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iego\Documents\MEng Space Systems (Local)\2. CE1\Educational-CubeSat-Design\ADCS\"/>
    </mc:Choice>
  </mc:AlternateContent>
  <xr:revisionPtr revIDLastSave="0" documentId="13_ncr:1_{2CEF5708-D4E2-496E-95CB-F0DE4C5759BA}" xr6:coauthVersionLast="47" xr6:coauthVersionMax="47" xr10:uidLastSave="{00000000-0000-0000-0000-000000000000}"/>
  <bookViews>
    <workbookView xWindow="-28920" yWindow="-105" windowWidth="29040" windowHeight="15840" xr2:uid="{E0DC4ABA-2EDA-4F01-86D2-414EB06C3538}"/>
  </bookViews>
  <sheets>
    <sheet name="Sheet1" sheetId="1" r:id="rId1"/>
    <sheet name="backup2" sheetId="3" r:id="rId2"/>
    <sheet name="backu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 l="1"/>
  <c r="N15" i="1"/>
  <c r="N11" i="1"/>
  <c r="G11" i="1"/>
  <c r="M15" i="1" s="1"/>
  <c r="G13" i="3"/>
  <c r="N12" i="3"/>
  <c r="N13" i="3" s="1"/>
  <c r="G7" i="3"/>
  <c r="G12" i="3" s="1"/>
  <c r="N5" i="3"/>
  <c r="N4" i="3"/>
  <c r="P3" i="3"/>
  <c r="N4" i="1"/>
  <c r="G12" i="1"/>
  <c r="O15" i="1" s="1"/>
  <c r="P3" i="1"/>
  <c r="G15" i="2"/>
  <c r="G14" i="2"/>
  <c r="G7" i="2"/>
  <c r="L5" i="2"/>
  <c r="L14" i="2" s="1"/>
  <c r="L15" i="2" s="1"/>
  <c r="G6" i="1"/>
  <c r="N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tc={E284142A-A8DE-4195-8D44-43AA7A152A5F}</author>
    <author>tc={9FFC239E-466C-4CA7-8EDC-13E2ACCE4836}</author>
    <author>tc={BD2546C3-1394-41EF-A710-C8CA9C44709C}</author>
    <author>tc={A3D63B7C-273B-477E-95AB-7C3922065DF8}</author>
    <author>tc={B58FF3E1-3765-4FFF-B3AE-BB3A0E86F168}</author>
    <author>tc={789FCA3E-E459-41EA-AE3D-6FB582CC2C81}</author>
    <author>tc={A223C7AE-1985-43A4-ADE5-E58CA4739DE3}</author>
    <author>tc={ADD2A2B8-E78C-43ED-81B6-D32204D9C575}</author>
    <author>tc={DF56C191-D829-4F12-ACD2-AADEE60B2667}</author>
    <author>tc={F539D963-CBB1-4D15-A9B0-797319426715}</author>
    <author>tc={08C6BD3E-A373-47B8-A918-7FAED9FCF7DA}</author>
    <author>tc={8643AECE-08B1-484E-AB2C-EF09984EB095}</author>
    <author>tc={5D23438A-817B-4D64-A925-870003E2C548}</author>
    <author>tc={6BE1B3B6-E57A-4830-9564-57CEE6DE5ED4}</author>
    <author>tc={F4A3ABB1-1324-4AC9-8FAF-321CF1EC60F8}</author>
    <author>tc={247D77B0-59F2-4AB9-A64C-2E465ACC70A1}</author>
    <author>tc={887F5648-9600-474A-A280-987C5E250ADA}</author>
    <author>tc={E5A22E4C-F4C5-426C-95CD-6A38704C4A86}</author>
    <author>tc={7EAF1151-2728-49C2-8412-C9D1DDDBBDC6}</author>
    <author>tc={46DAAD17-8F4F-45EC-975C-FE8C0163241E}</author>
  </authors>
  <commentList>
    <comment ref="B2" authorId="0" shapeId="0" xr:uid="{E284142A-A8DE-4195-8D44-43AA7A152A5F}">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9FFC239E-466C-4CA7-8EDC-13E2ACCE4836}">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BD2546C3-1394-41EF-A710-C8CA9C44709C}">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A3D63B7C-273B-477E-95AB-7C3922065DF8}">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B58FF3E1-3765-4FFF-B3AE-BB3A0E86F168}">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789FCA3E-E459-41EA-AE3D-6FB582CC2C81}">
      <text>
        <t>[Threaded comment]
Your version of Excel allows you to read this threaded comment; however, any edits to it will get removed if the file is opened in a newer version of Excel. Learn more: https://go.microsoft.com/fwlink/?linkid=870924
Comment:
    A VOLEO</t>
      </text>
    </comment>
    <comment ref="F4" authorId="6" shapeId="0" xr:uid="{A223C7AE-1985-43A4-ADE5-E58CA4739DE3}">
      <text>
        <t>[Threaded comment]
Your version of Excel allows you to read this threaded comment; however, any edits to it will get removed if the file is opened in a newer version of Excel. Learn more: https://go.microsoft.com/fwlink/?linkid=870924
Comment:
    https://www.amazon.es/TECNOIOT-GY-91-MPU9250-Acceleration-Gyroscope/dp/B07HMQZ7N9/ref=sr_1_5?__mk_es_ES=%C3%85M%C3%85%C5%BD%C3%95%C3%91&amp;dchild=1&amp;keywords=MPU9250&amp;qid=1623582751&amp;sr=8-5
Reply:
    https://artofcircuits.com/product/10dof-gy-91-4-in-1-mpu-9250-and-bmp280-multi-sensor-module</t>
      </text>
    </comment>
    <comment ref="N4" authorId="7" shapeId="0" xr:uid="{ADD2A2B8-E78C-43ED-81B6-D32204D9C575}">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DF56C191-D829-4F12-ACD2-AADEE60B2667}">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F539D963-CBB1-4D15-A9B0-797319426715}">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5" authorId="10" shapeId="0" xr:uid="{08C6BD3E-A373-47B8-A918-7FAED9FCF7DA}">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5" authorId="11" shapeId="0" xr:uid="{8643AECE-08B1-484E-AB2C-EF09984EB095}">
      <text>
        <t>[Threaded comment]
Your version of Excel allows you to read this threaded comment; however, any edits to it will get removed if the file is opened in a newer version of Excel. Learn more: https://go.microsoft.com/fwlink/?linkid=870924
Comment:
    750 mW @ max speed</t>
      </text>
    </comment>
    <comment ref="P5" authorId="12" shapeId="0" xr:uid="{5D23438A-817B-4D64-A925-870003E2C548}">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6" authorId="13" shapeId="0" xr:uid="{6BE1B3B6-E57A-4830-9564-57CEE6DE5ED4}">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6" authorId="14" shapeId="0" xr:uid="{F4A3ABB1-1324-4AC9-8FAF-321CF1EC60F8}">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6" authorId="15" shapeId="0" xr:uid="{247D77B0-59F2-4AB9-A64C-2E465ACC70A1}">
      <text>
        <t>[Threaded comment]
Your version of Excel allows you to read this threaded comment; however, any edits to it will get removed if the file is opened in a newer version of Excel. Learn more: https://go.microsoft.com/fwlink/?linkid=870924
Comment:
    A voleo</t>
      </text>
    </comment>
    <comment ref="P6" authorId="16" shapeId="0" xr:uid="{887F5648-9600-474A-A280-987C5E250ADA}">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8" authorId="17" shapeId="0" xr:uid="{E5A22E4C-F4C5-426C-95CD-6A38704C4A86}">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8" authorId="18" shapeId="0" xr:uid="{7EAF1151-2728-49C2-8412-C9D1DDDBBDC6}">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8" authorId="19" shapeId="0" xr:uid="{46DAAD17-8F4F-45EC-975C-FE8C0163241E}">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tc={879C4270-98E3-4BA9-A4DB-37E0B66CC35B}</author>
    <author>tc={B8372618-AFD2-4B66-8C9A-59B1D3F9CA0B}</author>
    <author>tc={EE07DD9E-2A55-45F1-8790-AA25966C1F58}</author>
    <author>tc={D733A5B1-AC71-4C3C-872A-8243395B61A7}</author>
    <author>tc={44F72D8A-CB53-484A-B90A-DDA365B9EBB0}</author>
    <author>tc={9ED9F486-2AD9-4591-89A5-DF230C655A9E}</author>
    <author>tc={6EC85208-8045-44C6-93BD-2AFC1117D2A8}</author>
    <author>tc={BD06406C-32C0-4EC8-A4D7-44101DF23029}</author>
    <author>tc={2A6E444A-DBFD-4AFA-8FC1-612520D6CFC1}</author>
    <author>tc={B10EC71B-0A06-40F0-A8B4-D3169CE42616}</author>
    <author>tc={E87DEE2A-CCD3-4C64-9A62-186991AB8E90}</author>
    <author>tc={9F1597EE-5914-430C-9C04-C710D916586C}</author>
    <author>tc={B50E9E02-1317-4F6F-9344-9387B73A8E62}</author>
    <author>tc={445D315B-2CA6-4E04-AD34-CBE325D13C1D}</author>
    <author>tc={A8B10EFC-F5A4-4E49-AA2D-80B0B273F5B3}</author>
    <author>tc={F1D7791E-F9B2-4DD6-8837-51507AB705F1}</author>
    <author>tc={9D95497E-0349-461A-8F17-1DCD2E14D4C6}</author>
    <author>tc={1FAFD129-78D1-4038-8CCC-A4058757A0CF}</author>
    <author>tc={D8F45EB1-D39B-450A-8AF2-F75E0D30FD62}</author>
    <author>tc={CF5390C7-A574-4A60-80B7-C2D3DFC12F24}</author>
    <author>tc={C6DFDC4D-E2EE-4ED4-95F2-3AA5CFAE45A8}</author>
    <author>tc={CCAC1503-4EED-46BC-837A-056891285D6F}</author>
    <author>tc={288E050B-CD57-4243-8015-D7CA6B8C04A2}</author>
    <author>tc={6B56FF73-7A08-4B8A-921D-EC7A438D441B}</author>
    <author>tc={E46D656B-D295-4352-8945-78A6AD1B2A6A}</author>
  </authors>
  <commentList>
    <comment ref="B2" authorId="0" shapeId="0" xr:uid="{879C4270-98E3-4BA9-A4DB-37E0B66CC35B}">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B8372618-AFD2-4B66-8C9A-59B1D3F9CA0B}">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EE07DD9E-2A55-45F1-8790-AA25966C1F58}">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D733A5B1-AC71-4C3C-872A-8243395B61A7}">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44F72D8A-CB53-484A-B90A-DDA365B9EBB0}">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9ED9F486-2AD9-4591-89A5-DF230C655A9E}">
      <text>
        <t>[Threaded comment]
Your version of Excel allows you to read this threaded comment; however, any edits to it will get removed if the file is opened in a newer version of Excel. Learn more: https://go.microsoft.com/fwlink/?linkid=870924
Comment:
    A VOLEO</t>
      </text>
    </comment>
    <comment ref="D4" authorId="6" shapeId="0" xr:uid="{6EC85208-8045-44C6-93BD-2AFC1117D2A8}">
      <text>
        <t>[Threaded comment]
Your version of Excel allows you to read this threaded comment; however, any edits to it will get removed if the file is opened in a newer version of Excel. Learn more: https://go.microsoft.com/fwlink/?linkid=870924
Comment:
    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
Reply:
    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
      </text>
    </comment>
    <comment ref="N4" authorId="7" shapeId="0" xr:uid="{BD06406C-32C0-4EC8-A4D7-44101DF23029}">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2A6E444A-DBFD-4AFA-8FC1-612520D6CFC1}">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B10EC71B-0A06-40F0-A8B4-D3169CE42616}">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L5" authorId="10" shapeId="0" xr:uid="{E87DEE2A-CCD3-4C64-9A62-186991AB8E90}">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N5" authorId="11" shapeId="0" xr:uid="{9F1597EE-5914-430C-9C04-C710D916586C}">
      <text>
        <t>[Threaded comment]
Your version of Excel allows you to read this threaded comment; however, any edits to it will get removed if the file is opened in a newer version of Excel. Learn more: https://go.microsoft.com/fwlink/?linkid=870924
Comment:
    0.45mA * 3.4V</t>
      </text>
    </comment>
    <comment ref="P5" authorId="12" shapeId="0" xr:uid="{B50E9E02-1317-4F6F-9344-9387B73A8E62}">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T5" authorId="13" shapeId="0" xr:uid="{445D315B-2CA6-4E04-AD34-CBE325D13C1D}">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14" shapeId="0" xr:uid="{A8B10EFC-F5A4-4E49-AA2D-80B0B273F5B3}">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6" authorId="15" shapeId="0" xr:uid="{F1D7791E-F9B2-4DD6-8837-51507AB705F1}">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6" authorId="16" shapeId="0" xr:uid="{9D95497E-0349-461A-8F17-1DCD2E14D4C6}">
      <text>
        <t>[Threaded comment]
Your version of Excel allows you to read this threaded comment; however, any edits to it will get removed if the file is opened in a newer version of Excel. Learn more: https://go.microsoft.com/fwlink/?linkid=870924
Comment:
    750 mW @ max speed</t>
      </text>
    </comment>
    <comment ref="P6" authorId="17" shapeId="0" xr:uid="{1FAFD129-78D1-4038-8CCC-A4058757A0CF}">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8" shapeId="0" xr:uid="{D8F45EB1-D39B-450A-8AF2-F75E0D30FD62}">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9" shapeId="0" xr:uid="{CF5390C7-A574-4A60-80B7-C2D3DFC12F24}">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7" authorId="20" shapeId="0" xr:uid="{C6DFDC4D-E2EE-4ED4-95F2-3AA5CFAE45A8}">
      <text>
        <t>[Threaded comment]
Your version of Excel allows you to read this threaded comment; however, any edits to it will get removed if the file is opened in a newer version of Excel. Learn more: https://go.microsoft.com/fwlink/?linkid=870924
Comment:
    A voleo</t>
      </text>
    </comment>
    <comment ref="P7" authorId="21" shapeId="0" xr:uid="{CCAC1503-4EED-46BC-837A-056891285D6F}">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9" authorId="22" shapeId="0" xr:uid="{288E050B-CD57-4243-8015-D7CA6B8C04A2}">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9" authorId="23" shapeId="0" xr:uid="{6B56FF73-7A08-4B8A-921D-EC7A438D441B}">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9" authorId="24" shapeId="0" xr:uid="{E46D656B-D295-4352-8945-78A6AD1B2A6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tc={EB522182-2897-453D-8373-C3D4DD1EFBB4}</author>
    <author>tc={97059AAB-6123-435E-9275-3E7B85319073}</author>
    <author>tc={9CEAFC8C-63F6-4E20-96D1-F1F2EE07FEC8}</author>
    <author>tc={73D9E7B3-E017-4658-AF01-59281C92F3E5}</author>
    <author>tc={30165818-EA76-4401-A60C-CAD2CC0CD572}</author>
    <author>tc={F88F70F0-3D05-4E77-B995-D85D97169FFD}</author>
    <author>tc={A9CD8353-3996-4917-86E5-3872E8CA8A44}</author>
    <author>tc={220B182A-E84F-462B-8CAF-E0DD682FD81E}</author>
    <author>tc={81CC779B-1F91-414E-8F5F-D5CEF804AF0B}</author>
    <author>tc={DB3E367C-231F-417D-8DA5-74378C75D2E0}</author>
    <author>tc={8FF02211-07DB-4505-BC97-FE32025E9D9D}</author>
    <author>tc={7840D147-8118-4E52-9A79-B3B9EFFDA186}</author>
    <author>tc={660E3D55-FF23-4615-9392-A15D7C3E6B66}</author>
    <author>tc={C0EC7EAE-B5CF-4B78-B09B-8FF61095A087}</author>
    <author>tc={2CB7D8CF-9969-4C16-B995-FA418B038836}</author>
    <author>tc={2C1A4B28-D576-4820-BCE7-9E5BB8FB5B49}</author>
    <author>tc={32DA7A60-BE07-456A-88BB-302AD50B79EC}</author>
    <author>tc={91B78B3E-0AE5-46A1-9DA9-2A9719D5F747}</author>
    <author>tc={4C8F1A04-6DC0-4E43-9EB9-FD9D1CA1D61A}</author>
  </authors>
  <commentList>
    <comment ref="F4" authorId="0" shapeId="0" xr:uid="{EB522182-2897-453D-8373-C3D4DD1EFBB4}">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K4" authorId="1" shapeId="0" xr:uid="{97059AAB-6123-435E-9275-3E7B85319073}">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F5" authorId="2" shapeId="0" xr:uid="{9CEAFC8C-63F6-4E20-96D1-F1F2EE07FEC8}">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K5" authorId="3" shapeId="0" xr:uid="{73D9E7B3-E017-4658-AF01-59281C92F3E5}">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L5" authorId="4" shapeId="0" xr:uid="{30165818-EA76-4401-A60C-CAD2CC0CD572}">
      <text>
        <t>[Threaded comment]
Your version of Excel allows you to read this threaded comment; however, any edits to it will get removed if the file is opened in a newer version of Excel. Learn more: https://go.microsoft.com/fwlink/?linkid=870924
Comment:
    0.45mA * 3.4V</t>
      </text>
    </comment>
    <comment ref="N5" authorId="5" shapeId="0" xr:uid="{F88F70F0-3D05-4E77-B995-D85D97169FFD}">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R5" authorId="6" shapeId="0" xr:uid="{A9CD8353-3996-4917-86E5-3872E8CA8A44}">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7" shapeId="0" xr:uid="{220B182A-E84F-462B-8CAF-E0DD682FD81E}">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K6" authorId="8" shapeId="0" xr:uid="{81CC779B-1F91-414E-8F5F-D5CEF804AF0B}">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L6" authorId="9" shapeId="0" xr:uid="{DB3E367C-231F-417D-8DA5-74378C75D2E0}">
      <text>
        <t>[Threaded comment]
Your version of Excel allows you to read this threaded comment; however, any edits to it will get removed if the file is opened in a newer version of Excel. Learn more: https://go.microsoft.com/fwlink/?linkid=870924
Comment:
    750 mW @ max speed</t>
      </text>
    </comment>
    <comment ref="N6" authorId="10" shapeId="0" xr:uid="{8FF02211-07DB-4505-BC97-FE32025E9D9D}">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1" shapeId="0" xr:uid="{7840D147-8118-4E52-9A79-B3B9EFFDA186}">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2" shapeId="0" xr:uid="{660E3D55-FF23-4615-9392-A15D7C3E6B66}">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F9" authorId="13" shapeId="0" xr:uid="{C0EC7EAE-B5CF-4B78-B09B-8FF61095A087}">
      <text>
        <t>[Threaded comment]
Your version of Excel allows you to read this threaded comment; however, any edits to it will get removed if the file is opened in a newer version of Excel. Learn more: https://go.microsoft.com/fwlink/?linkid=870924
Comment:
    10 mm ID x 22 mm OD x 10 mm H
Reply:
    https://www.futek.com/store/legacy-sensors-and-instruments/micro-reaction-torque-sensor-QTA141/QSH01827</t>
      </text>
    </comment>
    <comment ref="D10" authorId="14" shapeId="0" xr:uid="{2CB7D8CF-9969-4C16-B995-FA418B038836}">
      <text>
        <t>[Threaded comment]
Your version of Excel allows you to read this threaded comment; however, any edits to it will get removed if the file is opened in a newer version of Excel. Learn more: https://go.microsoft.com/fwlink/?linkid=870924
Comment:
    Interface directly with the PCB</t>
      </text>
    </comment>
    <comment ref="F10" authorId="15" shapeId="0" xr:uid="{2C1A4B28-D576-4820-BCE7-9E5BB8FB5B49}">
      <text>
        <t>[Threaded comment]
Your version of Excel allows you to read this threaded comment; however, any edits to it will get removed if the file is opened in a newer version of Excel. Learn more: https://go.microsoft.com/fwlink/?linkid=870924
Comment:
    Dimensions: 70mm (length) x 9 mm (diameter)</t>
      </text>
    </comment>
    <comment ref="D11" authorId="16" shapeId="0" xr:uid="{32DA7A60-BE07-456A-88BB-302AD50B79EC}">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11" authorId="17" shapeId="0" xr:uid="{91B78B3E-0AE5-46A1-9DA9-2A9719D5F747}">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N11" authorId="18" shapeId="0" xr:uid="{4C8F1A04-6DC0-4E43-9EB9-FD9D1CA1D61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sharedStrings.xml><?xml version="1.0" encoding="utf-8"?>
<sst xmlns="http://schemas.openxmlformats.org/spreadsheetml/2006/main" count="430" uniqueCount="127">
  <si>
    <t>SENSORES</t>
  </si>
  <si>
    <t>ACTUADORES</t>
  </si>
  <si>
    <t>COMPONENTES</t>
  </si>
  <si>
    <t>REFERENCE</t>
  </si>
  <si>
    <t>REF. COMPRA</t>
  </si>
  <si>
    <t>[1]</t>
  </si>
  <si>
    <t>[2]</t>
  </si>
  <si>
    <t>[3]</t>
  </si>
  <si>
    <t>[4]</t>
  </si>
  <si>
    <t>[6]</t>
  </si>
  <si>
    <t>[7]</t>
  </si>
  <si>
    <t>[8]</t>
  </si>
  <si>
    <t>[10]</t>
  </si>
  <si>
    <t>[11]</t>
  </si>
  <si>
    <t>[12]</t>
  </si>
  <si>
    <t>[13]</t>
  </si>
  <si>
    <t>[14]</t>
  </si>
  <si>
    <t>[15]</t>
  </si>
  <si>
    <t>[16]</t>
  </si>
  <si>
    <t>TIPO</t>
  </si>
  <si>
    <t>MAGNETOMETER</t>
  </si>
  <si>
    <t>COIL</t>
  </si>
  <si>
    <t>PCB</t>
  </si>
  <si>
    <t>IMU</t>
  </si>
  <si>
    <t>MPU6050</t>
  </si>
  <si>
    <t>Reaction Wheels</t>
  </si>
  <si>
    <t>BSC Motor</t>
  </si>
  <si>
    <t>Notes</t>
  </si>
  <si>
    <t>Wheel</t>
  </si>
  <si>
    <t>MAGNETORQUER</t>
  </si>
  <si>
    <t>PORT</t>
  </si>
  <si>
    <t>I2C</t>
  </si>
  <si>
    <t>-</t>
  </si>
  <si>
    <t>SIZE [mm]</t>
  </si>
  <si>
    <t>CAD</t>
  </si>
  <si>
    <t>Torque sensor</t>
  </si>
  <si>
    <t>Model number</t>
  </si>
  <si>
    <t>QTA141</t>
  </si>
  <si>
    <t>10x22x10</t>
  </si>
  <si>
    <t>MPU6050 GY-521</t>
  </si>
  <si>
    <t>Estimated Cost [€]</t>
  </si>
  <si>
    <t>25.5x15.2x2.48</t>
  </si>
  <si>
    <t>Input Voltage [V]</t>
  </si>
  <si>
    <t>2.3 – 3.4</t>
  </si>
  <si>
    <t>Temperature Range [°C]</t>
  </si>
  <si>
    <t>-40 - +85</t>
  </si>
  <si>
    <t>N/A</t>
  </si>
  <si>
    <t>https://grabcad.com/library/mpu6050-1</t>
  </si>
  <si>
    <t>N°</t>
  </si>
  <si>
    <t>2x</t>
  </si>
  <si>
    <t>65x9</t>
  </si>
  <si>
    <t>https://digitalcommons.usu.edu/cgi/viewcontent.cgi?article=4152&amp;context=smallsat</t>
  </si>
  <si>
    <t>HERITAGE</t>
  </si>
  <si>
    <t xml:space="preserve">iCube, AraMiS </t>
  </si>
  <si>
    <t>CUSTOM</t>
  </si>
  <si>
    <t>YES</t>
  </si>
  <si>
    <t>NO</t>
  </si>
  <si>
    <t>PRINTED MAGETORQUER</t>
  </si>
  <si>
    <t>2 - 7</t>
  </si>
  <si>
    <t>90x90</t>
  </si>
  <si>
    <t>Mass [g]</t>
  </si>
  <si>
    <t>TOTAL</t>
  </si>
  <si>
    <t>g</t>
  </si>
  <si>
    <t>Power [mW]</t>
  </si>
  <si>
    <t>mW</t>
  </si>
  <si>
    <t>Available Power</t>
  </si>
  <si>
    <t xml:space="preserve">Used Power </t>
  </si>
  <si>
    <t>Remaining Power</t>
  </si>
  <si>
    <t>-40 - 75</t>
  </si>
  <si>
    <t>Faulhaber 1202 004 BH</t>
  </si>
  <si>
    <t>Delfi-n3Xt</t>
  </si>
  <si>
    <t>Dimensionar potencia motores:</t>
  </si>
  <si>
    <t>MOTORES:</t>
  </si>
  <si>
    <t>https://www.faulhaber.com/fileadmin/Import/Media/EN_TECHNICAL_INFORMATION.pdf</t>
  </si>
  <si>
    <t>-30 - 85</t>
  </si>
  <si>
    <t>3.3 - 6</t>
  </si>
  <si>
    <t>20x2</t>
  </si>
  <si>
    <t>IR EARTH HORIZON SENSOR</t>
  </si>
  <si>
    <t>THERMOPILE</t>
  </si>
  <si>
    <t>ESC PCB</t>
  </si>
  <si>
    <t>13.4x13.4x4.5</t>
  </si>
  <si>
    <t>MicroMAS</t>
  </si>
  <si>
    <t>-40 - +100</t>
  </si>
  <si>
    <t>9.3 x 17.4</t>
  </si>
  <si>
    <t>https://www.reichelt.com/de/en/thermopile-detector-tpd-1t-0214-tpd-1t-0214-p47516.html?r=1</t>
  </si>
  <si>
    <t>3 - 5</t>
  </si>
  <si>
    <t>TPD1T0214</t>
  </si>
  <si>
    <t>€</t>
  </si>
  <si>
    <t>Mass</t>
  </si>
  <si>
    <t>Price</t>
  </si>
  <si>
    <t>Temp. Range</t>
  </si>
  <si>
    <t>°C</t>
  </si>
  <si>
    <t>Accuracy [deg]</t>
  </si>
  <si>
    <t>SIGNAL</t>
  </si>
  <si>
    <t>ANALOG</t>
  </si>
  <si>
    <t>DIGITAL</t>
  </si>
  <si>
    <t>10x10</t>
  </si>
  <si>
    <t>https://www.colorado.edu/aerospace/sites/default/files/attached-files/ETHOS_CDD.pdf</t>
  </si>
  <si>
    <t>HMC5883L</t>
  </si>
  <si>
    <t>13.2x14.2</t>
  </si>
  <si>
    <t xml:space="preserve">2.16 - 3.6 </t>
  </si>
  <si>
    <t>-30 - +85</t>
  </si>
  <si>
    <t>https://www.amazon.es/SATKIT-Magnet%C3%B3metro-HMC5883L-Arduino-Compatible/dp/B06Y3TJPGC</t>
  </si>
  <si>
    <t xml:space="preserve">Honeywe GY-271 </t>
  </si>
  <si>
    <t>-30 to 75</t>
  </si>
  <si>
    <t>https://digital.wpi.edu/concern/file_sets/tb09j7484?locale=en</t>
  </si>
  <si>
    <t>Studied for a 3U cubesat for NASA</t>
  </si>
  <si>
    <t>GY-91 MPU9250</t>
  </si>
  <si>
    <t>MPU 9250</t>
  </si>
  <si>
    <t>Giroscopio de tres ejes, acelerómetro triaxial, triaxial campo magnético</t>
  </si>
  <si>
    <t>ADCS</t>
  </si>
  <si>
    <t>Masa [g]</t>
  </si>
  <si>
    <t>Precio [€]</t>
  </si>
  <si>
    <t>Range de Temperaturas</t>
  </si>
  <si>
    <t>Potencia [mW]</t>
  </si>
  <si>
    <t>Subsistema</t>
  </si>
  <si>
    <t>11.5x6x1</t>
  </si>
  <si>
    <t>https://arc.aiaa.org/doi/pdf/10.2514/1.A34010</t>
  </si>
  <si>
    <t>https://core.ac.uk/download/pdf/37320266.pdf</t>
  </si>
  <si>
    <t>https://cdn-reichelt.de/documents/datenblatt/A500/TPS334%23PE.pdf</t>
  </si>
  <si>
    <t>https://artofcircuits.com/product/10dof-gy-91-4-in-1-mpu-9250-and-bmp280-multi-sensor-module</t>
  </si>
  <si>
    <t>[9]</t>
  </si>
  <si>
    <t>[7] mag</t>
  </si>
  <si>
    <t>http://citeseerx.ist.psu.edu/viewdoc/download?doi=10.1.1.823.8473&amp;rep=rep1&amp;type=pdf</t>
  </si>
  <si>
    <t>https://sci-hub.st/10.1016/j.actaastro.2015.12.003</t>
  </si>
  <si>
    <t>https://www.indiamart.com/proddetail/faulhaber-dc-motor-with-encoder-6700289991.html</t>
  </si>
  <si>
    <t>https://www.datasheetarchive.com/pdf/download.php?id=3479938d3103537f1fafc8c82e5efbcd63f10c&amp;type=P&amp;term=faulhaber%25202209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</si>
</sst>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
      <sz val="9"/>
      <color indexed="81"/>
      <name val="Tahoma"/>
      <charset val="1"/>
    </font>
    <font>
      <sz val="9"/>
      <color theme="1"/>
      <name val="Segoe UI"/>
      <family val="2"/>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diagonal/>
    </border>
    <border>
      <left/>
      <right/>
      <top/>
      <bottom style="double">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1" fillId="0" borderId="4" xfId="0" applyFont="1" applyBorder="1" applyAlignment="1">
      <alignment horizontal="center" vertical="center"/>
    </xf>
    <xf numFmtId="0" fontId="0" fillId="0" borderId="5" xfId="0" applyFont="1" applyBorder="1" applyAlignment="1">
      <alignment horizontal="center" vertical="center"/>
    </xf>
    <xf numFmtId="0" fontId="1" fillId="0" borderId="4"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2" fillId="0" borderId="3" xfId="0" applyFont="1" applyBorder="1"/>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16" fontId="0" fillId="0" borderId="2" xfId="0" quotePrefix="1" applyNumberFormat="1"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3" fillId="0" borderId="0" xfId="1"/>
    <xf numFmtId="0" fontId="0" fillId="0" borderId="2" xfId="0" quotePrefix="1" applyFont="1" applyBorder="1" applyAlignment="1">
      <alignment horizontal="center" vertical="center"/>
    </xf>
    <xf numFmtId="0" fontId="0" fillId="0" borderId="5" xfId="0" applyFont="1" applyBorder="1" applyAlignment="1">
      <alignment horizontal="center" vertical="center" wrapText="1"/>
    </xf>
    <xf numFmtId="0" fontId="0" fillId="0" borderId="5" xfId="0" quotePrefix="1" applyFont="1" applyBorder="1" applyAlignment="1">
      <alignment horizontal="center" vertical="center"/>
    </xf>
    <xf numFmtId="0" fontId="0" fillId="0" borderId="4" xfId="0" applyFont="1" applyBorder="1" applyAlignment="1">
      <alignment horizontal="center"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0" borderId="4" xfId="0" quotePrefix="1" applyNumberFormat="1" applyBorder="1" applyAlignment="1">
      <alignment horizontal="center" vertical="center"/>
    </xf>
    <xf numFmtId="0" fontId="1" fillId="0" borderId="0" xfId="0" applyFont="1" applyBorder="1" applyAlignment="1">
      <alignment horizontal="center" vertical="center" wrapText="1"/>
    </xf>
    <xf numFmtId="0" fontId="0" fillId="0" borderId="3" xfId="0" applyBorder="1"/>
    <xf numFmtId="0" fontId="0" fillId="0" borderId="3" xfId="0" applyBorder="1" applyAlignment="1">
      <alignment horizontal="left" vertical="center"/>
    </xf>
    <xf numFmtId="0" fontId="0" fillId="0" borderId="0" xfId="0" applyBorder="1"/>
    <xf numFmtId="0" fontId="0" fillId="0" borderId="0" xfId="0" applyBorder="1" applyAlignment="1">
      <alignment horizontal="left" vertical="center"/>
    </xf>
    <xf numFmtId="0" fontId="0" fillId="0" borderId="2" xfId="0" applyBorder="1"/>
    <xf numFmtId="164" fontId="0" fillId="0" borderId="0" xfId="0" applyNumberFormat="1" applyFont="1" applyBorder="1" applyAlignment="1">
      <alignment horizontal="center" vertical="center"/>
    </xf>
    <xf numFmtId="0" fontId="0" fillId="0" borderId="0" xfId="0" quotePrefix="1" applyFont="1"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16" fontId="0" fillId="0" borderId="0" xfId="0" quotePrefix="1" applyNumberFormat="1" applyFont="1" applyBorder="1" applyAlignment="1">
      <alignment horizontal="center"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0" fillId="0" borderId="5" xfId="0" applyBorder="1" applyAlignment="1">
      <alignment horizontal="center" vertical="center"/>
    </xf>
    <xf numFmtId="16" fontId="0" fillId="0" borderId="1" xfId="0" quotePrefix="1" applyNumberFormat="1" applyFont="1" applyBorder="1" applyAlignment="1">
      <alignment horizontal="center" vertical="center"/>
    </xf>
    <xf numFmtId="0" fontId="0" fillId="0" borderId="1" xfId="0" quotePrefix="1" applyFont="1" applyBorder="1" applyAlignment="1">
      <alignment horizontal="center" vertical="center"/>
    </xf>
    <xf numFmtId="0" fontId="0" fillId="0" borderId="1" xfId="0" quotePrefix="1" applyBorder="1" applyAlignment="1">
      <alignment horizontal="center" vertical="center"/>
    </xf>
    <xf numFmtId="0" fontId="0" fillId="0" borderId="0" xfId="0" applyFont="1" applyBorder="1" applyAlignment="1">
      <alignment horizontal="center" vertical="center"/>
    </xf>
    <xf numFmtId="0" fontId="1" fillId="0" borderId="4" xfId="0" applyFont="1" applyBorder="1" applyAlignment="1">
      <alignment horizontal="center" vertical="center"/>
    </xf>
    <xf numFmtId="1" fontId="0" fillId="0" borderId="0" xfId="0" applyNumberFormat="1" applyBorder="1" applyAlignment="1">
      <alignment horizontal="center"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center"/>
    </xf>
    <xf numFmtId="0" fontId="0"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xf>
    <xf numFmtId="0" fontId="1" fillId="0" borderId="5" xfId="0" applyFont="1" applyBorder="1" applyAlignment="1">
      <alignment horizontal="center" vertical="center" wrapText="1"/>
    </xf>
    <xf numFmtId="0" fontId="1" fillId="0" borderId="3" xfId="0" applyFont="1" applyBorder="1" applyAlignment="1">
      <alignment horizontal="center" vertical="center"/>
    </xf>
    <xf numFmtId="0" fontId="0" fillId="0" borderId="0" xfId="0" applyFill="1" applyBorder="1" applyAlignment="1">
      <alignment horizontal="left" vertical="center"/>
    </xf>
    <xf numFmtId="1" fontId="0" fillId="0" borderId="0" xfId="0" applyNumberFormat="1"/>
    <xf numFmtId="0" fontId="0" fillId="0" borderId="0" xfId="0" applyFill="1" applyBorder="1"/>
    <xf numFmtId="0" fontId="5"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485775</xdr:colOff>
      <xdr:row>23</xdr:row>
      <xdr:rowOff>142875</xdr:rowOff>
    </xdr:from>
    <xdr:to>
      <xdr:col>27</xdr:col>
      <xdr:colOff>302154</xdr:colOff>
      <xdr:row>34</xdr:row>
      <xdr:rowOff>37864</xdr:rowOff>
    </xdr:to>
    <xdr:pic>
      <xdr:nvPicPr>
        <xdr:cNvPr id="2" name="Picture 1">
          <a:extLst>
            <a:ext uri="{FF2B5EF4-FFF2-40B4-BE49-F238E27FC236}">
              <a16:creationId xmlns:a16="http://schemas.microsoft.com/office/drawing/2014/main" id="{C08C55C6-D804-4F25-ABA6-064AB467EAB3}"/>
            </a:ext>
          </a:extLst>
        </xdr:cNvPr>
        <xdr:cNvPicPr>
          <a:picLocks noChangeAspect="1"/>
        </xdr:cNvPicPr>
      </xdr:nvPicPr>
      <xdr:blipFill>
        <a:blip xmlns:r="http://schemas.openxmlformats.org/officeDocument/2006/relationships" r:embed="rId1"/>
        <a:stretch>
          <a:fillRect/>
        </a:stretch>
      </xdr:blipFill>
      <xdr:spPr>
        <a:xfrm>
          <a:off x="10982325" y="4886325"/>
          <a:ext cx="5925714" cy="1885714"/>
        </a:xfrm>
        <a:prstGeom prst="rect">
          <a:avLst/>
        </a:prstGeom>
      </xdr:spPr>
    </xdr:pic>
    <xdr:clientData/>
  </xdr:twoCellAnchor>
  <xdr:twoCellAnchor editAs="oneCell">
    <xdr:from>
      <xdr:col>18</xdr:col>
      <xdr:colOff>57150</xdr:colOff>
      <xdr:row>37</xdr:row>
      <xdr:rowOff>38100</xdr:rowOff>
    </xdr:from>
    <xdr:to>
      <xdr:col>25</xdr:col>
      <xdr:colOff>94724</xdr:colOff>
      <xdr:row>56</xdr:row>
      <xdr:rowOff>131004</xdr:rowOff>
    </xdr:to>
    <xdr:pic>
      <xdr:nvPicPr>
        <xdr:cNvPr id="3" name="Picture 2">
          <a:extLst>
            <a:ext uri="{FF2B5EF4-FFF2-40B4-BE49-F238E27FC236}">
              <a16:creationId xmlns:a16="http://schemas.microsoft.com/office/drawing/2014/main" id="{FF20E290-410D-405B-8B72-01A9EAB4C6FD}"/>
            </a:ext>
          </a:extLst>
        </xdr:cNvPr>
        <xdr:cNvPicPr>
          <a:picLocks noChangeAspect="1"/>
        </xdr:cNvPicPr>
      </xdr:nvPicPr>
      <xdr:blipFill>
        <a:blip xmlns:r="http://schemas.openxmlformats.org/officeDocument/2006/relationships" r:embed="rId2"/>
        <a:stretch>
          <a:fillRect/>
        </a:stretch>
      </xdr:blipFill>
      <xdr:spPr>
        <a:xfrm>
          <a:off x="11277600" y="7315200"/>
          <a:ext cx="4213334" cy="3527619"/>
        </a:xfrm>
        <a:prstGeom prst="rect">
          <a:avLst/>
        </a:prstGeom>
      </xdr:spPr>
    </xdr:pic>
    <xdr:clientData/>
  </xdr:twoCellAnchor>
  <xdr:twoCellAnchor editAs="oneCell">
    <xdr:from>
      <xdr:col>10</xdr:col>
      <xdr:colOff>1</xdr:colOff>
      <xdr:row>23</xdr:row>
      <xdr:rowOff>50639</xdr:rowOff>
    </xdr:from>
    <xdr:to>
      <xdr:col>16</xdr:col>
      <xdr:colOff>781051</xdr:colOff>
      <xdr:row>43</xdr:row>
      <xdr:rowOff>116206</xdr:rowOff>
    </xdr:to>
    <xdr:pic>
      <xdr:nvPicPr>
        <xdr:cNvPr id="4" name="Picture 3" descr="Delfin3xt_Auto10">
          <a:extLst>
            <a:ext uri="{FF2B5EF4-FFF2-40B4-BE49-F238E27FC236}">
              <a16:creationId xmlns:a16="http://schemas.microsoft.com/office/drawing/2014/main" id="{8DF2ACF4-CBE7-409E-ADBA-0DEE88BEF77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67476" y="4975064"/>
          <a:ext cx="4587240" cy="3685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22</xdr:row>
      <xdr:rowOff>129929</xdr:rowOff>
    </xdr:from>
    <xdr:to>
      <xdr:col>8</xdr:col>
      <xdr:colOff>207645</xdr:colOff>
      <xdr:row>45</xdr:row>
      <xdr:rowOff>174697</xdr:rowOff>
    </xdr:to>
    <xdr:pic>
      <xdr:nvPicPr>
        <xdr:cNvPr id="5" name="Picture 4">
          <a:extLst>
            <a:ext uri="{FF2B5EF4-FFF2-40B4-BE49-F238E27FC236}">
              <a16:creationId xmlns:a16="http://schemas.microsoft.com/office/drawing/2014/main" id="{581763D3-46F7-473E-B29A-D691CD5541AB}"/>
            </a:ext>
          </a:extLst>
        </xdr:cNvPr>
        <xdr:cNvPicPr>
          <a:picLocks noChangeAspect="1"/>
        </xdr:cNvPicPr>
      </xdr:nvPicPr>
      <xdr:blipFill>
        <a:blip xmlns:r="http://schemas.openxmlformats.org/officeDocument/2006/relationships" r:embed="rId4"/>
        <a:stretch>
          <a:fillRect/>
        </a:stretch>
      </xdr:blipFill>
      <xdr:spPr>
        <a:xfrm>
          <a:off x="514350" y="4873379"/>
          <a:ext cx="6031230" cy="42071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485775</xdr:colOff>
      <xdr:row>24</xdr:row>
      <xdr:rowOff>142875</xdr:rowOff>
    </xdr:from>
    <xdr:to>
      <xdr:col>21</xdr:col>
      <xdr:colOff>2723409</xdr:colOff>
      <xdr:row>35</xdr:row>
      <xdr:rowOff>37864</xdr:rowOff>
    </xdr:to>
    <xdr:pic>
      <xdr:nvPicPr>
        <xdr:cNvPr id="2" name="Picture 1">
          <a:extLst>
            <a:ext uri="{FF2B5EF4-FFF2-40B4-BE49-F238E27FC236}">
              <a16:creationId xmlns:a16="http://schemas.microsoft.com/office/drawing/2014/main" id="{E92952A1-3658-406B-94D0-BBED14684BB4}"/>
            </a:ext>
          </a:extLst>
        </xdr:cNvPr>
        <xdr:cNvPicPr>
          <a:picLocks noChangeAspect="1"/>
        </xdr:cNvPicPr>
      </xdr:nvPicPr>
      <xdr:blipFill>
        <a:blip xmlns:r="http://schemas.openxmlformats.org/officeDocument/2006/relationships" r:embed="rId1"/>
        <a:stretch>
          <a:fillRect/>
        </a:stretch>
      </xdr:blipFill>
      <xdr:spPr>
        <a:xfrm>
          <a:off x="12475845" y="5113020"/>
          <a:ext cx="5923809" cy="1887619"/>
        </a:xfrm>
        <a:prstGeom prst="rect">
          <a:avLst/>
        </a:prstGeom>
      </xdr:spPr>
    </xdr:pic>
    <xdr:clientData/>
  </xdr:twoCellAnchor>
  <xdr:twoCellAnchor editAs="oneCell">
    <xdr:from>
      <xdr:col>18</xdr:col>
      <xdr:colOff>57150</xdr:colOff>
      <xdr:row>38</xdr:row>
      <xdr:rowOff>38100</xdr:rowOff>
    </xdr:from>
    <xdr:to>
      <xdr:col>21</xdr:col>
      <xdr:colOff>2531219</xdr:colOff>
      <xdr:row>57</xdr:row>
      <xdr:rowOff>131004</xdr:rowOff>
    </xdr:to>
    <xdr:pic>
      <xdr:nvPicPr>
        <xdr:cNvPr id="3" name="Picture 2">
          <a:extLst>
            <a:ext uri="{FF2B5EF4-FFF2-40B4-BE49-F238E27FC236}">
              <a16:creationId xmlns:a16="http://schemas.microsoft.com/office/drawing/2014/main" id="{5B9003DF-FBA6-4FB3-A855-47C925CC7BB2}"/>
            </a:ext>
          </a:extLst>
        </xdr:cNvPr>
        <xdr:cNvPicPr>
          <a:picLocks noChangeAspect="1"/>
        </xdr:cNvPicPr>
      </xdr:nvPicPr>
      <xdr:blipFill>
        <a:blip xmlns:r="http://schemas.openxmlformats.org/officeDocument/2006/relationships" r:embed="rId2"/>
        <a:stretch>
          <a:fillRect/>
        </a:stretch>
      </xdr:blipFill>
      <xdr:spPr>
        <a:xfrm>
          <a:off x="12769215" y="7543800"/>
          <a:ext cx="4203809" cy="3531429"/>
        </a:xfrm>
        <a:prstGeom prst="rect">
          <a:avLst/>
        </a:prstGeom>
      </xdr:spPr>
    </xdr:pic>
    <xdr:clientData/>
  </xdr:twoCellAnchor>
  <xdr:twoCellAnchor editAs="oneCell">
    <xdr:from>
      <xdr:col>10</xdr:col>
      <xdr:colOff>1</xdr:colOff>
      <xdr:row>24</xdr:row>
      <xdr:rowOff>50639</xdr:rowOff>
    </xdr:from>
    <xdr:to>
      <xdr:col>16</xdr:col>
      <xdr:colOff>440056</xdr:colOff>
      <xdr:row>44</xdr:row>
      <xdr:rowOff>116206</xdr:rowOff>
    </xdr:to>
    <xdr:pic>
      <xdr:nvPicPr>
        <xdr:cNvPr id="4" name="Picture 3" descr="Delfin3xt_Auto10">
          <a:extLst>
            <a:ext uri="{FF2B5EF4-FFF2-40B4-BE49-F238E27FC236}">
              <a16:creationId xmlns:a16="http://schemas.microsoft.com/office/drawing/2014/main" id="{3E089CB3-162D-49DC-BB19-BBCE2AEB58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48526" y="5026499"/>
          <a:ext cx="4591050" cy="3681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23</xdr:row>
      <xdr:rowOff>129929</xdr:rowOff>
    </xdr:from>
    <xdr:to>
      <xdr:col>6</xdr:col>
      <xdr:colOff>664845</xdr:colOff>
      <xdr:row>46</xdr:row>
      <xdr:rowOff>174697</xdr:rowOff>
    </xdr:to>
    <xdr:pic>
      <xdr:nvPicPr>
        <xdr:cNvPr id="5" name="Picture 4">
          <a:extLst>
            <a:ext uri="{FF2B5EF4-FFF2-40B4-BE49-F238E27FC236}">
              <a16:creationId xmlns:a16="http://schemas.microsoft.com/office/drawing/2014/main" id="{7CD36710-E5D0-4B55-AD2B-433AD2BCC835}"/>
            </a:ext>
          </a:extLst>
        </xdr:cNvPr>
        <xdr:cNvPicPr>
          <a:picLocks noChangeAspect="1"/>
        </xdr:cNvPicPr>
      </xdr:nvPicPr>
      <xdr:blipFill>
        <a:blip xmlns:r="http://schemas.openxmlformats.org/officeDocument/2006/relationships" r:embed="rId4"/>
        <a:stretch>
          <a:fillRect/>
        </a:stretch>
      </xdr:blipFill>
      <xdr:spPr>
        <a:xfrm>
          <a:off x="510540" y="4924814"/>
          <a:ext cx="6040755" cy="420338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iego M" id="{252194BF-4C31-49AD-9DE1-352BFEC7A8C8}" userId="d04d5963266fa2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6-12T16:55:45.63" personId="{252194BF-4C31-49AD-9DE1-352BFEC7A8C8}" id="{E284142A-A8DE-4195-8D44-43AA7A152A5F}">
    <text>The horizon is detected when sensor’s field of view is partially obstructed by Earth</text>
  </threadedComment>
  <threadedComment ref="B2" dT="2021-06-12T17:15:23.48" personId="{252194BF-4C31-49AD-9DE1-352BFEC7A8C8}" id="{455564C5-BE59-4C77-84D2-729946BE10AC}" parentId="{E284142A-A8DE-4195-8D44-43AA7A152A5F}">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D87A6314-C68B-4093-A092-AFDF61E1059C}" parentId="{E284142A-A8DE-4195-8D44-43AA7A152A5F}">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9FFC239E-466C-4CA7-8EDC-13E2ACCE4836}">
    <text>Termopilas</text>
  </threadedComment>
  <threadedComment ref="D2" dT="2021-06-12T17:03:41.14" personId="{252194BF-4C31-49AD-9DE1-352BFEC7A8C8}" id="{5D7736A1-ECC0-4333-B359-3F3010BBC5F6}" parentId="{9FFC239E-466C-4CA7-8EDC-13E2ACCE4836}">
    <text>Many thermopile-based horizon sensing systems include opticsto reduce the effective field of view (FOV), lowering the probabilityofinterference by the Sun and Moon</text>
  </threadedComment>
  <threadedComment ref="D2" dT="2021-06-12T17:04:06.87" personId="{252194BF-4C31-49AD-9DE1-352BFEC7A8C8}" id="{E44DE7AC-BFB8-47E1-97FE-8FF398748C20}" parentId="{9FFC239E-466C-4CA7-8EDC-13E2ACCE4836}">
    <text>https://arc.aiaa.org/doi/pdf/10.2514/1.A34010</text>
  </threadedComment>
  <threadedComment ref="D2" dT="2021-06-13T08:18:20.42" personId="{252194BF-4C31-49AD-9DE1-352BFEC7A8C8}" id="{25F58076-4998-4B8F-AD75-D197245B1F80}" parentId="{9FFC239E-466C-4CA7-8EDC-13E2ACCE4836}">
    <text>https://core.ac.uk/download/pdf/37320266.pdf</text>
  </threadedComment>
  <threadedComment ref="E2" dT="2021-06-12T17:06:25.06" personId="{252194BF-4C31-49AD-9DE1-352BFEC7A8C8}" id="{BD2546C3-1394-41EF-A710-C8CA9C44709C}">
    <text>https://cdn-reichelt.de/documents/datenblatt/A500/TPS334%23PE.pdf</text>
  </threadedComment>
  <threadedComment ref="E2" dT="2021-06-13T08:41:45.66" personId="{252194BF-4C31-49AD-9DE1-352BFEC7A8C8}" id="{07F9E5D2-DD74-49CD-8CF8-0924A099F125}" parentId="{BD2546C3-1394-41EF-A710-C8CA9C44709C}">
    <text>Attitude Determination using Infrared Earth Horizon Sensors AeroAstro MIT</text>
  </threadedComment>
  <threadedComment ref="F2" dT="2021-06-12T16:32:37.13" personId="{252194BF-4C31-49AD-9DE1-352BFEC7A8C8}" id="{A3D63B7C-273B-477E-95AB-7C3922065DF8}">
    <text>diameter 9.3 mm, height 17.4 mm</text>
  </threadedComment>
  <threadedComment ref="L2" dT="2021-06-12T16:33:09.86" personId="{252194BF-4C31-49AD-9DE1-352BFEC7A8C8}" id="{B58FF3E1-3765-4FFF-B3AE-BB3A0E86F168}">
    <text>https://www.reichelt.com/de/en/thermopile-detector-tpd-1t-0214-tpd-1t-0214-p47516.html?r=1</text>
  </threadedComment>
  <threadedComment ref="G3" dT="2021-06-12T17:11:50.27" personId="{252194BF-4C31-49AD-9DE1-352BFEC7A8C8}" id="{789FCA3E-E459-41EA-AE3D-6FB582CC2C81}">
    <text>A VOLEO</text>
  </threadedComment>
  <threadedComment ref="F4" dT="2021-06-12T14:22:50.06" personId="{252194BF-4C31-49AD-9DE1-352BFEC7A8C8}" id="{A223C7AE-1985-43A4-ADE5-E58CA4739DE3}">
    <text>https://www.amazon.es/TECNOIOT-GY-91-MPU9250-Acceleration-Gyroscope/dp/B07HMQZ7N9/ref=sr_1_5?__mk_es_ES=%C3%85M%C3%85%C5%BD%C3%95%C3%91&amp;dchild=1&amp;keywords=MPU9250&amp;qid=1623582751&amp;sr=8-5</text>
  </threadedComment>
  <threadedComment ref="F4" dT="2021-06-13T12:37:51.63" personId="{252194BF-4C31-49AD-9DE1-352BFEC7A8C8}" id="{C68F60B0-606B-46D5-B91E-EA830A759628}" parentId="{A223C7AE-1985-43A4-ADE5-E58CA4739DE3}">
    <text>https://artofcircuits.com/product/10dof-gy-91-4-in-1-mpu-9250-and-bmp280-multi-sensor-module</text>
  </threadedComment>
  <threadedComment ref="N4" dT="2021-06-13T09:23:15.28" personId="{252194BF-4C31-49AD-9DE1-352BFEC7A8C8}" id="{ADD2A2B8-E78C-43ED-81B6-D32204D9C575}">
    <text>100 microA * 3.6V</text>
  </threadedComment>
  <threadedComment ref="Q4" dT="2021-06-13T09:27:06.44" personId="{252194BF-4C31-49AD-9DE1-352BFEC7A8C8}" id="{DF56C191-D829-4F12-ACD2-AADEE60B2667}">
    <text>https://digital.wpi.edu/concern/file_sets/tb09j7484?locale=en</text>
  </threadedComment>
  <threadedComment ref="F5" dT="2021-06-12T15:07:50.17" personId="{252194BF-4C31-49AD-9DE1-352BFEC7A8C8}" id="{F539D963-CBB1-4D15-A9B0-797319426715}">
    <text>http://citeseerx.ist.psu.edu/viewdoc/download?doi=10.1.1.823.8473&amp;rep=rep1&amp;type=pdf</text>
  </threadedComment>
  <threadedComment ref="F5" dT="2021-06-12T15:07:53.46" personId="{252194BF-4C31-49AD-9DE1-352BFEC7A8C8}" id="{31E02FD5-52BF-4559-B02A-B5A7F8972356}" parentId="{F539D963-CBB1-4D15-A9B0-797319426715}">
    <text>P.22</text>
  </threadedComment>
  <threadedComment ref="F5" dT="2021-06-12T15:26:41.50" personId="{252194BF-4C31-49AD-9DE1-352BFEC7A8C8}" id="{E3DC3C35-BF23-4D8C-B588-9E9281A82434}" parentId="{F539D963-CBB1-4D15-A9B0-797319426715}">
    <text>20 mm diameter 2mm height</text>
  </threadedComment>
  <threadedComment ref="F5" dT="2021-06-12T15:29:02.69" personId="{252194BF-4C31-49AD-9DE1-352BFEC7A8C8}" id="{8C467BA1-6802-4E48-A2F1-3AEE02AC5B0A}" parentId="{F539D963-CBB1-4D15-A9B0-797319426715}">
    <text>http://www.smetal.ru/wp-content/uploads/2016/07/Faulhaber-Flat-Brushless-DC-Micromotors.pdf</text>
  </threadedComment>
  <threadedComment ref="L5" dT="2021-06-12T15:17:15.51" personId="{252194BF-4C31-49AD-9DE1-352BFEC7A8C8}" id="{08C6BD3E-A373-47B8-A918-7FAED9FCF7DA}">
    <text>https://www.indiamart.com/proddetail/faulhaber-dc-motor-with-encoder-6700289991.html</text>
  </threadedComment>
  <threadedComment ref="L5" dT="2021-06-12T15:17:24.11" personId="{252194BF-4C31-49AD-9DE1-352BFEC7A8C8}" id="{EA7B87EF-B193-49DF-A164-7F0DC5C87203}" parentId="{08C6BD3E-A373-47B8-A918-7FAED9FCF7DA}">
    <text>Desde china</text>
  </threadedComment>
  <threadedComment ref="L5" dT="2021-06-12T16:35:09.86" personId="{252194BF-4C31-49AD-9DE1-352BFEC7A8C8}" id="{566F2A6C-693A-467B-9951-9BF54408C9C8}" parentId="{08C6BD3E-A373-47B8-A918-7FAED9FCF7DA}">
    <text>https://sci-hub.st/10.1016/j.actaastro.2015.12.003</text>
  </threadedComment>
  <threadedComment ref="N5" dT="2021-06-12T16:34:48.67" personId="{252194BF-4C31-49AD-9DE1-352BFEC7A8C8}" id="{8643AECE-08B1-484E-AB2C-EF09984EB095}">
    <text>750 mW @ max speed</text>
  </threadedComment>
  <threadedComment ref="P5" dT="2021-06-12T15:23:04.15" personId="{252194BF-4C31-49AD-9DE1-352BFEC7A8C8}" id="{5D23438A-817B-4D64-A925-870003E2C548}">
    <text>https://www.datasheetarchive.com/pdf/download.php?id=3479938d3103537f1fafc8c82e5efbcd63f10c&amp;type=P&amp;term=faulhaber%25202209</text>
  </threadedComment>
  <threadedComment ref="F6" dT="2021-06-12T16:07:27.84" personId="{252194BF-4C31-49AD-9DE1-352BFEC7A8C8}" id="{6BE1B3B6-E57A-4830-9564-57CEE6DE5ED4}">
    <text>http://citeseerx.ist.psu.edu/viewdoc/download?doi=10.1.1.823.8473&amp;rep=rep1&amp;type=pdf</text>
  </threadedComment>
  <threadedComment ref="G6" dT="2021-06-12T16:26:13.44" personId="{252194BF-4C31-49AD-9DE1-352BFEC7A8C8}" id="{F4A3ABB1-1324-4AC9-8FAF-321CF1EC60F8}">
    <text>DENSITY PCB * VOLUME PCB * 1.5 (FoS)</text>
  </threadedComment>
  <threadedComment ref="N6" dT="2021-06-12T17:13:08.72" personId="{252194BF-4C31-49AD-9DE1-352BFEC7A8C8}" id="{247D77B0-59F2-4AB9-A64C-2E465ACC70A1}">
    <text>A voleo</text>
  </threadedComment>
  <threadedComment ref="P6" dT="2021-06-12T17:12:51.32" personId="{252194BF-4C31-49AD-9DE1-352BFEC7A8C8}" id="{887F5648-9600-474A-A280-987C5E250ADA}">
    <text>A voleo un poco, teniendo en cuenta los valores que he visto para otras PCB</text>
  </threadedComment>
  <threadedComment ref="D8" dT="2021-06-12T14:41:38.03" personId="{252194BF-4C31-49AD-9DE1-352BFEC7A8C8}" id="{E5A22E4C-F4C5-426C-95CD-6A38704C4A86}">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8" dT="2021-06-12T14:42:30.12" personId="{252194BF-4C31-49AD-9DE1-352BFEC7A8C8}" id="{D93BAE85-0A8D-406C-822A-F7B99E93FADC}" parentId="{E5A22E4C-F4C5-426C-95CD-6A38704C4A86}">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8" dT="2021-06-12T14:44:04.73" personId="{252194BF-4C31-49AD-9DE1-352BFEC7A8C8}" id="{7EAF1151-2728-49C2-8412-C9D1DDDBBDC6}">
    <text>They are embedded into the cubesats panels</text>
  </threadedComment>
  <threadedComment ref="P8" dT="2021-06-12T14:58:41.39" personId="{252194BF-4C31-49AD-9DE1-352BFEC7A8C8}" id="{46DAAD17-8F4F-45EC-975C-FE8C0163241E}">
    <text>Taken from other types of magnertorquers, no info found specifically for this type</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6-12T16:55:45.63" personId="{252194BF-4C31-49AD-9DE1-352BFEC7A8C8}" id="{879C4270-98E3-4BA9-A4DB-37E0B66CC35B}">
    <text>The horizon is detected when sensor’s field of view is partially obstructed by Earth</text>
  </threadedComment>
  <threadedComment ref="B2" dT="2021-06-12T17:15:23.48" personId="{252194BF-4C31-49AD-9DE1-352BFEC7A8C8}" id="{419B1ABE-142B-4D0A-B9BE-4486C9DA3628}" parentId="{879C4270-98E3-4BA9-A4DB-37E0B66CC35B}">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E5921051-537E-479E-BE46-767C9C786188}" parentId="{879C4270-98E3-4BA9-A4DB-37E0B66CC35B}">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B8372618-AFD2-4B66-8C9A-59B1D3F9CA0B}">
    <text>Termopilas</text>
  </threadedComment>
  <threadedComment ref="D2" dT="2021-06-12T17:03:41.14" personId="{252194BF-4C31-49AD-9DE1-352BFEC7A8C8}" id="{89854CE5-0BE0-494F-B89F-2C939722C843}" parentId="{B8372618-AFD2-4B66-8C9A-59B1D3F9CA0B}">
    <text>Many thermopile-based horizon sensing systems include opticsto reduce the effective field of view (FOV), lowering the probabilityofinterference by the Sun and Moon</text>
  </threadedComment>
  <threadedComment ref="D2" dT="2021-06-12T17:04:06.87" personId="{252194BF-4C31-49AD-9DE1-352BFEC7A8C8}" id="{AA109DC9-BDE0-4612-9DC3-579B4B3EB066}" parentId="{B8372618-AFD2-4B66-8C9A-59B1D3F9CA0B}">
    <text>https://arc.aiaa.org/doi/pdf/10.2514/1.A34010</text>
  </threadedComment>
  <threadedComment ref="D2" dT="2021-06-13T08:18:20.42" personId="{252194BF-4C31-49AD-9DE1-352BFEC7A8C8}" id="{42C1D318-9761-430D-809B-855A8B5AC2C0}" parentId="{B8372618-AFD2-4B66-8C9A-59B1D3F9CA0B}">
    <text>https://core.ac.uk/download/pdf/37320266.pdf</text>
  </threadedComment>
  <threadedComment ref="E2" dT="2021-06-12T17:06:25.06" personId="{252194BF-4C31-49AD-9DE1-352BFEC7A8C8}" id="{EE07DD9E-2A55-45F1-8790-AA25966C1F58}">
    <text>https://cdn-reichelt.de/documents/datenblatt/A500/TPS334%23PE.pdf</text>
  </threadedComment>
  <threadedComment ref="E2" dT="2021-06-13T08:41:45.66" personId="{252194BF-4C31-49AD-9DE1-352BFEC7A8C8}" id="{596CCAB1-6D1C-496D-8E34-CE9E0486F994}" parentId="{EE07DD9E-2A55-45F1-8790-AA25966C1F58}">
    <text>Attitude Determination using Infrared Earth Horizon Sensors AeroAstro MIT</text>
  </threadedComment>
  <threadedComment ref="F2" dT="2021-06-12T16:32:37.13" personId="{252194BF-4C31-49AD-9DE1-352BFEC7A8C8}" id="{D733A5B1-AC71-4C3C-872A-8243395B61A7}">
    <text>diameter 9.3 mm, height 17.4 mm</text>
  </threadedComment>
  <threadedComment ref="L2" dT="2021-06-12T16:33:09.86" personId="{252194BF-4C31-49AD-9DE1-352BFEC7A8C8}" id="{44F72D8A-CB53-484A-B90A-DDA365B9EBB0}">
    <text>https://www.reichelt.com/de/en/thermopile-detector-tpd-1t-0214-tpd-1t-0214-p47516.html?r=1</text>
  </threadedComment>
  <threadedComment ref="G3" dT="2021-06-12T17:11:50.27" personId="{252194BF-4C31-49AD-9DE1-352BFEC7A8C8}" id="{9ED9F486-2AD9-4591-89A5-DF230C655A9E}">
    <text>A VOLEO</text>
  </threadedComment>
  <threadedComment ref="D4" dT="2021-06-13T09:18:46.41" personId="{252194BF-4C31-49AD-9DE1-352BFEC7A8C8}" id="{6EC85208-8045-44C6-93BD-2AFC1117D2A8}">
    <text>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text>
  </threadedComment>
  <threadedComment ref="D4" dT="2021-06-13T09:19:04.37" personId="{252194BF-4C31-49AD-9DE1-352BFEC7A8C8}" id="{557DAB04-585A-493D-99D6-46B21A1132F3}" parentId="{6EC85208-8045-44C6-93BD-2AFC1117D2A8}">
    <text>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ext>
  </threadedComment>
  <threadedComment ref="N4" dT="2021-06-13T09:23:15.28" personId="{252194BF-4C31-49AD-9DE1-352BFEC7A8C8}" id="{BD06406C-32C0-4EC8-A4D7-44101DF23029}">
    <text>100 microA * 3.6V</text>
  </threadedComment>
  <threadedComment ref="Q4" dT="2021-06-13T09:27:06.44" personId="{252194BF-4C31-49AD-9DE1-352BFEC7A8C8}" id="{2A6E444A-DBFD-4AFA-8FC1-612520D6CFC1}">
    <text>https://digital.wpi.edu/concern/file_sets/tb09j7484?locale=en</text>
  </threadedComment>
  <threadedComment ref="F5" dT="2021-06-12T14:22:50.06" personId="{252194BF-4C31-49AD-9DE1-352BFEC7A8C8}" id="{B10EC71B-0A06-40F0-A8B4-D3169CE42616}">
    <text>https://store.prometec.net/producto/mpu6050-gy-521-acelerometro-giroscopo/</text>
  </threadedComment>
  <threadedComment ref="L5" dT="2021-06-12T16:42:45.04" personId="{252194BF-4C31-49AD-9DE1-352BFEC7A8C8}" id="{E87DEE2A-CCD3-4C64-9A62-186991AB8E90}">
    <text>https://electrosdr.com/shields-y-sensores/230-modulo-gy-521-acelerometro-giroscopio-mpu6050.html</text>
  </threadedComment>
  <threadedComment ref="N5" dT="2021-06-12T14:54:45.16" personId="{252194BF-4C31-49AD-9DE1-352BFEC7A8C8}" id="{9F1597EE-5914-430C-9C04-C710D916586C}">
    <text>0.45mA * 3.4V</text>
  </threadedComment>
  <threadedComment ref="P5" dT="2021-06-12T14:28:19.24" personId="{252194BF-4C31-49AD-9DE1-352BFEC7A8C8}" id="{B50E9E02-1317-4F6F-9344-9387B73A8E62}">
    <text>https://protosupplies.com/product/mpu-6050-gy-521-3-axis-accel-gryo-sensor-module/</text>
  </threadedComment>
  <threadedComment ref="T5" dT="2021-06-12T14:23:37.07" personId="{252194BF-4C31-49AD-9DE1-352BFEC7A8C8}" id="{445D315B-2CA6-4E04-AD34-CBE325D13C1D}">
    <text>Digital Motion Processing™ (DMP™) engine offloads complex MotionFusion, sensor timing synchronization and gesture detection</text>
  </threadedComment>
  <threadedComment ref="F6" dT="2021-06-12T15:07:50.17" personId="{252194BF-4C31-49AD-9DE1-352BFEC7A8C8}" id="{A8B10EFC-F5A4-4E49-AA2D-80B0B273F5B3}">
    <text>http://citeseerx.ist.psu.edu/viewdoc/download?doi=10.1.1.823.8473&amp;rep=rep1&amp;type=pdf</text>
  </threadedComment>
  <threadedComment ref="F6" dT="2021-06-12T15:07:53.46" personId="{252194BF-4C31-49AD-9DE1-352BFEC7A8C8}" id="{056ADA09-85C8-4FE2-883D-0F9A5782916C}" parentId="{A8B10EFC-F5A4-4E49-AA2D-80B0B273F5B3}">
    <text>P.22</text>
  </threadedComment>
  <threadedComment ref="F6" dT="2021-06-12T15:26:41.50" personId="{252194BF-4C31-49AD-9DE1-352BFEC7A8C8}" id="{04394A15-4250-4601-BF88-18741DAE0FAB}" parentId="{A8B10EFC-F5A4-4E49-AA2D-80B0B273F5B3}">
    <text>20 mm diameter 2mm height</text>
  </threadedComment>
  <threadedComment ref="F6" dT="2021-06-12T15:29:02.69" personId="{252194BF-4C31-49AD-9DE1-352BFEC7A8C8}" id="{B702238A-ADBA-40C4-B3FA-BE15DA118D03}" parentId="{A8B10EFC-F5A4-4E49-AA2D-80B0B273F5B3}">
    <text>http://www.smetal.ru/wp-content/uploads/2016/07/Faulhaber-Flat-Brushless-DC-Micromotors.pdf</text>
  </threadedComment>
  <threadedComment ref="L6" dT="2021-06-12T15:17:15.51" personId="{252194BF-4C31-49AD-9DE1-352BFEC7A8C8}" id="{F1D7791E-F9B2-4DD6-8837-51507AB705F1}">
    <text>https://www.indiamart.com/proddetail/faulhaber-dc-motor-with-encoder-6700289991.html</text>
  </threadedComment>
  <threadedComment ref="L6" dT="2021-06-12T15:17:24.11" personId="{252194BF-4C31-49AD-9DE1-352BFEC7A8C8}" id="{060A92CB-D622-4F37-86D0-FA72FB0109D5}" parentId="{F1D7791E-F9B2-4DD6-8837-51507AB705F1}">
    <text>Desde china</text>
  </threadedComment>
  <threadedComment ref="L6" dT="2021-06-12T16:35:09.86" personId="{252194BF-4C31-49AD-9DE1-352BFEC7A8C8}" id="{7E90A981-319A-4F8E-A5E9-6BC5BFFED141}" parentId="{F1D7791E-F9B2-4DD6-8837-51507AB705F1}">
    <text>https://sci-hub.st/10.1016/j.actaastro.2015.12.003</text>
  </threadedComment>
  <threadedComment ref="N6" dT="2021-06-12T16:34:48.67" personId="{252194BF-4C31-49AD-9DE1-352BFEC7A8C8}" id="{9D95497E-0349-461A-8F17-1DCD2E14D4C6}">
    <text>750 mW @ max speed</text>
  </threadedComment>
  <threadedComment ref="P6" dT="2021-06-12T15:23:04.15" personId="{252194BF-4C31-49AD-9DE1-352BFEC7A8C8}" id="{1FAFD129-78D1-4038-8CCC-A4058757A0CF}">
    <text>https://www.datasheetarchive.com/pdf/download.php?id=3479938d3103537f1fafc8c82e5efbcd63f10c&amp;type=P&amp;term=faulhaber%25202209</text>
  </threadedComment>
  <threadedComment ref="F7" dT="2021-06-12T16:07:27.84" personId="{252194BF-4C31-49AD-9DE1-352BFEC7A8C8}" id="{D8F45EB1-D39B-450A-8AF2-F75E0D30FD62}">
    <text>http://citeseerx.ist.psu.edu/viewdoc/download?doi=10.1.1.823.8473&amp;rep=rep1&amp;type=pdf</text>
  </threadedComment>
  <threadedComment ref="G7" dT="2021-06-12T16:26:13.44" personId="{252194BF-4C31-49AD-9DE1-352BFEC7A8C8}" id="{CF5390C7-A574-4A60-80B7-C2D3DFC12F24}">
    <text>DENSITY PCB * VOLUME PCB * 1.5 (FoS)</text>
  </threadedComment>
  <threadedComment ref="N7" dT="2021-06-12T17:13:08.72" personId="{252194BF-4C31-49AD-9DE1-352BFEC7A8C8}" id="{C6DFDC4D-E2EE-4ED4-95F2-3AA5CFAE45A8}">
    <text>A voleo</text>
  </threadedComment>
  <threadedComment ref="P7" dT="2021-06-12T17:12:51.32" personId="{252194BF-4C31-49AD-9DE1-352BFEC7A8C8}" id="{CCAC1503-4EED-46BC-837A-056891285D6F}">
    <text>A voleo un poco, teniendo en cuenta los valores que he visto para otras PCB</text>
  </threadedComment>
  <threadedComment ref="D9" dT="2021-06-12T14:41:38.03" personId="{252194BF-4C31-49AD-9DE1-352BFEC7A8C8}" id="{288E050B-CD57-4243-8015-D7CA6B8C04A2}">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9" dT="2021-06-12T14:42:30.12" personId="{252194BF-4C31-49AD-9DE1-352BFEC7A8C8}" id="{81B77E68-AF20-4456-BD8F-8A6B164F4F36}" parentId="{288E050B-CD57-4243-8015-D7CA6B8C04A2}">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9" dT="2021-06-12T14:44:04.73" personId="{252194BF-4C31-49AD-9DE1-352BFEC7A8C8}" id="{6B56FF73-7A08-4B8A-921D-EC7A438D441B}">
    <text>They are embedded into the cubesats panels</text>
  </threadedComment>
  <threadedComment ref="P9" dT="2021-06-12T14:58:41.39" personId="{252194BF-4C31-49AD-9DE1-352BFEC7A8C8}" id="{E46D656B-D295-4352-8945-78A6AD1B2A6A}">
    <text>Taken from other types of magnertorquers, no info found specifically for this type</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1-06-12T16:32:37.13" personId="{252194BF-4C31-49AD-9DE1-352BFEC7A8C8}" id="{EB522182-2897-453D-8373-C3D4DD1EFBB4}">
    <text>diameter 9.3 mm, height 17.4 mm</text>
  </threadedComment>
  <threadedComment ref="K4" dT="2021-06-12T16:33:09.86" personId="{252194BF-4C31-49AD-9DE1-352BFEC7A8C8}" id="{97059AAB-6123-435E-9275-3E7B85319073}">
    <text>https://www.reichelt.com/de/en/thermopile-detector-tpd-1t-0214-tpd-1t-0214-p47516.html?r=1</text>
  </threadedComment>
  <threadedComment ref="F5" dT="2021-06-12T14:22:50.06" personId="{252194BF-4C31-49AD-9DE1-352BFEC7A8C8}" id="{9CEAFC8C-63F6-4E20-96D1-F1F2EE07FEC8}">
    <text>https://store.prometec.net/producto/mpu6050-gy-521-acelerometro-giroscopo/</text>
  </threadedComment>
  <threadedComment ref="K5" dT="2021-06-12T16:42:45.04" personId="{252194BF-4C31-49AD-9DE1-352BFEC7A8C8}" id="{73D9E7B3-E017-4658-AF01-59281C92F3E5}">
    <text>https://electrosdr.com/shields-y-sensores/230-modulo-gy-521-acelerometro-giroscopio-mpu6050.html</text>
  </threadedComment>
  <threadedComment ref="L5" dT="2021-06-12T14:54:45.16" personId="{252194BF-4C31-49AD-9DE1-352BFEC7A8C8}" id="{30165818-EA76-4401-A60C-CAD2CC0CD572}">
    <text>0.45mA * 3.4V</text>
  </threadedComment>
  <threadedComment ref="N5" dT="2021-06-12T14:28:19.24" personId="{252194BF-4C31-49AD-9DE1-352BFEC7A8C8}" id="{F88F70F0-3D05-4E77-B995-D85D97169FFD}">
    <text>https://protosupplies.com/product/mpu-6050-gy-521-3-axis-accel-gryo-sensor-module/</text>
  </threadedComment>
  <threadedComment ref="R5" dT="2021-06-12T14:23:37.07" personId="{252194BF-4C31-49AD-9DE1-352BFEC7A8C8}" id="{A9CD8353-3996-4917-86E5-3872E8CA8A44}">
    <text>Digital Motion Processing™ (DMP™) engine offloads complex MotionFusion, sensor timing synchronization and gesture detection</text>
  </threadedComment>
  <threadedComment ref="F6" dT="2021-06-12T15:07:50.17" personId="{252194BF-4C31-49AD-9DE1-352BFEC7A8C8}" id="{220B182A-E84F-462B-8CAF-E0DD682FD81E}">
    <text>http://citeseerx.ist.psu.edu/viewdoc/download?doi=10.1.1.823.8473&amp;rep=rep1&amp;type=pdf</text>
  </threadedComment>
  <threadedComment ref="F6" dT="2021-06-12T15:07:53.46" personId="{252194BF-4C31-49AD-9DE1-352BFEC7A8C8}" id="{09867B06-20D5-4195-A978-D2558FC5C31B}" parentId="{220B182A-E84F-462B-8CAF-E0DD682FD81E}">
    <text>P.22</text>
  </threadedComment>
  <threadedComment ref="F6" dT="2021-06-12T15:26:41.50" personId="{252194BF-4C31-49AD-9DE1-352BFEC7A8C8}" id="{20F3C508-DB68-46A0-95F4-A07F0D5CD141}" parentId="{220B182A-E84F-462B-8CAF-E0DD682FD81E}">
    <text>20 mm diameter 2mm height</text>
  </threadedComment>
  <threadedComment ref="F6" dT="2021-06-12T15:29:02.69" personId="{252194BF-4C31-49AD-9DE1-352BFEC7A8C8}" id="{9D2A15D3-69AD-4305-ABC8-A08AED85E61D}" parentId="{220B182A-E84F-462B-8CAF-E0DD682FD81E}">
    <text>http://www.smetal.ru/wp-content/uploads/2016/07/Faulhaber-Flat-Brushless-DC-Micromotors.pdf</text>
  </threadedComment>
  <threadedComment ref="K6" dT="2021-06-12T15:17:15.51" personId="{252194BF-4C31-49AD-9DE1-352BFEC7A8C8}" id="{81CC779B-1F91-414E-8F5F-D5CEF804AF0B}">
    <text>https://www.indiamart.com/proddetail/faulhaber-dc-motor-with-encoder-6700289991.html</text>
  </threadedComment>
  <threadedComment ref="K6" dT="2021-06-12T15:17:24.11" personId="{252194BF-4C31-49AD-9DE1-352BFEC7A8C8}" id="{1B9116DE-86BE-46FE-BFBB-16A84079FA7A}" parentId="{81CC779B-1F91-414E-8F5F-D5CEF804AF0B}">
    <text>Desde china</text>
  </threadedComment>
  <threadedComment ref="K6" dT="2021-06-12T16:35:09.86" personId="{252194BF-4C31-49AD-9DE1-352BFEC7A8C8}" id="{E580AC4E-95A0-4CE5-B64A-4AF1DA79F285}" parentId="{81CC779B-1F91-414E-8F5F-D5CEF804AF0B}">
    <text>https://sci-hub.st/10.1016/j.actaastro.2015.12.003</text>
  </threadedComment>
  <threadedComment ref="L6" dT="2021-06-12T16:34:48.67" personId="{252194BF-4C31-49AD-9DE1-352BFEC7A8C8}" id="{DB3E367C-231F-417D-8DA5-74378C75D2E0}">
    <text>750 mW @ max speed</text>
  </threadedComment>
  <threadedComment ref="N6" dT="2021-06-12T15:23:04.15" personId="{252194BF-4C31-49AD-9DE1-352BFEC7A8C8}" id="{8FF02211-07DB-4505-BC97-FE32025E9D9D}">
    <text>https://www.datasheetarchive.com/pdf/download.php?id=3479938d3103537f1fafc8c82e5efbcd63f10c&amp;type=P&amp;term=faulhaber%25202209</text>
  </threadedComment>
  <threadedComment ref="F7" dT="2021-06-12T16:07:27.84" personId="{252194BF-4C31-49AD-9DE1-352BFEC7A8C8}" id="{7840D147-8118-4E52-9A79-B3B9EFFDA186}">
    <text>http://citeseerx.ist.psu.edu/viewdoc/download?doi=10.1.1.823.8473&amp;rep=rep1&amp;type=pdf</text>
  </threadedComment>
  <threadedComment ref="G7" dT="2021-06-12T16:26:13.44" personId="{252194BF-4C31-49AD-9DE1-352BFEC7A8C8}" id="{660E3D55-FF23-4615-9392-A15D7C3E6B66}">
    <text>DENSITY PCB * VOLUME PCB * 1.5 (FoS)</text>
  </threadedComment>
  <threadedComment ref="F9" dT="2021-06-12T14:17:05.67" personId="{252194BF-4C31-49AD-9DE1-352BFEC7A8C8}" id="{C0EC7EAE-B5CF-4B78-B09B-8FF61095A087}">
    <text>10 mm ID x 22 mm OD x 10 mm H</text>
  </threadedComment>
  <threadedComment ref="F9" dT="2021-06-12T14:17:09.40" personId="{252194BF-4C31-49AD-9DE1-352BFEC7A8C8}" id="{1524E7DD-8600-4168-9D27-796C2EDA6B11}" parentId="{C0EC7EAE-B5CF-4B78-B09B-8FF61095A087}">
    <text>https://www.futek.com/store/legacy-sensors-and-instruments/micro-reaction-torque-sensor-QTA141/QSH01827</text>
  </threadedComment>
  <threadedComment ref="D10" dT="2021-06-12T14:35:25.12" personId="{252194BF-4C31-49AD-9DE1-352BFEC7A8C8}" id="{2CB7D8CF-9969-4C16-B995-FA418B038836}">
    <text>Interface directly with the PCB</text>
  </threadedComment>
  <threadedComment ref="F10" dT="2021-06-12T14:33:29.63" personId="{252194BF-4C31-49AD-9DE1-352BFEC7A8C8}" id="{2C1A4B28-D576-4820-BCE7-9E5BB8FB5B49}">
    <text>Dimensions: 70mm (length) x 9 mm (diameter)</text>
  </threadedComment>
  <threadedComment ref="D11" dT="2021-06-12T14:41:38.03" personId="{252194BF-4C31-49AD-9DE1-352BFEC7A8C8}" id="{32DA7A60-BE07-456A-88BB-302AD50B79EC}">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11" dT="2021-06-12T14:42:30.12" personId="{252194BF-4C31-49AD-9DE1-352BFEC7A8C8}" id="{065867F6-30E8-4E37-B903-733E4AFC4404}" parentId="{32DA7A60-BE07-456A-88BB-302AD50B79EC}">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11" dT="2021-06-12T14:44:04.73" personId="{252194BF-4C31-49AD-9DE1-352BFEC7A8C8}" id="{91B78B3E-0AE5-46A1-9DA9-2A9719D5F747}">
    <text>They are embedded into the cubesats panels</text>
  </threadedComment>
  <threadedComment ref="N11" dT="2021-06-12T14:58:41.39" personId="{252194BF-4C31-49AD-9DE1-352BFEC7A8C8}" id="{4C8F1A04-6DC0-4E43-9EB9-FD9D1CA1D61A}">
    <text>Taken from other types of magnertorquers, no info found specifically for this type</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digital.wpi.edu/concern/file_sets/tb09j7484?locale=en" TargetMode="External"/><Relationship Id="rId7" Type="http://schemas.openxmlformats.org/officeDocument/2006/relationships/comments" Target="../comments1.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wpi.edu/concern/file_sets/tb09j7484?locale=en" TargetMode="External"/><Relationship Id="rId7" Type="http://schemas.microsoft.com/office/2017/10/relationships/threadedComment" Target="../threadedComments/threadedComment2.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digitalcommons.usu.edu/cgi/viewcontent.cgi?article=4152&amp;context=smallsat"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C0C6-0C04-4955-B79E-693DCCBD2625}">
  <dimension ref="A1:Y37"/>
  <sheetViews>
    <sheetView tabSelected="1" workbookViewId="0">
      <selection activeCell="T19" sqref="T19"/>
    </sheetView>
  </sheetViews>
  <sheetFormatPr defaultRowHeight="14.4" x14ac:dyDescent="0.3"/>
  <cols>
    <col min="1" max="1" width="12.77734375" bestFit="1" customWidth="1"/>
    <col min="2" max="2" width="16.21875" bestFit="1" customWidth="1"/>
    <col min="3" max="3" width="3" bestFit="1" customWidth="1"/>
    <col min="4" max="4" width="15" customWidth="1"/>
    <col min="5" max="5" width="15.44140625" customWidth="1"/>
    <col min="6" max="6" width="13.5546875" bestFit="1" customWidth="1"/>
    <col min="7" max="7" width="8.21875" bestFit="1" customWidth="1"/>
    <col min="8" max="8" width="8.21875" customWidth="1"/>
    <col min="9" max="9" width="8.5546875" bestFit="1" customWidth="1"/>
    <col min="10" max="10" width="4.5546875" bestFit="1" customWidth="1"/>
    <col min="11" max="11" width="5.5546875" bestFit="1" customWidth="1"/>
    <col min="12" max="13" width="10.44140625" customWidth="1"/>
    <col min="14" max="14" width="6.5546875" bestFit="1" customWidth="1"/>
    <col min="15" max="15" width="10.6640625" bestFit="1" customWidth="1"/>
    <col min="16" max="16" width="11.88671875" customWidth="1"/>
    <col min="17" max="17" width="13.5546875" bestFit="1" customWidth="1"/>
    <col min="18" max="18" width="10.5546875" bestFit="1" customWidth="1"/>
    <col min="19" max="19" width="12.88671875" bestFit="1" customWidth="1"/>
    <col min="20" max="21" width="6.109375" bestFit="1" customWidth="1"/>
  </cols>
  <sheetData>
    <row r="1" spans="1:25" ht="29.4" thickBot="1" x14ac:dyDescent="0.35">
      <c r="A1" s="57" t="s">
        <v>19</v>
      </c>
      <c r="B1" s="57"/>
      <c r="C1" s="9" t="s">
        <v>48</v>
      </c>
      <c r="D1" s="7" t="s">
        <v>2</v>
      </c>
      <c r="E1" s="7" t="s">
        <v>36</v>
      </c>
      <c r="F1" s="9" t="s">
        <v>33</v>
      </c>
      <c r="G1" s="9" t="s">
        <v>60</v>
      </c>
      <c r="H1" s="9" t="s">
        <v>92</v>
      </c>
      <c r="I1" s="9" t="s">
        <v>54</v>
      </c>
      <c r="J1" s="7" t="s">
        <v>34</v>
      </c>
      <c r="K1" s="7" t="s">
        <v>30</v>
      </c>
      <c r="L1" s="9" t="s">
        <v>40</v>
      </c>
      <c r="M1" s="9" t="s">
        <v>93</v>
      </c>
      <c r="N1" s="9" t="s">
        <v>63</v>
      </c>
      <c r="O1" s="9" t="s">
        <v>42</v>
      </c>
      <c r="P1" s="9" t="s">
        <v>44</v>
      </c>
      <c r="Q1" s="9" t="s">
        <v>52</v>
      </c>
      <c r="R1" s="7" t="s">
        <v>3</v>
      </c>
      <c r="S1" s="7" t="s">
        <v>4</v>
      </c>
      <c r="T1" s="7" t="s">
        <v>27</v>
      </c>
      <c r="X1" t="s">
        <v>5</v>
      </c>
      <c r="Y1" s="19" t="s">
        <v>47</v>
      </c>
    </row>
    <row r="2" spans="1:25" ht="15.6" customHeight="1" thickTop="1" x14ac:dyDescent="0.3">
      <c r="A2" s="55" t="s">
        <v>0</v>
      </c>
      <c r="B2" s="58" t="s">
        <v>77</v>
      </c>
      <c r="C2" s="38">
        <v>5</v>
      </c>
      <c r="D2" s="38" t="s">
        <v>78</v>
      </c>
      <c r="E2" s="38" t="s">
        <v>86</v>
      </c>
      <c r="F2" s="43" t="s">
        <v>83</v>
      </c>
      <c r="G2" s="38">
        <v>1</v>
      </c>
      <c r="H2" s="38">
        <v>5</v>
      </c>
      <c r="I2" s="38" t="s">
        <v>56</v>
      </c>
      <c r="J2" s="38" t="s">
        <v>56</v>
      </c>
      <c r="K2" s="38" t="s">
        <v>46</v>
      </c>
      <c r="L2" s="38">
        <v>13.27</v>
      </c>
      <c r="M2" s="38" t="s">
        <v>94</v>
      </c>
      <c r="N2" s="38">
        <v>0</v>
      </c>
      <c r="O2" s="38">
        <v>0</v>
      </c>
      <c r="P2" s="22" t="s">
        <v>82</v>
      </c>
      <c r="Q2" s="50" t="s">
        <v>81</v>
      </c>
      <c r="R2" s="43" t="s">
        <v>7</v>
      </c>
      <c r="S2" s="38" t="s">
        <v>8</v>
      </c>
      <c r="T2" s="38"/>
      <c r="U2" s="2"/>
      <c r="X2" t="s">
        <v>6</v>
      </c>
      <c r="Y2" s="19" t="s">
        <v>51</v>
      </c>
    </row>
    <row r="3" spans="1:25" ht="15" customHeight="1" x14ac:dyDescent="0.3">
      <c r="A3" s="55"/>
      <c r="B3" s="59"/>
      <c r="C3" s="40">
        <v>1</v>
      </c>
      <c r="D3" s="40" t="s">
        <v>22</v>
      </c>
      <c r="E3" s="40" t="s">
        <v>46</v>
      </c>
      <c r="F3" s="12" t="s">
        <v>96</v>
      </c>
      <c r="G3" s="40">
        <v>2.5</v>
      </c>
      <c r="H3" s="40" t="s">
        <v>46</v>
      </c>
      <c r="I3" s="40" t="s">
        <v>55</v>
      </c>
      <c r="J3" s="40" t="s">
        <v>56</v>
      </c>
      <c r="K3" s="40" t="s">
        <v>31</v>
      </c>
      <c r="L3" s="40" t="s">
        <v>46</v>
      </c>
      <c r="M3" s="40" t="s">
        <v>94</v>
      </c>
      <c r="N3" s="40">
        <v>0.5</v>
      </c>
      <c r="O3" s="44" t="s">
        <v>85</v>
      </c>
      <c r="P3" s="45" t="str">
        <f>P6</f>
        <v>-30 - +85</v>
      </c>
      <c r="Q3" s="53"/>
      <c r="R3" s="40"/>
      <c r="S3" s="40"/>
      <c r="T3" s="40"/>
      <c r="U3" s="2"/>
      <c r="Y3" s="19"/>
    </row>
    <row r="4" spans="1:25" ht="15" customHeight="1" thickBot="1" x14ac:dyDescent="0.35">
      <c r="A4" s="60"/>
      <c r="B4" s="48" t="s">
        <v>23</v>
      </c>
      <c r="C4" s="39">
        <v>1</v>
      </c>
      <c r="D4" s="23" t="s">
        <v>108</v>
      </c>
      <c r="E4" s="11" t="s">
        <v>107</v>
      </c>
      <c r="F4" s="24" t="s">
        <v>116</v>
      </c>
      <c r="G4" s="39">
        <v>20</v>
      </c>
      <c r="H4" s="39" t="s">
        <v>46</v>
      </c>
      <c r="I4" s="39" t="s">
        <v>56</v>
      </c>
      <c r="J4" s="39" t="s">
        <v>55</v>
      </c>
      <c r="K4" s="39" t="s">
        <v>31</v>
      </c>
      <c r="L4" s="39">
        <v>13.61</v>
      </c>
      <c r="M4" s="39" t="s">
        <v>94</v>
      </c>
      <c r="N4" s="39">
        <f>1000*(100*0.000001*3.6)</f>
        <v>0.36</v>
      </c>
      <c r="O4" s="37" t="s">
        <v>100</v>
      </c>
      <c r="P4" s="34" t="s">
        <v>101</v>
      </c>
      <c r="Q4" s="39" t="s">
        <v>106</v>
      </c>
      <c r="R4" s="11" t="s">
        <v>122</v>
      </c>
      <c r="S4" s="39"/>
      <c r="T4" s="39"/>
      <c r="U4" s="2"/>
      <c r="X4" t="s">
        <v>7</v>
      </c>
      <c r="Y4" t="s">
        <v>97</v>
      </c>
    </row>
    <row r="5" spans="1:25" ht="29.4" thickTop="1" x14ac:dyDescent="0.3">
      <c r="A5" s="55" t="s">
        <v>1</v>
      </c>
      <c r="B5" s="54" t="s">
        <v>25</v>
      </c>
      <c r="C5" s="8">
        <v>3</v>
      </c>
      <c r="D5" s="8" t="s">
        <v>26</v>
      </c>
      <c r="E5" s="21" t="s">
        <v>69</v>
      </c>
      <c r="F5" s="8" t="s">
        <v>76</v>
      </c>
      <c r="G5" s="8">
        <v>6</v>
      </c>
      <c r="H5" s="50" t="s">
        <v>46</v>
      </c>
      <c r="I5" s="8" t="s">
        <v>56</v>
      </c>
      <c r="J5" s="8" t="s">
        <v>56</v>
      </c>
      <c r="K5" s="8" t="s">
        <v>31</v>
      </c>
      <c r="L5" s="8">
        <v>90</v>
      </c>
      <c r="M5" s="8" t="s">
        <v>95</v>
      </c>
      <c r="N5" s="8">
        <v>150</v>
      </c>
      <c r="O5" s="8" t="s">
        <v>75</v>
      </c>
      <c r="P5" s="22" t="s">
        <v>74</v>
      </c>
      <c r="Q5" s="50" t="s">
        <v>70</v>
      </c>
      <c r="R5" s="8"/>
      <c r="S5" s="8" t="s">
        <v>17</v>
      </c>
      <c r="T5" s="8"/>
      <c r="U5" s="2"/>
      <c r="X5" t="s">
        <v>8</v>
      </c>
      <c r="Y5" t="s">
        <v>84</v>
      </c>
    </row>
    <row r="6" spans="1:25" x14ac:dyDescent="0.3">
      <c r="A6" s="55"/>
      <c r="B6" s="55"/>
      <c r="C6" s="4">
        <v>3</v>
      </c>
      <c r="D6" s="4" t="s">
        <v>79</v>
      </c>
      <c r="E6" s="4" t="s">
        <v>46</v>
      </c>
      <c r="F6" s="4" t="s">
        <v>80</v>
      </c>
      <c r="G6" s="33">
        <f>1.85*0.001*(13.4*13.4*4.5)*1.5</f>
        <v>2.2422554999999997</v>
      </c>
      <c r="H6" s="51"/>
      <c r="I6" s="4" t="s">
        <v>56</v>
      </c>
      <c r="J6" s="4" t="s">
        <v>56</v>
      </c>
      <c r="K6" s="4" t="s">
        <v>31</v>
      </c>
      <c r="L6" s="4" t="s">
        <v>46</v>
      </c>
      <c r="M6" s="4" t="s">
        <v>95</v>
      </c>
      <c r="N6" s="4">
        <v>0.5</v>
      </c>
      <c r="O6" s="34" t="s">
        <v>85</v>
      </c>
      <c r="P6" s="34" t="s">
        <v>101</v>
      </c>
      <c r="Q6" s="51"/>
      <c r="R6" s="4"/>
      <c r="S6" s="4"/>
      <c r="T6" s="4"/>
      <c r="U6" s="2"/>
      <c r="X6" t="s">
        <v>9</v>
      </c>
      <c r="Y6" t="s">
        <v>102</v>
      </c>
    </row>
    <row r="7" spans="1:25" x14ac:dyDescent="0.3">
      <c r="A7" s="55"/>
      <c r="B7" s="56"/>
      <c r="C7" s="4">
        <v>3</v>
      </c>
      <c r="D7" s="4" t="s">
        <v>28</v>
      </c>
      <c r="E7" s="4" t="s">
        <v>46</v>
      </c>
      <c r="F7" s="4" t="s">
        <v>76</v>
      </c>
      <c r="G7" s="4">
        <v>10</v>
      </c>
      <c r="H7" s="53"/>
      <c r="I7" s="4" t="s">
        <v>55</v>
      </c>
      <c r="J7" s="4" t="s">
        <v>56</v>
      </c>
      <c r="K7" s="4" t="s">
        <v>46</v>
      </c>
      <c r="L7" s="4" t="s">
        <v>46</v>
      </c>
      <c r="M7" s="4" t="s">
        <v>46</v>
      </c>
      <c r="N7" s="4">
        <v>0</v>
      </c>
      <c r="O7" s="4" t="s">
        <v>46</v>
      </c>
      <c r="P7" s="4" t="s">
        <v>46</v>
      </c>
      <c r="Q7" s="51"/>
      <c r="R7" s="4"/>
      <c r="S7" s="4"/>
      <c r="T7" s="4"/>
      <c r="U7" s="2"/>
      <c r="X7" t="s">
        <v>10</v>
      </c>
      <c r="Y7" s="19" t="s">
        <v>105</v>
      </c>
    </row>
    <row r="8" spans="1:25" ht="28.8" x14ac:dyDescent="0.3">
      <c r="A8" s="56"/>
      <c r="B8" s="3" t="s">
        <v>29</v>
      </c>
      <c r="C8" s="14">
        <v>2</v>
      </c>
      <c r="D8" s="15" t="s">
        <v>57</v>
      </c>
      <c r="E8" s="14" t="s">
        <v>46</v>
      </c>
      <c r="F8" s="14" t="s">
        <v>59</v>
      </c>
      <c r="G8" s="14">
        <v>2</v>
      </c>
      <c r="H8" s="14" t="s">
        <v>46</v>
      </c>
      <c r="I8" s="14" t="s">
        <v>55</v>
      </c>
      <c r="J8" s="14" t="s">
        <v>46</v>
      </c>
      <c r="K8" s="14" t="s">
        <v>31</v>
      </c>
      <c r="L8" s="14" t="s">
        <v>46</v>
      </c>
      <c r="M8" s="14" t="s">
        <v>95</v>
      </c>
      <c r="N8" s="14">
        <v>120</v>
      </c>
      <c r="O8" s="16" t="s">
        <v>58</v>
      </c>
      <c r="P8" s="20" t="s">
        <v>68</v>
      </c>
      <c r="Q8" s="14" t="s">
        <v>53</v>
      </c>
      <c r="R8" s="14" t="s">
        <v>6</v>
      </c>
      <c r="S8" s="14" t="s">
        <v>46</v>
      </c>
      <c r="T8" s="14"/>
      <c r="U8" s="2"/>
      <c r="X8" t="s">
        <v>11</v>
      </c>
      <c r="Y8" s="66" t="s">
        <v>117</v>
      </c>
    </row>
    <row r="9" spans="1:25" x14ac:dyDescent="0.3">
      <c r="U9" s="2"/>
      <c r="X9" t="s">
        <v>121</v>
      </c>
      <c r="Y9" s="66" t="s">
        <v>118</v>
      </c>
    </row>
    <row r="10" spans="1:25" ht="15" thickBot="1" x14ac:dyDescent="0.35">
      <c r="F10" s="52" t="s">
        <v>61</v>
      </c>
      <c r="G10" s="52"/>
      <c r="H10" s="52"/>
      <c r="I10" s="30"/>
      <c r="L10" s="28" t="s">
        <v>65</v>
      </c>
      <c r="M10" s="28"/>
      <c r="N10" s="28">
        <v>450</v>
      </c>
      <c r="O10" s="29" t="s">
        <v>64</v>
      </c>
      <c r="X10" t="s">
        <v>12</v>
      </c>
      <c r="Y10" s="66" t="s">
        <v>119</v>
      </c>
    </row>
    <row r="11" spans="1:25" ht="15" thickTop="1" x14ac:dyDescent="0.3">
      <c r="F11" s="17" t="s">
        <v>88</v>
      </c>
      <c r="G11" s="49">
        <f>C2*G2+C5*G5+C6*G6+C7*G7+C8*G8+C3*G3+G4*C4</f>
        <v>86.226766499999997</v>
      </c>
      <c r="H11" s="30" t="s">
        <v>62</v>
      </c>
      <c r="I11" s="30"/>
      <c r="L11" s="18" t="s">
        <v>66</v>
      </c>
      <c r="M11" s="30"/>
      <c r="N11" s="30">
        <f>C2*N2+N5*C5+N6*C6+N7*C7+N8*C8+N3*C3+N4*C4</f>
        <v>692.36</v>
      </c>
      <c r="O11" s="31" t="s">
        <v>64</v>
      </c>
      <c r="X11" t="s">
        <v>13</v>
      </c>
      <c r="Y11" s="66" t="s">
        <v>84</v>
      </c>
    </row>
    <row r="12" spans="1:25" x14ac:dyDescent="0.3">
      <c r="F12" s="35" t="s">
        <v>89</v>
      </c>
      <c r="G12" s="35">
        <f>C2*L2+C5*L5+L4*C4</f>
        <v>349.96000000000004</v>
      </c>
      <c r="H12" s="30" t="s">
        <v>87</v>
      </c>
      <c r="I12" s="30"/>
      <c r="K12" s="30"/>
      <c r="L12" s="30" t="s">
        <v>67</v>
      </c>
      <c r="M12" s="30"/>
      <c r="N12" s="30">
        <f>N10-N11</f>
        <v>-242.36</v>
      </c>
      <c r="O12" s="31" t="s">
        <v>64</v>
      </c>
      <c r="X12" t="s">
        <v>14</v>
      </c>
      <c r="Y12" t="s">
        <v>120</v>
      </c>
    </row>
    <row r="13" spans="1:25" x14ac:dyDescent="0.3">
      <c r="F13" s="36" t="s">
        <v>90</v>
      </c>
      <c r="G13" s="46" t="s">
        <v>104</v>
      </c>
      <c r="H13" s="10" t="s">
        <v>91</v>
      </c>
      <c r="I13" s="30"/>
      <c r="K13" s="30"/>
      <c r="L13" s="28"/>
      <c r="M13" s="28"/>
      <c r="N13" s="28"/>
      <c r="O13" s="28"/>
      <c r="X13" t="s">
        <v>15</v>
      </c>
      <c r="Y13" s="66" t="s">
        <v>123</v>
      </c>
    </row>
    <row r="14" spans="1:25" x14ac:dyDescent="0.3">
      <c r="F14" s="30"/>
      <c r="G14" s="30"/>
      <c r="H14" s="30"/>
      <c r="I14" s="30"/>
      <c r="L14" s="65" t="s">
        <v>115</v>
      </c>
      <c r="M14" t="s">
        <v>111</v>
      </c>
      <c r="N14" t="s">
        <v>114</v>
      </c>
      <c r="O14" t="s">
        <v>112</v>
      </c>
      <c r="P14" s="63" t="s">
        <v>113</v>
      </c>
      <c r="X14" t="s">
        <v>16</v>
      </c>
      <c r="Y14" s="66" t="s">
        <v>124</v>
      </c>
    </row>
    <row r="15" spans="1:25" x14ac:dyDescent="0.3">
      <c r="L15" t="s">
        <v>110</v>
      </c>
      <c r="M15" s="64">
        <f>G11</f>
        <v>86.226766499999997</v>
      </c>
      <c r="N15">
        <f>N11</f>
        <v>692.36</v>
      </c>
      <c r="O15">
        <f>G12</f>
        <v>349.96000000000004</v>
      </c>
      <c r="P15" t="str">
        <f>G13</f>
        <v>-30 to 75</v>
      </c>
      <c r="X15" t="s">
        <v>17</v>
      </c>
      <c r="Y15" s="66" t="s">
        <v>125</v>
      </c>
    </row>
    <row r="16" spans="1:25" x14ac:dyDescent="0.3">
      <c r="X16" t="s">
        <v>18</v>
      </c>
      <c r="Y16" s="66" t="s">
        <v>126</v>
      </c>
    </row>
    <row r="17" spans="18:25" x14ac:dyDescent="0.3">
      <c r="Y17" s="66"/>
    </row>
    <row r="23" spans="18:25" x14ac:dyDescent="0.3">
      <c r="R23" s="1" t="s">
        <v>72</v>
      </c>
    </row>
    <row r="37" spans="18:22" x14ac:dyDescent="0.3">
      <c r="R37" s="1" t="s">
        <v>71</v>
      </c>
      <c r="V37" t="s">
        <v>73</v>
      </c>
    </row>
  </sheetData>
  <mergeCells count="9">
    <mergeCell ref="Q5:Q7"/>
    <mergeCell ref="F10:H10"/>
    <mergeCell ref="H5:H7"/>
    <mergeCell ref="B5:B7"/>
    <mergeCell ref="A1:B1"/>
    <mergeCell ref="B2:B3"/>
    <mergeCell ref="A2:A4"/>
    <mergeCell ref="A5:A8"/>
    <mergeCell ref="Q2:Q3"/>
  </mergeCells>
  <hyperlinks>
    <hyperlink ref="Y2" r:id="rId1" xr:uid="{FF008533-D4FE-4696-9B87-12C5E708D3BC}"/>
    <hyperlink ref="Y1" r:id="rId2" xr:uid="{08A89FE6-41E7-4AA0-A712-683B642494A0}"/>
    <hyperlink ref="Y7" r:id="rId3" xr:uid="{5256DDCE-AE28-4A7F-B5F5-FD833C83F89F}"/>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432F3-C66E-4356-8E6F-B4A0F059442B}">
  <dimension ref="A1:Y38"/>
  <sheetViews>
    <sheetView workbookViewId="0">
      <selection activeCell="F5" sqref="F5"/>
    </sheetView>
  </sheetViews>
  <sheetFormatPr defaultRowHeight="14.4" x14ac:dyDescent="0.3"/>
  <cols>
    <col min="1" max="1" width="12.77734375" bestFit="1" customWidth="1"/>
    <col min="2" max="2" width="24.88671875" bestFit="1" customWidth="1"/>
    <col min="3" max="3" width="3" bestFit="1" customWidth="1"/>
    <col min="4" max="4" width="16" bestFit="1" customWidth="1"/>
    <col min="5" max="5" width="15.44140625" customWidth="1"/>
    <col min="6" max="6" width="13.5546875" bestFit="1" customWidth="1"/>
    <col min="7" max="7" width="11" bestFit="1" customWidth="1"/>
    <col min="8" max="8" width="7.6640625" bestFit="1" customWidth="1"/>
    <col min="9" max="9" width="8.5546875" bestFit="1" customWidth="1"/>
    <col min="10" max="10" width="4.5546875" bestFit="1" customWidth="1"/>
    <col min="11" max="11" width="5.5546875" bestFit="1" customWidth="1"/>
    <col min="12" max="12" width="16.21875" bestFit="1" customWidth="1"/>
    <col min="13" max="13" width="8.33203125" bestFit="1" customWidth="1"/>
    <col min="14" max="14" width="7.6640625" bestFit="1" customWidth="1"/>
    <col min="15" max="15" width="10.6640625" bestFit="1" customWidth="1"/>
    <col min="16" max="16" width="11.88671875" customWidth="1"/>
    <col min="17" max="17" width="30.5546875" bestFit="1" customWidth="1"/>
    <col min="18" max="18" width="28.5546875" bestFit="1" customWidth="1"/>
    <col min="19" max="19" width="12.88671875" bestFit="1" customWidth="1"/>
    <col min="20" max="21" width="6.109375" bestFit="1" customWidth="1"/>
    <col min="22" max="22" width="80.44140625" bestFit="1" customWidth="1"/>
    <col min="24" max="24" width="4.33203125" bestFit="1" customWidth="1"/>
    <col min="25" max="25" width="92.88671875" bestFit="1" customWidth="1"/>
  </cols>
  <sheetData>
    <row r="1" spans="1:25" ht="29.4" thickBot="1" x14ac:dyDescent="0.35">
      <c r="A1" s="57" t="s">
        <v>19</v>
      </c>
      <c r="B1" s="57"/>
      <c r="C1" s="9" t="s">
        <v>48</v>
      </c>
      <c r="D1" s="42" t="s">
        <v>2</v>
      </c>
      <c r="E1" s="42" t="s">
        <v>36</v>
      </c>
      <c r="F1" s="9" t="s">
        <v>33</v>
      </c>
      <c r="G1" s="9" t="s">
        <v>60</v>
      </c>
      <c r="H1" s="9" t="s">
        <v>92</v>
      </c>
      <c r="I1" s="9" t="s">
        <v>54</v>
      </c>
      <c r="J1" s="42" t="s">
        <v>34</v>
      </c>
      <c r="K1" s="42" t="s">
        <v>30</v>
      </c>
      <c r="L1" s="9" t="s">
        <v>40</v>
      </c>
      <c r="M1" s="9" t="s">
        <v>93</v>
      </c>
      <c r="N1" s="9" t="s">
        <v>63</v>
      </c>
      <c r="O1" s="9" t="s">
        <v>42</v>
      </c>
      <c r="P1" s="9" t="s">
        <v>44</v>
      </c>
      <c r="Q1" s="9" t="s">
        <v>52</v>
      </c>
      <c r="R1" s="42" t="s">
        <v>3</v>
      </c>
      <c r="S1" s="42" t="s">
        <v>4</v>
      </c>
      <c r="T1" s="42" t="s">
        <v>27</v>
      </c>
      <c r="X1" t="s">
        <v>5</v>
      </c>
      <c r="Y1" s="19" t="s">
        <v>47</v>
      </c>
    </row>
    <row r="2" spans="1:25" ht="15.6" customHeight="1" thickTop="1" x14ac:dyDescent="0.3">
      <c r="A2" s="55" t="s">
        <v>0</v>
      </c>
      <c r="B2" s="61" t="s">
        <v>77</v>
      </c>
      <c r="C2" s="38">
        <v>5</v>
      </c>
      <c r="D2" s="38" t="s">
        <v>78</v>
      </c>
      <c r="E2" s="38" t="s">
        <v>86</v>
      </c>
      <c r="F2" s="43" t="s">
        <v>83</v>
      </c>
      <c r="G2" s="38">
        <v>1</v>
      </c>
      <c r="H2" s="38">
        <v>5</v>
      </c>
      <c r="I2" s="38" t="s">
        <v>56</v>
      </c>
      <c r="J2" s="38" t="s">
        <v>56</v>
      </c>
      <c r="K2" s="38" t="s">
        <v>46</v>
      </c>
      <c r="L2" s="38">
        <v>13.27</v>
      </c>
      <c r="M2" s="38" t="s">
        <v>94</v>
      </c>
      <c r="N2" s="38">
        <v>0</v>
      </c>
      <c r="O2" s="38">
        <v>0</v>
      </c>
      <c r="P2" s="22" t="s">
        <v>82</v>
      </c>
      <c r="Q2" s="38" t="s">
        <v>81</v>
      </c>
      <c r="R2" s="43" t="s">
        <v>7</v>
      </c>
      <c r="S2" s="38" t="s">
        <v>8</v>
      </c>
      <c r="T2" s="38"/>
      <c r="U2" s="2"/>
      <c r="X2" t="s">
        <v>6</v>
      </c>
      <c r="Y2" s="19" t="s">
        <v>51</v>
      </c>
    </row>
    <row r="3" spans="1:25" ht="15" customHeight="1" x14ac:dyDescent="0.3">
      <c r="A3" s="55"/>
      <c r="B3" s="59"/>
      <c r="C3" s="40">
        <v>1</v>
      </c>
      <c r="D3" s="40" t="s">
        <v>22</v>
      </c>
      <c r="E3" s="40" t="s">
        <v>46</v>
      </c>
      <c r="F3" s="12" t="s">
        <v>96</v>
      </c>
      <c r="G3" s="40">
        <v>2.5</v>
      </c>
      <c r="H3" s="40" t="s">
        <v>46</v>
      </c>
      <c r="I3" s="40" t="s">
        <v>55</v>
      </c>
      <c r="J3" s="40" t="s">
        <v>56</v>
      </c>
      <c r="K3" s="40" t="s">
        <v>31</v>
      </c>
      <c r="L3" s="40" t="s">
        <v>46</v>
      </c>
      <c r="M3" s="40" t="s">
        <v>94</v>
      </c>
      <c r="N3" s="40">
        <v>0.5</v>
      </c>
      <c r="O3" s="44" t="s">
        <v>85</v>
      </c>
      <c r="P3" s="45" t="str">
        <f>P7</f>
        <v>-30 - +85</v>
      </c>
      <c r="Q3" s="40"/>
      <c r="R3" s="40"/>
      <c r="S3" s="40"/>
      <c r="T3" s="40"/>
      <c r="U3" s="2"/>
      <c r="Y3" s="19"/>
    </row>
    <row r="4" spans="1:25" ht="15" customHeight="1" x14ac:dyDescent="0.3">
      <c r="A4" s="55"/>
      <c r="B4" s="27" t="s">
        <v>20</v>
      </c>
      <c r="C4" s="39">
        <v>1</v>
      </c>
      <c r="D4" s="39" t="s">
        <v>103</v>
      </c>
      <c r="E4" s="39" t="s">
        <v>98</v>
      </c>
      <c r="F4" s="11" t="s">
        <v>99</v>
      </c>
      <c r="G4" s="39">
        <v>2</v>
      </c>
      <c r="H4" s="39" t="s">
        <v>46</v>
      </c>
      <c r="I4" s="39" t="s">
        <v>56</v>
      </c>
      <c r="J4" s="39" t="s">
        <v>55</v>
      </c>
      <c r="K4" s="39" t="s">
        <v>31</v>
      </c>
      <c r="L4" s="39">
        <v>4.76</v>
      </c>
      <c r="M4" s="39" t="s">
        <v>94</v>
      </c>
      <c r="N4" s="39">
        <f>1000*(100*0.000001*3.6)</f>
        <v>0.36</v>
      </c>
      <c r="O4" s="37" t="s">
        <v>100</v>
      </c>
      <c r="P4" s="34" t="s">
        <v>101</v>
      </c>
      <c r="Q4" s="39" t="s">
        <v>106</v>
      </c>
      <c r="R4" s="11" t="s">
        <v>10</v>
      </c>
      <c r="S4" s="39" t="s">
        <v>9</v>
      </c>
      <c r="T4" s="39"/>
      <c r="U4" s="2"/>
      <c r="Y4" s="19"/>
    </row>
    <row r="5" spans="1:25" ht="15" thickBot="1" x14ac:dyDescent="0.35">
      <c r="A5" s="60"/>
      <c r="B5" s="42" t="s">
        <v>23</v>
      </c>
      <c r="C5" s="23">
        <v>1</v>
      </c>
      <c r="D5" s="23" t="s">
        <v>108</v>
      </c>
      <c r="E5" s="11" t="s">
        <v>107</v>
      </c>
      <c r="F5" s="24" t="s">
        <v>41</v>
      </c>
      <c r="G5" s="24">
        <v>15</v>
      </c>
      <c r="H5" s="24" t="s">
        <v>46</v>
      </c>
      <c r="I5" s="24" t="s">
        <v>56</v>
      </c>
      <c r="J5" s="23" t="s">
        <v>5</v>
      </c>
      <c r="K5" s="23" t="s">
        <v>31</v>
      </c>
      <c r="L5" s="25">
        <v>4.95</v>
      </c>
      <c r="M5" s="25" t="s">
        <v>94</v>
      </c>
      <c r="N5" s="25">
        <f>0.48</f>
        <v>0.48</v>
      </c>
      <c r="O5" s="24" t="s">
        <v>43</v>
      </c>
      <c r="P5" s="26" t="s">
        <v>45</v>
      </c>
      <c r="Q5" s="26"/>
      <c r="R5" s="23"/>
      <c r="S5" s="23"/>
      <c r="T5" s="23"/>
      <c r="U5" s="2"/>
      <c r="X5" t="s">
        <v>7</v>
      </c>
      <c r="Y5" t="s">
        <v>97</v>
      </c>
    </row>
    <row r="6" spans="1:25" ht="29.4" thickTop="1" x14ac:dyDescent="0.3">
      <c r="A6" s="55" t="s">
        <v>1</v>
      </c>
      <c r="B6" s="54" t="s">
        <v>25</v>
      </c>
      <c r="C6" s="38">
        <v>3</v>
      </c>
      <c r="D6" s="38" t="s">
        <v>26</v>
      </c>
      <c r="E6" s="21" t="s">
        <v>69</v>
      </c>
      <c r="F6" s="38" t="s">
        <v>76</v>
      </c>
      <c r="G6" s="38">
        <v>6</v>
      </c>
      <c r="H6" s="50" t="s">
        <v>46</v>
      </c>
      <c r="I6" s="38" t="s">
        <v>56</v>
      </c>
      <c r="J6" s="38" t="s">
        <v>56</v>
      </c>
      <c r="K6" s="38" t="s">
        <v>31</v>
      </c>
      <c r="L6" s="38">
        <v>90</v>
      </c>
      <c r="M6" s="38" t="s">
        <v>95</v>
      </c>
      <c r="N6" s="38">
        <v>150</v>
      </c>
      <c r="O6" s="38" t="s">
        <v>75</v>
      </c>
      <c r="P6" s="22" t="s">
        <v>74</v>
      </c>
      <c r="Q6" s="50" t="s">
        <v>70</v>
      </c>
      <c r="R6" s="38"/>
      <c r="S6" s="38"/>
      <c r="T6" s="38"/>
      <c r="U6" s="2"/>
      <c r="X6" t="s">
        <v>8</v>
      </c>
      <c r="Y6" t="s">
        <v>84</v>
      </c>
    </row>
    <row r="7" spans="1:25" x14ac:dyDescent="0.3">
      <c r="A7" s="55"/>
      <c r="B7" s="55"/>
      <c r="C7" s="39">
        <v>3</v>
      </c>
      <c r="D7" s="39" t="s">
        <v>79</v>
      </c>
      <c r="E7" s="47" t="s">
        <v>46</v>
      </c>
      <c r="F7" s="39" t="s">
        <v>80</v>
      </c>
      <c r="G7" s="33">
        <f>1.85*0.001*(13.4*13.4*4.5)*1.5</f>
        <v>2.2422554999999997</v>
      </c>
      <c r="H7" s="51"/>
      <c r="I7" s="39" t="s">
        <v>56</v>
      </c>
      <c r="J7" s="39" t="s">
        <v>56</v>
      </c>
      <c r="K7" s="39" t="s">
        <v>31</v>
      </c>
      <c r="L7" s="39" t="s">
        <v>46</v>
      </c>
      <c r="M7" s="39" t="s">
        <v>95</v>
      </c>
      <c r="N7" s="39">
        <v>0.5</v>
      </c>
      <c r="O7" s="34" t="s">
        <v>85</v>
      </c>
      <c r="P7" s="34" t="s">
        <v>101</v>
      </c>
      <c r="Q7" s="51"/>
      <c r="R7" s="39"/>
      <c r="S7" s="39"/>
      <c r="T7" s="39"/>
      <c r="U7" s="2"/>
      <c r="X7" t="s">
        <v>9</v>
      </c>
      <c r="Y7" t="s">
        <v>102</v>
      </c>
    </row>
    <row r="8" spans="1:25" x14ac:dyDescent="0.3">
      <c r="A8" s="55"/>
      <c r="B8" s="56"/>
      <c r="C8" s="39">
        <v>3</v>
      </c>
      <c r="D8" s="39" t="s">
        <v>28</v>
      </c>
      <c r="E8" s="39" t="s">
        <v>46</v>
      </c>
      <c r="F8" s="39" t="s">
        <v>76</v>
      </c>
      <c r="G8" s="39">
        <v>10</v>
      </c>
      <c r="H8" s="53"/>
      <c r="I8" s="39" t="s">
        <v>55</v>
      </c>
      <c r="J8" s="39" t="s">
        <v>56</v>
      </c>
      <c r="K8" s="39" t="s">
        <v>46</v>
      </c>
      <c r="L8" s="39" t="s">
        <v>46</v>
      </c>
      <c r="M8" s="39" t="s">
        <v>46</v>
      </c>
      <c r="N8" s="39">
        <v>0</v>
      </c>
      <c r="O8" s="39" t="s">
        <v>46</v>
      </c>
      <c r="P8" s="39" t="s">
        <v>46</v>
      </c>
      <c r="Q8" s="51"/>
      <c r="R8" s="39"/>
      <c r="S8" s="39"/>
      <c r="T8" s="39"/>
      <c r="U8" s="2"/>
      <c r="X8" t="s">
        <v>10</v>
      </c>
      <c r="Y8" s="19" t="s">
        <v>105</v>
      </c>
    </row>
    <row r="9" spans="1:25" ht="28.8" x14ac:dyDescent="0.3">
      <c r="A9" s="56"/>
      <c r="B9" s="41" t="s">
        <v>29</v>
      </c>
      <c r="C9" s="14">
        <v>2</v>
      </c>
      <c r="D9" s="15" t="s">
        <v>57</v>
      </c>
      <c r="E9" s="14" t="s">
        <v>46</v>
      </c>
      <c r="F9" s="14" t="s">
        <v>59</v>
      </c>
      <c r="G9" s="14">
        <v>2</v>
      </c>
      <c r="H9" s="14" t="s">
        <v>46</v>
      </c>
      <c r="I9" s="14" t="s">
        <v>55</v>
      </c>
      <c r="J9" s="14" t="s">
        <v>46</v>
      </c>
      <c r="K9" s="14" t="s">
        <v>31</v>
      </c>
      <c r="L9" s="14" t="s">
        <v>46</v>
      </c>
      <c r="M9" s="14" t="s">
        <v>95</v>
      </c>
      <c r="N9" s="14">
        <v>80</v>
      </c>
      <c r="O9" s="16" t="s">
        <v>58</v>
      </c>
      <c r="P9" s="20" t="s">
        <v>68</v>
      </c>
      <c r="Q9" s="14" t="s">
        <v>53</v>
      </c>
      <c r="R9" s="14" t="s">
        <v>6</v>
      </c>
      <c r="S9" s="14" t="s">
        <v>46</v>
      </c>
      <c r="T9" s="14"/>
      <c r="U9" s="2"/>
      <c r="X9" t="s">
        <v>11</v>
      </c>
    </row>
    <row r="10" spans="1:25" x14ac:dyDescent="0.3">
      <c r="U10" s="2"/>
      <c r="X10" t="s">
        <v>12</v>
      </c>
    </row>
    <row r="11" spans="1:25" ht="15" thickBot="1" x14ac:dyDescent="0.35">
      <c r="F11" s="52" t="s">
        <v>61</v>
      </c>
      <c r="G11" s="52"/>
      <c r="H11" s="52"/>
      <c r="I11" s="30"/>
      <c r="L11" s="28" t="s">
        <v>65</v>
      </c>
      <c r="M11" s="28"/>
      <c r="N11" s="28">
        <v>450</v>
      </c>
      <c r="O11" s="29" t="s">
        <v>64</v>
      </c>
      <c r="X11" t="s">
        <v>13</v>
      </c>
    </row>
    <row r="12" spans="1:25" ht="15" thickTop="1" x14ac:dyDescent="0.3">
      <c r="F12" s="17" t="s">
        <v>88</v>
      </c>
      <c r="G12" s="30">
        <f>C2*G2+C6*G6+C7*G7+C8*G8+C9*G9+C3*G3+G4*C4</f>
        <v>68.226766499999997</v>
      </c>
      <c r="H12" s="30" t="s">
        <v>62</v>
      </c>
      <c r="I12" s="30"/>
      <c r="L12" s="18" t="s">
        <v>66</v>
      </c>
      <c r="M12" s="30"/>
      <c r="N12" s="30">
        <f>C2*N2+N6*C6+N7*C7+N8*C8+N9*C9+N3*C3+N4*C4</f>
        <v>612.36</v>
      </c>
      <c r="O12" s="31" t="s">
        <v>64</v>
      </c>
      <c r="X12" t="s">
        <v>14</v>
      </c>
    </row>
    <row r="13" spans="1:25" x14ac:dyDescent="0.3">
      <c r="F13" s="35" t="s">
        <v>89</v>
      </c>
      <c r="G13" s="35">
        <f>C2*L2+C6*L6+L4*C4</f>
        <v>341.11</v>
      </c>
      <c r="H13" s="30" t="s">
        <v>87</v>
      </c>
      <c r="I13" s="30"/>
      <c r="K13" s="30"/>
      <c r="L13" s="30" t="s">
        <v>67</v>
      </c>
      <c r="M13" s="30"/>
      <c r="N13" s="30">
        <f>N11-N12</f>
        <v>-162.36000000000001</v>
      </c>
      <c r="O13" s="31" t="s">
        <v>64</v>
      </c>
      <c r="X13" t="s">
        <v>15</v>
      </c>
    </row>
    <row r="14" spans="1:25" x14ac:dyDescent="0.3">
      <c r="F14" s="36" t="s">
        <v>90</v>
      </c>
      <c r="G14" s="46" t="s">
        <v>104</v>
      </c>
      <c r="H14" s="10" t="s">
        <v>91</v>
      </c>
      <c r="I14" s="30"/>
      <c r="K14" s="30"/>
      <c r="L14" s="28"/>
      <c r="M14" s="28"/>
      <c r="N14" s="28"/>
      <c r="O14" s="28"/>
      <c r="X14" t="s">
        <v>16</v>
      </c>
    </row>
    <row r="15" spans="1:25" x14ac:dyDescent="0.3">
      <c r="F15" s="30"/>
      <c r="G15" s="30"/>
      <c r="H15" s="30"/>
      <c r="I15" s="30"/>
      <c r="X15" t="s">
        <v>17</v>
      </c>
    </row>
    <row r="16" spans="1:25" x14ac:dyDescent="0.3">
      <c r="D16" t="s">
        <v>109</v>
      </c>
      <c r="X16" t="s">
        <v>18</v>
      </c>
    </row>
    <row r="24" spans="18:18" x14ac:dyDescent="0.3">
      <c r="R24" s="1" t="s">
        <v>72</v>
      </c>
    </row>
    <row r="38" spans="18:22" x14ac:dyDescent="0.3">
      <c r="R38" s="1" t="s">
        <v>71</v>
      </c>
      <c r="V38" t="s">
        <v>73</v>
      </c>
    </row>
  </sheetData>
  <mergeCells count="8">
    <mergeCell ref="Q6:Q8"/>
    <mergeCell ref="F11:H11"/>
    <mergeCell ref="A1:B1"/>
    <mergeCell ref="A2:A5"/>
    <mergeCell ref="B2:B3"/>
    <mergeCell ref="A6:A9"/>
    <mergeCell ref="B6:B8"/>
    <mergeCell ref="H6:H8"/>
  </mergeCells>
  <hyperlinks>
    <hyperlink ref="Y2" r:id="rId1" xr:uid="{905A631B-BCC2-4F5F-9CB7-69E321012602}"/>
    <hyperlink ref="Y1" r:id="rId2" xr:uid="{0A0AC921-E6F5-4D57-9A69-098923B6ABB5}"/>
    <hyperlink ref="Y8" r:id="rId3" xr:uid="{30CCD82A-5C5D-4F2B-9896-BF97EE0555C4}"/>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8DE-7D94-4BA7-B04D-703ADFA0F6A2}">
  <dimension ref="A1:W16"/>
  <sheetViews>
    <sheetView workbookViewId="0">
      <selection activeCell="B19" sqref="B19"/>
    </sheetView>
  </sheetViews>
  <sheetFormatPr defaultRowHeight="14.4" x14ac:dyDescent="0.3"/>
  <sheetData>
    <row r="1" spans="1:23" ht="58.2" thickBot="1" x14ac:dyDescent="0.35">
      <c r="A1" s="57" t="s">
        <v>19</v>
      </c>
      <c r="B1" s="57"/>
      <c r="C1" s="9" t="s">
        <v>48</v>
      </c>
      <c r="D1" s="7" t="s">
        <v>2</v>
      </c>
      <c r="E1" s="7" t="s">
        <v>36</v>
      </c>
      <c r="F1" s="9" t="s">
        <v>33</v>
      </c>
      <c r="G1" s="9" t="s">
        <v>60</v>
      </c>
      <c r="H1" s="9" t="s">
        <v>54</v>
      </c>
      <c r="I1" s="7" t="s">
        <v>34</v>
      </c>
      <c r="J1" s="7" t="s">
        <v>30</v>
      </c>
      <c r="K1" s="9" t="s">
        <v>40</v>
      </c>
      <c r="L1" s="9" t="s">
        <v>63</v>
      </c>
      <c r="M1" s="9" t="s">
        <v>42</v>
      </c>
      <c r="N1" s="9" t="s">
        <v>44</v>
      </c>
      <c r="O1" s="9" t="s">
        <v>52</v>
      </c>
      <c r="P1" s="7" t="s">
        <v>3</v>
      </c>
      <c r="Q1" s="7" t="s">
        <v>4</v>
      </c>
      <c r="R1" s="7" t="s">
        <v>27</v>
      </c>
      <c r="V1" t="s">
        <v>5</v>
      </c>
      <c r="W1" t="s">
        <v>47</v>
      </c>
    </row>
    <row r="2" spans="1:23" ht="15" thickTop="1" x14ac:dyDescent="0.3">
      <c r="A2" s="55" t="s">
        <v>0</v>
      </c>
      <c r="B2" s="55" t="s">
        <v>20</v>
      </c>
      <c r="C2" s="4">
        <v>3</v>
      </c>
      <c r="D2" s="4" t="s">
        <v>21</v>
      </c>
      <c r="E2" s="4"/>
      <c r="F2" s="4"/>
      <c r="G2" s="4">
        <v>1</v>
      </c>
      <c r="H2" s="4" t="s">
        <v>55</v>
      </c>
      <c r="I2" s="4"/>
      <c r="J2" s="4" t="s">
        <v>32</v>
      </c>
      <c r="K2" s="4" t="s">
        <v>46</v>
      </c>
      <c r="L2" s="4"/>
      <c r="M2" s="4"/>
      <c r="N2" s="4"/>
      <c r="O2" s="4"/>
      <c r="P2" s="4"/>
      <c r="Q2" s="4"/>
      <c r="R2" s="4"/>
      <c r="S2" s="2"/>
      <c r="V2" t="s">
        <v>6</v>
      </c>
      <c r="W2" s="19" t="s">
        <v>51</v>
      </c>
    </row>
    <row r="3" spans="1:23" x14ac:dyDescent="0.3">
      <c r="A3" s="55"/>
      <c r="B3" s="56"/>
      <c r="C3" s="5">
        <v>1</v>
      </c>
      <c r="D3" s="5" t="s">
        <v>22</v>
      </c>
      <c r="E3" s="5"/>
      <c r="F3" s="5"/>
      <c r="G3" s="5">
        <v>1</v>
      </c>
      <c r="H3" s="5" t="s">
        <v>55</v>
      </c>
      <c r="I3" s="5"/>
      <c r="J3" s="5" t="s">
        <v>31</v>
      </c>
      <c r="K3" s="5" t="s">
        <v>46</v>
      </c>
      <c r="L3" s="5"/>
      <c r="M3" s="5"/>
      <c r="N3" s="5"/>
      <c r="O3" s="5"/>
      <c r="P3" s="5"/>
      <c r="Q3" s="5"/>
      <c r="R3" s="5"/>
      <c r="S3" s="2"/>
      <c r="V3" t="s">
        <v>7</v>
      </c>
    </row>
    <row r="4" spans="1:23" ht="28.2" customHeight="1" x14ac:dyDescent="0.3">
      <c r="A4" s="55"/>
      <c r="B4" s="27" t="s">
        <v>77</v>
      </c>
      <c r="C4" s="4">
        <v>3</v>
      </c>
      <c r="D4" s="4" t="s">
        <v>78</v>
      </c>
      <c r="E4" s="4" t="s">
        <v>86</v>
      </c>
      <c r="F4" s="11" t="s">
        <v>83</v>
      </c>
      <c r="G4" s="4"/>
      <c r="H4" s="4"/>
      <c r="I4" s="4"/>
      <c r="J4" s="4"/>
      <c r="K4" s="4">
        <v>13.27</v>
      </c>
      <c r="L4" s="4"/>
      <c r="M4" s="4"/>
      <c r="N4" s="34" t="s">
        <v>82</v>
      </c>
      <c r="O4" s="4" t="s">
        <v>81</v>
      </c>
      <c r="P4" s="4"/>
      <c r="Q4" s="4" t="s">
        <v>8</v>
      </c>
      <c r="R4" s="4"/>
      <c r="S4" s="2"/>
    </row>
    <row r="5" spans="1:23" ht="15" thickBot="1" x14ac:dyDescent="0.35">
      <c r="A5" s="60"/>
      <c r="B5" s="7" t="s">
        <v>23</v>
      </c>
      <c r="C5" s="23">
        <v>1</v>
      </c>
      <c r="D5" s="23" t="s">
        <v>24</v>
      </c>
      <c r="E5" s="23" t="s">
        <v>39</v>
      </c>
      <c r="F5" s="24" t="s">
        <v>41</v>
      </c>
      <c r="G5" s="24">
        <v>15</v>
      </c>
      <c r="H5" s="24" t="s">
        <v>56</v>
      </c>
      <c r="I5" s="23" t="s">
        <v>5</v>
      </c>
      <c r="J5" s="23" t="s">
        <v>31</v>
      </c>
      <c r="K5" s="25">
        <v>4.95</v>
      </c>
      <c r="L5" s="25">
        <f>0.48</f>
        <v>0.48</v>
      </c>
      <c r="M5" s="24" t="s">
        <v>43</v>
      </c>
      <c r="N5" s="26" t="s">
        <v>45</v>
      </c>
      <c r="O5" s="26"/>
      <c r="P5" s="23"/>
      <c r="Q5" s="23"/>
      <c r="R5" s="23"/>
      <c r="S5" s="2"/>
      <c r="V5" t="s">
        <v>8</v>
      </c>
      <c r="W5" t="s">
        <v>84</v>
      </c>
    </row>
    <row r="6" spans="1:23" ht="43.8" thickTop="1" x14ac:dyDescent="0.3">
      <c r="A6" s="55" t="s">
        <v>1</v>
      </c>
      <c r="B6" s="54" t="s">
        <v>25</v>
      </c>
      <c r="C6" s="8">
        <v>3</v>
      </c>
      <c r="D6" s="8" t="s">
        <v>26</v>
      </c>
      <c r="E6" s="21" t="s">
        <v>69</v>
      </c>
      <c r="F6" s="8" t="s">
        <v>76</v>
      </c>
      <c r="G6" s="8">
        <v>6</v>
      </c>
      <c r="H6" s="8" t="s">
        <v>56</v>
      </c>
      <c r="I6" s="8" t="s">
        <v>56</v>
      </c>
      <c r="J6" s="8" t="s">
        <v>32</v>
      </c>
      <c r="K6" s="8">
        <v>90</v>
      </c>
      <c r="L6" s="8">
        <v>150</v>
      </c>
      <c r="M6" s="8" t="s">
        <v>75</v>
      </c>
      <c r="N6" s="22" t="s">
        <v>74</v>
      </c>
      <c r="O6" s="50" t="s">
        <v>70</v>
      </c>
      <c r="P6" s="8"/>
      <c r="Q6" s="8"/>
      <c r="R6" s="8"/>
      <c r="S6" s="2"/>
      <c r="V6" t="s">
        <v>9</v>
      </c>
    </row>
    <row r="7" spans="1:23" x14ac:dyDescent="0.3">
      <c r="A7" s="55"/>
      <c r="B7" s="55"/>
      <c r="C7" s="4">
        <v>3</v>
      </c>
      <c r="D7" s="4" t="s">
        <v>79</v>
      </c>
      <c r="E7" s="4" t="s">
        <v>46</v>
      </c>
      <c r="F7" s="4" t="s">
        <v>80</v>
      </c>
      <c r="G7" s="33">
        <f>1.85*0.001*(13.4*13.4*4.5)*1.5</f>
        <v>2.2422554999999997</v>
      </c>
      <c r="H7" s="4" t="s">
        <v>56</v>
      </c>
      <c r="I7" s="4" t="s">
        <v>56</v>
      </c>
      <c r="J7" s="4" t="s">
        <v>31</v>
      </c>
      <c r="K7" s="4"/>
      <c r="L7" s="4"/>
      <c r="M7" s="34" t="s">
        <v>85</v>
      </c>
      <c r="N7" s="4" t="s">
        <v>74</v>
      </c>
      <c r="O7" s="51"/>
      <c r="P7" s="4"/>
      <c r="Q7" s="4"/>
      <c r="R7" s="4"/>
      <c r="S7" s="2"/>
      <c r="V7" t="s">
        <v>10</v>
      </c>
    </row>
    <row r="8" spans="1:23" x14ac:dyDescent="0.3">
      <c r="A8" s="55"/>
      <c r="B8" s="55"/>
      <c r="C8" s="4">
        <v>3</v>
      </c>
      <c r="D8" s="4" t="s">
        <v>28</v>
      </c>
      <c r="E8" s="4" t="s">
        <v>46</v>
      </c>
      <c r="F8" s="4" t="s">
        <v>76</v>
      </c>
      <c r="G8" s="4">
        <v>10</v>
      </c>
      <c r="H8" s="4" t="s">
        <v>55</v>
      </c>
      <c r="I8" s="4" t="s">
        <v>56</v>
      </c>
      <c r="J8" s="4" t="s">
        <v>46</v>
      </c>
      <c r="K8" s="4" t="s">
        <v>46</v>
      </c>
      <c r="L8" s="4">
        <v>0</v>
      </c>
      <c r="M8" s="4" t="s">
        <v>46</v>
      </c>
      <c r="N8" s="4" t="s">
        <v>46</v>
      </c>
      <c r="O8" s="51"/>
      <c r="P8" s="4"/>
      <c r="Q8" s="4"/>
      <c r="R8" s="4"/>
      <c r="S8" s="2"/>
    </row>
    <row r="9" spans="1:23" x14ac:dyDescent="0.3">
      <c r="A9" s="55"/>
      <c r="B9" s="56"/>
      <c r="C9" s="5"/>
      <c r="D9" s="5" t="s">
        <v>35</v>
      </c>
      <c r="E9" s="5" t="s">
        <v>37</v>
      </c>
      <c r="F9" s="12" t="s">
        <v>38</v>
      </c>
      <c r="G9" s="12"/>
      <c r="H9" s="12"/>
      <c r="I9" s="5"/>
      <c r="J9" s="5" t="s">
        <v>32</v>
      </c>
      <c r="K9" s="5"/>
      <c r="L9" s="5"/>
      <c r="M9" s="5"/>
      <c r="N9" s="5"/>
      <c r="O9" s="5"/>
      <c r="P9" s="5"/>
      <c r="Q9" s="5"/>
      <c r="R9" s="5"/>
      <c r="S9" s="2"/>
      <c r="V9" t="s">
        <v>11</v>
      </c>
    </row>
    <row r="10" spans="1:23" x14ac:dyDescent="0.3">
      <c r="A10" s="55"/>
      <c r="B10" s="62" t="s">
        <v>29</v>
      </c>
      <c r="C10" s="6" t="s">
        <v>49</v>
      </c>
      <c r="D10" s="6" t="s">
        <v>21</v>
      </c>
      <c r="E10" s="6"/>
      <c r="F10" s="6" t="s">
        <v>50</v>
      </c>
      <c r="G10" s="6"/>
      <c r="H10" s="6" t="s">
        <v>55</v>
      </c>
      <c r="I10" s="6"/>
      <c r="J10" s="6" t="s">
        <v>32</v>
      </c>
      <c r="K10" s="6" t="s">
        <v>46</v>
      </c>
      <c r="L10" s="6"/>
      <c r="M10" s="6"/>
      <c r="N10" s="6"/>
      <c r="O10" s="13"/>
      <c r="P10" s="6"/>
      <c r="Q10" s="6"/>
      <c r="R10" s="6"/>
      <c r="S10" s="2"/>
      <c r="V10" t="s">
        <v>12</v>
      </c>
    </row>
    <row r="11" spans="1:23" ht="43.2" x14ac:dyDescent="0.3">
      <c r="A11" s="56"/>
      <c r="B11" s="56"/>
      <c r="C11" s="14">
        <v>2</v>
      </c>
      <c r="D11" s="15" t="s">
        <v>57</v>
      </c>
      <c r="E11" s="14" t="s">
        <v>46</v>
      </c>
      <c r="F11" s="14" t="s">
        <v>59</v>
      </c>
      <c r="G11" s="14">
        <v>2</v>
      </c>
      <c r="H11" s="14" t="s">
        <v>55</v>
      </c>
      <c r="I11" s="14" t="s">
        <v>46</v>
      </c>
      <c r="J11" s="14" t="s">
        <v>31</v>
      </c>
      <c r="K11" s="14" t="s">
        <v>46</v>
      </c>
      <c r="L11" s="14">
        <v>80</v>
      </c>
      <c r="M11" s="16" t="s">
        <v>58</v>
      </c>
      <c r="N11" s="20" t="s">
        <v>68</v>
      </c>
      <c r="O11" s="14" t="s">
        <v>53</v>
      </c>
      <c r="P11" s="14" t="s">
        <v>6</v>
      </c>
      <c r="Q11" s="14" t="s">
        <v>46</v>
      </c>
      <c r="R11" s="14"/>
      <c r="S11" s="2"/>
      <c r="V11" t="s">
        <v>13</v>
      </c>
    </row>
    <row r="12" spans="1:23" x14ac:dyDescent="0.3">
      <c r="S12" s="2"/>
      <c r="V12" t="s">
        <v>14</v>
      </c>
    </row>
    <row r="13" spans="1:23" x14ac:dyDescent="0.3">
      <c r="J13" s="28" t="s">
        <v>65</v>
      </c>
      <c r="K13" s="28"/>
      <c r="L13" s="28">
        <v>450</v>
      </c>
      <c r="M13" s="29" t="s">
        <v>64</v>
      </c>
      <c r="V13" t="s">
        <v>15</v>
      </c>
    </row>
    <row r="14" spans="1:23" x14ac:dyDescent="0.3">
      <c r="F14" s="32" t="s">
        <v>61</v>
      </c>
      <c r="G14" s="32">
        <f>C4*G4+C5*G5+C6*G6+C7*G7+C8*G8+C11*G11</f>
        <v>73.726766499999997</v>
      </c>
      <c r="H14" s="32" t="s">
        <v>62</v>
      </c>
      <c r="J14" s="18" t="s">
        <v>66</v>
      </c>
      <c r="K14" s="30"/>
      <c r="L14" s="30">
        <f>L2*C2+L3*C3+L5*C5+L6*C6+L7*C7+L8*C8+L11*C11</f>
        <v>610.48</v>
      </c>
      <c r="M14" s="31" t="s">
        <v>64</v>
      </c>
      <c r="V14" t="s">
        <v>16</v>
      </c>
    </row>
    <row r="15" spans="1:23" x14ac:dyDescent="0.3">
      <c r="F15" s="28"/>
      <c r="G15" s="32">
        <f>C2*G2+C3*G3+C5*G5+C6*G6+C7*G7+C8*G8+C11*G11</f>
        <v>77.726766499999997</v>
      </c>
      <c r="H15" s="28" t="s">
        <v>87</v>
      </c>
      <c r="J15" s="30" t="s">
        <v>67</v>
      </c>
      <c r="K15" s="30"/>
      <c r="L15" s="30">
        <f>L13-L14</f>
        <v>-160.48000000000002</v>
      </c>
      <c r="M15" s="31" t="s">
        <v>64</v>
      </c>
      <c r="V15" t="s">
        <v>17</v>
      </c>
    </row>
    <row r="16" spans="1:23" x14ac:dyDescent="0.3">
      <c r="J16" s="28"/>
      <c r="K16" s="28"/>
      <c r="L16" s="28"/>
      <c r="M16" s="28"/>
      <c r="V16" t="s">
        <v>18</v>
      </c>
    </row>
  </sheetData>
  <mergeCells count="7">
    <mergeCell ref="O6:O8"/>
    <mergeCell ref="B10:B11"/>
    <mergeCell ref="A1:B1"/>
    <mergeCell ref="A2:A5"/>
    <mergeCell ref="B2:B3"/>
    <mergeCell ref="A6:A11"/>
    <mergeCell ref="B6:B9"/>
  </mergeCells>
  <hyperlinks>
    <hyperlink ref="W2" r:id="rId1" xr:uid="{63A3F587-CEAD-475B-82CF-A847E782B01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backup2</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Mataix Caballero</dc:creator>
  <cp:lastModifiedBy>Diego Mataix Caballero</cp:lastModifiedBy>
  <dcterms:created xsi:type="dcterms:W3CDTF">2021-06-12T14:04:12Z</dcterms:created>
  <dcterms:modified xsi:type="dcterms:W3CDTF">2021-06-13T12:39:38Z</dcterms:modified>
</cp:coreProperties>
</file>