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Eng Space Systems (Local)\2. EUE\Micro-Satellite-Design-Analysis\Documentos\"/>
    </mc:Choice>
  </mc:AlternateContent>
  <xr:revisionPtr revIDLastSave="0" documentId="13_ncr:1_{7314CC64-1E82-400E-92E6-B6C24416CE2F}" xr6:coauthVersionLast="47" xr6:coauthVersionMax="47" xr10:uidLastSave="{00000000-0000-0000-0000-000000000000}"/>
  <bookViews>
    <workbookView xWindow="-28920" yWindow="-105" windowWidth="29040" windowHeight="15840" activeTab="3" xr2:uid="{5BA9392F-C683-4373-9077-1D6BAC03E8AC}"/>
  </bookViews>
  <sheets>
    <sheet name="Especificaciones seno" sheetId="4" r:id="rId1"/>
    <sheet name="Static_MoS" sheetId="3" r:id="rId2"/>
    <sheet name="Forces Input" sheetId="1" r:id="rId3"/>
    <sheet name="Forces x KM x K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0" i="2" l="1"/>
  <c r="I71" i="2"/>
  <c r="O71" i="2" s="1"/>
  <c r="I72" i="2"/>
  <c r="I73" i="2"/>
  <c r="I74" i="2"/>
  <c r="I75" i="2"/>
  <c r="I76" i="2"/>
  <c r="I77" i="2"/>
  <c r="I78" i="2"/>
  <c r="I79" i="2"/>
  <c r="O79" i="2" s="1"/>
  <c r="I80" i="2"/>
  <c r="O73" i="2"/>
  <c r="O74" i="2"/>
  <c r="O75" i="2"/>
  <c r="O77" i="2"/>
  <c r="I69" i="2"/>
  <c r="I46" i="2"/>
  <c r="I47" i="2"/>
  <c r="I48" i="2"/>
  <c r="I49" i="2"/>
  <c r="I50" i="2"/>
  <c r="I51" i="2"/>
  <c r="O51" i="2" s="1"/>
  <c r="I52" i="2"/>
  <c r="I53" i="2"/>
  <c r="I54" i="2"/>
  <c r="I55" i="2"/>
  <c r="I56" i="2"/>
  <c r="I45" i="2"/>
  <c r="I28" i="2"/>
  <c r="I29" i="2"/>
  <c r="I30" i="2"/>
  <c r="I31" i="2"/>
  <c r="I32" i="2"/>
  <c r="I33" i="2"/>
  <c r="I34" i="2"/>
  <c r="I35" i="2"/>
  <c r="N35" i="2" s="1"/>
  <c r="I36" i="2"/>
  <c r="I37" i="2"/>
  <c r="I38" i="2"/>
  <c r="O31" i="2"/>
  <c r="I27" i="2"/>
  <c r="I22" i="2"/>
  <c r="I16" i="2"/>
  <c r="I17" i="2"/>
  <c r="I18" i="2"/>
  <c r="I19" i="2"/>
  <c r="I20" i="2"/>
  <c r="I21" i="2"/>
  <c r="I23" i="2"/>
  <c r="I24" i="2"/>
  <c r="I25" i="2"/>
  <c r="I26" i="2"/>
  <c r="I15" i="2"/>
  <c r="I3" i="2"/>
  <c r="I13" i="2"/>
  <c r="I4" i="2"/>
  <c r="I5" i="2"/>
  <c r="I6" i="2"/>
  <c r="I7" i="2"/>
  <c r="I8" i="2"/>
  <c r="I9" i="2"/>
  <c r="I10" i="2"/>
  <c r="I11" i="2"/>
  <c r="I12" i="2"/>
  <c r="I14" i="2"/>
  <c r="AK46" i="3"/>
  <c r="AJ46" i="3"/>
  <c r="AK41" i="3"/>
  <c r="AJ41" i="3"/>
  <c r="AK36" i="3"/>
  <c r="AJ36" i="3"/>
  <c r="AK30" i="3"/>
  <c r="AJ30" i="3"/>
  <c r="AK25" i="3"/>
  <c r="AJ25" i="3"/>
  <c r="AK20" i="3"/>
  <c r="AJ20" i="3"/>
  <c r="AK14" i="3"/>
  <c r="AJ14" i="3"/>
  <c r="AK9" i="3"/>
  <c r="AJ9" i="3"/>
  <c r="AK4" i="3"/>
  <c r="AJ4" i="3"/>
  <c r="X46" i="3"/>
  <c r="W46" i="3"/>
  <c r="X41" i="3"/>
  <c r="W41" i="3"/>
  <c r="X36" i="3"/>
  <c r="W36" i="3"/>
  <c r="X30" i="3"/>
  <c r="W30" i="3"/>
  <c r="X25" i="3"/>
  <c r="W25" i="3"/>
  <c r="X20" i="3"/>
  <c r="W20" i="3"/>
  <c r="X14" i="3"/>
  <c r="W14" i="3"/>
  <c r="X9" i="3"/>
  <c r="W9" i="3"/>
  <c r="X4" i="3"/>
  <c r="W4" i="3"/>
  <c r="H70" i="2"/>
  <c r="H71" i="2"/>
  <c r="H72" i="2"/>
  <c r="H73" i="2"/>
  <c r="H74" i="2"/>
  <c r="H75" i="2"/>
  <c r="H76" i="2"/>
  <c r="H77" i="2"/>
  <c r="H78" i="2"/>
  <c r="H79" i="2"/>
  <c r="H80" i="2"/>
  <c r="H69" i="2"/>
  <c r="H46" i="2"/>
  <c r="H47" i="2"/>
  <c r="H48" i="2"/>
  <c r="H49" i="2"/>
  <c r="H50" i="2"/>
  <c r="H51" i="2"/>
  <c r="H52" i="2"/>
  <c r="J52" i="2" s="1"/>
  <c r="H53" i="2"/>
  <c r="H54" i="2"/>
  <c r="H55" i="2"/>
  <c r="L55" i="2" s="1"/>
  <c r="H56" i="2"/>
  <c r="L56" i="2" s="1"/>
  <c r="K46" i="2"/>
  <c r="L54" i="2"/>
  <c r="H45" i="2"/>
  <c r="O122" i="2"/>
  <c r="N122" i="2"/>
  <c r="M122" i="2"/>
  <c r="L122" i="2"/>
  <c r="K122" i="2"/>
  <c r="J122" i="2"/>
  <c r="O121" i="2"/>
  <c r="N121" i="2"/>
  <c r="M121" i="2"/>
  <c r="L121" i="2"/>
  <c r="K121" i="2"/>
  <c r="J121" i="2"/>
  <c r="O120" i="2"/>
  <c r="N120" i="2"/>
  <c r="M120" i="2"/>
  <c r="L120" i="2"/>
  <c r="K120" i="2"/>
  <c r="J120" i="2"/>
  <c r="O119" i="2"/>
  <c r="N119" i="2"/>
  <c r="M119" i="2"/>
  <c r="L119" i="2"/>
  <c r="K119" i="2"/>
  <c r="J119" i="2"/>
  <c r="O118" i="2"/>
  <c r="N118" i="2"/>
  <c r="M118" i="2"/>
  <c r="L118" i="2"/>
  <c r="K118" i="2"/>
  <c r="J118" i="2"/>
  <c r="O117" i="2"/>
  <c r="N117" i="2"/>
  <c r="M117" i="2"/>
  <c r="L117" i="2"/>
  <c r="K117" i="2"/>
  <c r="J117" i="2"/>
  <c r="O116" i="2"/>
  <c r="N116" i="2"/>
  <c r="M116" i="2"/>
  <c r="L116" i="2"/>
  <c r="K116" i="2"/>
  <c r="J116" i="2"/>
  <c r="O115" i="2"/>
  <c r="N115" i="2"/>
  <c r="M115" i="2"/>
  <c r="L115" i="2"/>
  <c r="K115" i="2"/>
  <c r="J115" i="2"/>
  <c r="O114" i="2"/>
  <c r="N114" i="2"/>
  <c r="M114" i="2"/>
  <c r="L114" i="2"/>
  <c r="K114" i="2"/>
  <c r="J114" i="2"/>
  <c r="O113" i="2"/>
  <c r="N113" i="2"/>
  <c r="M113" i="2"/>
  <c r="L113" i="2"/>
  <c r="K113" i="2"/>
  <c r="J113" i="2"/>
  <c r="O112" i="2"/>
  <c r="N112" i="2"/>
  <c r="M112" i="2"/>
  <c r="L112" i="2"/>
  <c r="K112" i="2"/>
  <c r="J112" i="2"/>
  <c r="O111" i="2"/>
  <c r="N111" i="2"/>
  <c r="M111" i="2"/>
  <c r="L111" i="2"/>
  <c r="K111" i="2"/>
  <c r="J111" i="2"/>
  <c r="O110" i="2"/>
  <c r="N110" i="2"/>
  <c r="M110" i="2"/>
  <c r="L110" i="2"/>
  <c r="K110" i="2"/>
  <c r="J110" i="2"/>
  <c r="O109" i="2"/>
  <c r="N109" i="2"/>
  <c r="M109" i="2"/>
  <c r="L109" i="2"/>
  <c r="K109" i="2"/>
  <c r="J109" i="2"/>
  <c r="O108" i="2"/>
  <c r="N108" i="2"/>
  <c r="M108" i="2"/>
  <c r="L108" i="2"/>
  <c r="K108" i="2"/>
  <c r="J108" i="2"/>
  <c r="O107" i="2"/>
  <c r="N107" i="2"/>
  <c r="M107" i="2"/>
  <c r="L107" i="2"/>
  <c r="K107" i="2"/>
  <c r="J107" i="2"/>
  <c r="O106" i="2"/>
  <c r="N106" i="2"/>
  <c r="M106" i="2"/>
  <c r="L106" i="2"/>
  <c r="K106" i="2"/>
  <c r="J106" i="2"/>
  <c r="O105" i="2"/>
  <c r="N105" i="2"/>
  <c r="M105" i="2"/>
  <c r="L105" i="2"/>
  <c r="K105" i="2"/>
  <c r="J105" i="2"/>
  <c r="O104" i="2"/>
  <c r="N104" i="2"/>
  <c r="M104" i="2"/>
  <c r="L104" i="2"/>
  <c r="K104" i="2"/>
  <c r="J104" i="2"/>
  <c r="O103" i="2"/>
  <c r="N103" i="2"/>
  <c r="M103" i="2"/>
  <c r="L103" i="2"/>
  <c r="K103" i="2"/>
  <c r="J103" i="2"/>
  <c r="O102" i="2"/>
  <c r="N102" i="2"/>
  <c r="M102" i="2"/>
  <c r="L102" i="2"/>
  <c r="K102" i="2"/>
  <c r="J102" i="2"/>
  <c r="O101" i="2"/>
  <c r="N101" i="2"/>
  <c r="M101" i="2"/>
  <c r="L101" i="2"/>
  <c r="K101" i="2"/>
  <c r="J101" i="2"/>
  <c r="O100" i="2"/>
  <c r="N100" i="2"/>
  <c r="M100" i="2"/>
  <c r="L100" i="2"/>
  <c r="K100" i="2"/>
  <c r="J100" i="2"/>
  <c r="O99" i="2"/>
  <c r="N99" i="2"/>
  <c r="M99" i="2"/>
  <c r="L99" i="2"/>
  <c r="K99" i="2"/>
  <c r="J99" i="2"/>
  <c r="O98" i="2"/>
  <c r="N98" i="2"/>
  <c r="M98" i="2"/>
  <c r="L98" i="2"/>
  <c r="K98" i="2"/>
  <c r="J98" i="2"/>
  <c r="O97" i="2"/>
  <c r="N97" i="2"/>
  <c r="M97" i="2"/>
  <c r="L97" i="2"/>
  <c r="K97" i="2"/>
  <c r="J97" i="2"/>
  <c r="O96" i="2"/>
  <c r="N96" i="2"/>
  <c r="M96" i="2"/>
  <c r="L96" i="2"/>
  <c r="K96" i="2"/>
  <c r="J96" i="2"/>
  <c r="O95" i="2"/>
  <c r="N95" i="2"/>
  <c r="M95" i="2"/>
  <c r="L95" i="2"/>
  <c r="K95" i="2"/>
  <c r="J95" i="2"/>
  <c r="O94" i="2"/>
  <c r="N94" i="2"/>
  <c r="M94" i="2"/>
  <c r="L94" i="2"/>
  <c r="K94" i="2"/>
  <c r="J94" i="2"/>
  <c r="O93" i="2"/>
  <c r="N93" i="2"/>
  <c r="M93" i="2"/>
  <c r="L93" i="2"/>
  <c r="K93" i="2"/>
  <c r="J93" i="2"/>
  <c r="O92" i="2"/>
  <c r="N92" i="2"/>
  <c r="M92" i="2"/>
  <c r="L92" i="2"/>
  <c r="K92" i="2"/>
  <c r="J92" i="2"/>
  <c r="O91" i="2"/>
  <c r="N91" i="2"/>
  <c r="M91" i="2"/>
  <c r="L91" i="2"/>
  <c r="K91" i="2"/>
  <c r="J91" i="2"/>
  <c r="O90" i="2"/>
  <c r="N90" i="2"/>
  <c r="M90" i="2"/>
  <c r="L90" i="2"/>
  <c r="K90" i="2"/>
  <c r="J90" i="2"/>
  <c r="O89" i="2"/>
  <c r="N89" i="2"/>
  <c r="M89" i="2"/>
  <c r="L89" i="2"/>
  <c r="K89" i="2"/>
  <c r="J89" i="2"/>
  <c r="O88" i="2"/>
  <c r="N88" i="2"/>
  <c r="M88" i="2"/>
  <c r="L88" i="2"/>
  <c r="K88" i="2"/>
  <c r="J88" i="2"/>
  <c r="O87" i="2"/>
  <c r="N87" i="2"/>
  <c r="M87" i="2"/>
  <c r="L87" i="2"/>
  <c r="K87" i="2"/>
  <c r="J87" i="2"/>
  <c r="K68" i="2"/>
  <c r="J68" i="2"/>
  <c r="M68" i="2"/>
  <c r="L67" i="2"/>
  <c r="K67" i="2"/>
  <c r="O67" i="2"/>
  <c r="J67" i="2"/>
  <c r="M66" i="2"/>
  <c r="L66" i="2"/>
  <c r="J66" i="2"/>
  <c r="O66" i="2"/>
  <c r="K66" i="2"/>
  <c r="K65" i="2"/>
  <c r="J65" i="2"/>
  <c r="L65" i="2"/>
  <c r="L64" i="2"/>
  <c r="M64" i="2"/>
  <c r="L63" i="2"/>
  <c r="N62" i="2"/>
  <c r="L62" i="2"/>
  <c r="K62" i="2"/>
  <c r="J62" i="2"/>
  <c r="O62" i="2"/>
  <c r="N61" i="2"/>
  <c r="O61" i="2"/>
  <c r="K60" i="2"/>
  <c r="J60" i="2"/>
  <c r="L60" i="2"/>
  <c r="L59" i="2"/>
  <c r="K59" i="2"/>
  <c r="O59" i="2"/>
  <c r="J59" i="2"/>
  <c r="L58" i="2"/>
  <c r="J58" i="2"/>
  <c r="K58" i="2"/>
  <c r="K57" i="2"/>
  <c r="J57" i="2"/>
  <c r="L57" i="2"/>
  <c r="K54" i="2"/>
  <c r="J54" i="2"/>
  <c r="L50" i="2"/>
  <c r="J50" i="2"/>
  <c r="K50" i="2"/>
  <c r="K49" i="2"/>
  <c r="J49" i="2"/>
  <c r="L49" i="2"/>
  <c r="L48" i="2"/>
  <c r="L47" i="2"/>
  <c r="L46" i="2"/>
  <c r="H27" i="2" a="1"/>
  <c r="H27" i="2" s="1"/>
  <c r="H16" i="2"/>
  <c r="J16" i="2" s="1"/>
  <c r="H17" i="2"/>
  <c r="K17" i="2" s="1"/>
  <c r="H18" i="2"/>
  <c r="H19" i="2"/>
  <c r="K19" i="2" s="1"/>
  <c r="H20" i="2"/>
  <c r="J20" i="2" s="1"/>
  <c r="H21" i="2"/>
  <c r="J21" i="2" s="1"/>
  <c r="H22" i="2"/>
  <c r="J22" i="2" s="1"/>
  <c r="H23" i="2"/>
  <c r="L23" i="2" s="1"/>
  <c r="H24" i="2"/>
  <c r="K24" i="2" s="1"/>
  <c r="H25" i="2"/>
  <c r="K25" i="2" s="1"/>
  <c r="H26" i="2"/>
  <c r="H15" i="2"/>
  <c r="J15" i="2" s="1"/>
  <c r="H4" i="2"/>
  <c r="K4" i="2" s="1"/>
  <c r="H5" i="2"/>
  <c r="K5" i="2" s="1"/>
  <c r="H6" i="2"/>
  <c r="J6" i="2" s="1"/>
  <c r="H7" i="2"/>
  <c r="K7" i="2" s="1"/>
  <c r="H8" i="2"/>
  <c r="H9" i="2"/>
  <c r="L9" i="2" s="1"/>
  <c r="H10" i="2"/>
  <c r="L10" i="2" s="1"/>
  <c r="H11" i="2"/>
  <c r="K11" i="2" s="1"/>
  <c r="H12" i="2"/>
  <c r="K12" i="2" s="1"/>
  <c r="H13" i="2"/>
  <c r="L13" i="2" s="1"/>
  <c r="H14" i="2"/>
  <c r="L14" i="2" s="1"/>
  <c r="H3" i="2"/>
  <c r="K3" i="2" s="1"/>
  <c r="J18" i="2"/>
  <c r="J8" i="2"/>
  <c r="N31" i="2"/>
  <c r="J9" i="2"/>
  <c r="J13" i="2"/>
  <c r="J19" i="2"/>
  <c r="J26" i="2"/>
  <c r="J28" i="2"/>
  <c r="J29" i="2"/>
  <c r="J30" i="2"/>
  <c r="J31" i="2"/>
  <c r="J32" i="2"/>
  <c r="J33" i="2"/>
  <c r="J34" i="2"/>
  <c r="J35" i="2"/>
  <c r="J36" i="2"/>
  <c r="J37" i="2"/>
  <c r="J38" i="2"/>
  <c r="K13" i="2"/>
  <c r="K15" i="2"/>
  <c r="K16" i="2"/>
  <c r="K18" i="2"/>
  <c r="K21" i="2"/>
  <c r="K26" i="2"/>
  <c r="K28" i="2"/>
  <c r="K29" i="2"/>
  <c r="K30" i="2"/>
  <c r="K31" i="2"/>
  <c r="K32" i="2"/>
  <c r="K33" i="2"/>
  <c r="K34" i="2"/>
  <c r="K35" i="2"/>
  <c r="K36" i="2"/>
  <c r="K37" i="2"/>
  <c r="K38" i="2"/>
  <c r="L16" i="2"/>
  <c r="L18" i="2"/>
  <c r="L19" i="2"/>
  <c r="L24" i="2"/>
  <c r="L26" i="2"/>
  <c r="L28" i="2"/>
  <c r="L29" i="2"/>
  <c r="L30" i="2"/>
  <c r="L31" i="2"/>
  <c r="L32" i="2"/>
  <c r="L33" i="2"/>
  <c r="L34" i="2"/>
  <c r="L35" i="2"/>
  <c r="L36" i="2"/>
  <c r="L37" i="2"/>
  <c r="L38" i="2"/>
  <c r="H3" i="4"/>
  <c r="C3" i="4"/>
  <c r="K46" i="3"/>
  <c r="J46" i="3"/>
  <c r="K41" i="3"/>
  <c r="J41" i="3"/>
  <c r="K36" i="3"/>
  <c r="J36" i="3"/>
  <c r="K30" i="3"/>
  <c r="J30" i="3"/>
  <c r="K25" i="3"/>
  <c r="J25" i="3"/>
  <c r="K20" i="3"/>
  <c r="J20" i="3"/>
  <c r="K14" i="3"/>
  <c r="J14" i="3"/>
  <c r="K9" i="3"/>
  <c r="J9" i="3"/>
  <c r="K4" i="3"/>
  <c r="J4" i="3"/>
  <c r="O34" i="2" l="1"/>
  <c r="M34" i="2"/>
  <c r="O30" i="2"/>
  <c r="M30" i="2"/>
  <c r="M38" i="2"/>
  <c r="O38" i="2"/>
  <c r="M28" i="2"/>
  <c r="N28" i="2"/>
  <c r="O35" i="2"/>
  <c r="M35" i="2"/>
  <c r="M31" i="2"/>
  <c r="O76" i="2"/>
  <c r="O80" i="2"/>
  <c r="O72" i="2"/>
  <c r="O78" i="2"/>
  <c r="O70" i="2"/>
  <c r="O53" i="2"/>
  <c r="K52" i="2"/>
  <c r="L51" i="2"/>
  <c r="K51" i="2"/>
  <c r="L52" i="2"/>
  <c r="N56" i="2"/>
  <c r="M56" i="2"/>
  <c r="M48" i="2"/>
  <c r="N48" i="2"/>
  <c r="N53" i="2"/>
  <c r="J51" i="2"/>
  <c r="J46" i="2"/>
  <c r="M45" i="2"/>
  <c r="N45" i="2"/>
  <c r="K9" i="2"/>
  <c r="L21" i="2"/>
  <c r="J24" i="2"/>
  <c r="L15" i="2"/>
  <c r="L20" i="2"/>
  <c r="K20" i="2"/>
  <c r="O46" i="2"/>
  <c r="M46" i="2"/>
  <c r="N46" i="2"/>
  <c r="O50" i="2"/>
  <c r="N50" i="2"/>
  <c r="M50" i="2"/>
  <c r="O54" i="2"/>
  <c r="M54" i="2"/>
  <c r="N54" i="2"/>
  <c r="M58" i="2"/>
  <c r="O58" i="2"/>
  <c r="N58" i="2"/>
  <c r="N63" i="2"/>
  <c r="M63" i="2"/>
  <c r="O63" i="2"/>
  <c r="N69" i="2"/>
  <c r="M69" i="2"/>
  <c r="L69" i="2"/>
  <c r="K69" i="2"/>
  <c r="J69" i="2"/>
  <c r="O52" i="2"/>
  <c r="N52" i="2"/>
  <c r="M52" i="2"/>
  <c r="O60" i="2"/>
  <c r="N60" i="2"/>
  <c r="M60" i="2"/>
  <c r="O69" i="2"/>
  <c r="O49" i="2"/>
  <c r="N49" i="2"/>
  <c r="M49" i="2"/>
  <c r="O57" i="2"/>
  <c r="N57" i="2"/>
  <c r="M57" i="2"/>
  <c r="O68" i="2"/>
  <c r="N68" i="2"/>
  <c r="N47" i="2"/>
  <c r="M47" i="2"/>
  <c r="O47" i="2"/>
  <c r="N55" i="2"/>
  <c r="O55" i="2"/>
  <c r="M55" i="2"/>
  <c r="N65" i="2"/>
  <c r="O65" i="2"/>
  <c r="M65" i="2"/>
  <c r="O45" i="2"/>
  <c r="N64" i="2"/>
  <c r="J45" i="2"/>
  <c r="O48" i="2"/>
  <c r="J53" i="2"/>
  <c r="O64" i="2"/>
  <c r="K45" i="2"/>
  <c r="M51" i="2"/>
  <c r="K53" i="2"/>
  <c r="M59" i="2"/>
  <c r="K61" i="2"/>
  <c r="N66" i="2"/>
  <c r="M67" i="2"/>
  <c r="L68" i="2"/>
  <c r="J70" i="2"/>
  <c r="J71" i="2"/>
  <c r="J72" i="2"/>
  <c r="J73" i="2"/>
  <c r="J74" i="2"/>
  <c r="J75" i="2"/>
  <c r="J76" i="2"/>
  <c r="J77" i="2"/>
  <c r="J78" i="2"/>
  <c r="J79" i="2"/>
  <c r="J80" i="2"/>
  <c r="L45" i="2"/>
  <c r="J47" i="2"/>
  <c r="N51" i="2"/>
  <c r="L53" i="2"/>
  <c r="J55" i="2"/>
  <c r="N59" i="2"/>
  <c r="L61" i="2"/>
  <c r="J63" i="2"/>
  <c r="N67" i="2"/>
  <c r="K70" i="2"/>
  <c r="K71" i="2"/>
  <c r="K72" i="2"/>
  <c r="K73" i="2"/>
  <c r="K74" i="2"/>
  <c r="K75" i="2"/>
  <c r="K76" i="2"/>
  <c r="K77" i="2"/>
  <c r="K78" i="2"/>
  <c r="K79" i="2"/>
  <c r="K80" i="2"/>
  <c r="K47" i="2"/>
  <c r="J48" i="2"/>
  <c r="M53" i="2"/>
  <c r="K55" i="2"/>
  <c r="J56" i="2"/>
  <c r="M61" i="2"/>
  <c r="K63" i="2"/>
  <c r="J64" i="2"/>
  <c r="L70" i="2"/>
  <c r="L71" i="2"/>
  <c r="L72" i="2"/>
  <c r="L73" i="2"/>
  <c r="L74" i="2"/>
  <c r="L75" i="2"/>
  <c r="L76" i="2"/>
  <c r="L77" i="2"/>
  <c r="L78" i="2"/>
  <c r="L79" i="2"/>
  <c r="L80" i="2"/>
  <c r="O56" i="2"/>
  <c r="J61" i="2"/>
  <c r="K48" i="2"/>
  <c r="K56" i="2"/>
  <c r="M62" i="2"/>
  <c r="K64" i="2"/>
  <c r="M70" i="2"/>
  <c r="M71" i="2"/>
  <c r="M72" i="2"/>
  <c r="M73" i="2"/>
  <c r="M74" i="2"/>
  <c r="M75" i="2"/>
  <c r="M76" i="2"/>
  <c r="M77" i="2"/>
  <c r="M78" i="2"/>
  <c r="M79" i="2"/>
  <c r="M80" i="2"/>
  <c r="N70" i="2"/>
  <c r="N71" i="2"/>
  <c r="N72" i="2"/>
  <c r="N73" i="2"/>
  <c r="N74" i="2"/>
  <c r="N75" i="2"/>
  <c r="N76" i="2"/>
  <c r="N77" i="2"/>
  <c r="N78" i="2"/>
  <c r="N79" i="2"/>
  <c r="N80" i="2"/>
  <c r="N29" i="2"/>
  <c r="M29" i="2"/>
  <c r="O29" i="2"/>
  <c r="O32" i="2"/>
  <c r="N32" i="2"/>
  <c r="M32" i="2"/>
  <c r="O33" i="2"/>
  <c r="N33" i="2"/>
  <c r="M33" i="2"/>
  <c r="N37" i="2"/>
  <c r="M37" i="2"/>
  <c r="O37" i="2"/>
  <c r="M36" i="2"/>
  <c r="N36" i="2"/>
  <c r="O36" i="2"/>
  <c r="N34" i="2"/>
  <c r="O28" i="2"/>
  <c r="N38" i="2"/>
  <c r="N30" i="2"/>
  <c r="J27" i="2"/>
  <c r="L27" i="2"/>
  <c r="K27" i="2"/>
  <c r="N27" i="2"/>
  <c r="M27" i="2"/>
  <c r="O27" i="2"/>
  <c r="M23" i="2"/>
  <c r="O23" i="2"/>
  <c r="N23" i="2"/>
  <c r="N20" i="2"/>
  <c r="O20" i="2"/>
  <c r="M20" i="2"/>
  <c r="M24" i="2"/>
  <c r="N24" i="2"/>
  <c r="O16" i="2"/>
  <c r="N15" i="2"/>
  <c r="M15" i="2"/>
  <c r="O15" i="2"/>
  <c r="L25" i="2"/>
  <c r="J25" i="2"/>
  <c r="N16" i="2"/>
  <c r="K23" i="2"/>
  <c r="J17" i="2"/>
  <c r="J23" i="2"/>
  <c r="L17" i="2"/>
  <c r="L5" i="2"/>
  <c r="L12" i="2"/>
  <c r="J5" i="2"/>
  <c r="K10" i="2"/>
  <c r="L4" i="2"/>
  <c r="N10" i="2"/>
  <c r="L8" i="2"/>
  <c r="L3" i="2"/>
  <c r="J10" i="2"/>
  <c r="K14" i="2"/>
  <c r="O8" i="2"/>
  <c r="N8" i="2"/>
  <c r="L6" i="2"/>
  <c r="J7" i="2"/>
  <c r="J14" i="2"/>
  <c r="K6" i="2"/>
  <c r="J4" i="2"/>
  <c r="J12" i="2"/>
  <c r="J3" i="2"/>
  <c r="M8" i="2"/>
  <c r="M12" i="2"/>
  <c r="O12" i="2"/>
  <c r="O14" i="2"/>
  <c r="M14" i="2"/>
  <c r="N6" i="2"/>
  <c r="O6" i="2"/>
  <c r="O4" i="2"/>
  <c r="M4" i="2"/>
  <c r="L7" i="2"/>
  <c r="K8" i="2"/>
  <c r="O19" i="2"/>
  <c r="N19" i="2"/>
  <c r="M19" i="2"/>
  <c r="M17" i="2"/>
  <c r="O17" i="2"/>
  <c r="N17" i="2"/>
  <c r="O21" i="2"/>
  <c r="N21" i="2"/>
  <c r="M21" i="2"/>
  <c r="N18" i="2"/>
  <c r="M18" i="2"/>
  <c r="O18" i="2"/>
  <c r="N26" i="2"/>
  <c r="M26" i="2"/>
  <c r="O26" i="2"/>
  <c r="O22" i="2"/>
  <c r="N22" i="2"/>
  <c r="M22" i="2"/>
  <c r="O25" i="2"/>
  <c r="N25" i="2"/>
  <c r="M25" i="2"/>
  <c r="L22" i="2"/>
  <c r="M16" i="2"/>
  <c r="O24" i="2"/>
  <c r="K22" i="2"/>
  <c r="M13" i="2"/>
  <c r="O13" i="2"/>
  <c r="N13" i="2"/>
  <c r="O7" i="2"/>
  <c r="N7" i="2"/>
  <c r="M7" i="2"/>
  <c r="O9" i="2"/>
  <c r="N9" i="2"/>
  <c r="M9" i="2"/>
  <c r="O5" i="2"/>
  <c r="N5" i="2"/>
  <c r="M5" i="2"/>
  <c r="M6" i="2"/>
  <c r="N4" i="2"/>
  <c r="N12" i="2"/>
  <c r="O10" i="2"/>
  <c r="N11" i="2"/>
  <c r="N14" i="2"/>
  <c r="M10" i="2"/>
  <c r="L11" i="2"/>
  <c r="J11" i="2"/>
  <c r="O11" i="2"/>
  <c r="M11" i="2"/>
  <c r="M3" i="2"/>
  <c r="N3" i="2"/>
  <c r="O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<sst xmlns="http://schemas.openxmlformats.org/spreadsheetml/2006/main" count="454" uniqueCount="76">
  <si>
    <t>FORCES CBUSH</t>
  </si>
  <si>
    <t>F06 INPUT</t>
  </si>
  <si>
    <t xml:space="preserve">LOAD CASE: </t>
  </si>
  <si>
    <t>QS X</t>
  </si>
  <si>
    <t>ELEMENT-ID</t>
  </si>
  <si>
    <t>FORCE-X</t>
  </si>
  <si>
    <t>FORCE-Y</t>
  </si>
  <si>
    <t>FORCE-Z</t>
  </si>
  <si>
    <t>MOMENT-X</t>
  </si>
  <si>
    <t>MOMENT-Y</t>
  </si>
  <si>
    <t>MOMENT-Z</t>
  </si>
  <si>
    <t>IF ID</t>
  </si>
  <si>
    <t>QS Y</t>
  </si>
  <si>
    <t>QS Z</t>
  </si>
  <si>
    <t>CBUSH ID</t>
  </si>
  <si>
    <t>Load Case</t>
  </si>
  <si>
    <t>FA (N)</t>
  </si>
  <si>
    <t>MoS tot,y</t>
  </si>
  <si>
    <t>MoS tot, u</t>
  </si>
  <si>
    <t>DATOS DEL TORNILLO</t>
  </si>
  <si>
    <t>Material</t>
  </si>
  <si>
    <t>Metrica</t>
  </si>
  <si>
    <t>σu (MPa)</t>
  </si>
  <si>
    <t>σy (MPa)</t>
  </si>
  <si>
    <t>Mapp (Nm)</t>
  </si>
  <si>
    <t>As (m2)</t>
  </si>
  <si>
    <t>φn</t>
  </si>
  <si>
    <t>sfy</t>
  </si>
  <si>
    <t>sfu=sfg</t>
  </si>
  <si>
    <t>μs</t>
  </si>
  <si>
    <r>
      <t>F</t>
    </r>
    <r>
      <rPr>
        <vertAlign val="subscript"/>
        <sz val="11"/>
        <color theme="1"/>
        <rFont val="Calibri"/>
        <family val="2"/>
      </rPr>
      <t>V,max</t>
    </r>
    <r>
      <rPr>
        <sz val="11"/>
        <color theme="1"/>
        <rFont val="Calibri"/>
        <family val="2"/>
      </rPr>
      <t xml:space="preserve"> (N)</t>
    </r>
  </si>
  <si>
    <r>
      <t>F</t>
    </r>
    <r>
      <rPr>
        <vertAlign val="subscript"/>
        <sz val="11"/>
        <color theme="1"/>
        <rFont val="Calibri"/>
        <family val="2"/>
      </rPr>
      <t>V,min</t>
    </r>
    <r>
      <rPr>
        <sz val="11"/>
        <color theme="1"/>
        <rFont val="Calibri"/>
        <family val="2"/>
      </rPr>
      <t xml:space="preserve"> (N)</t>
    </r>
  </si>
  <si>
    <t>τy (MPa)</t>
  </si>
  <si>
    <t>τu (MPa)</t>
  </si>
  <si>
    <t>Acero A286</t>
  </si>
  <si>
    <t>M8</t>
  </si>
  <si>
    <t xml:space="preserve">Shell 2D elements </t>
  </si>
  <si>
    <t>Maximum Von Mises Stress</t>
  </si>
  <si>
    <t>KP</t>
  </si>
  <si>
    <t>KM</t>
  </si>
  <si>
    <t>KLD</t>
  </si>
  <si>
    <t>FOSY</t>
  </si>
  <si>
    <t>FOSU</t>
  </si>
  <si>
    <t>MOSy</t>
  </si>
  <si>
    <t>MOSu</t>
  </si>
  <si>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y (Pa)</t>
    </r>
  </si>
  <si>
    <t>σu (Pa)</t>
  </si>
  <si>
    <t>BAR/BEAM 1D elements</t>
  </si>
  <si>
    <t>QSTATIC X</t>
  </si>
  <si>
    <t>QSTATIC Y</t>
  </si>
  <si>
    <t>QSTATIC Z</t>
  </si>
  <si>
    <t>Maximum Combined Stress</t>
  </si>
  <si>
    <t>Minimum Combined Stress</t>
  </si>
  <si>
    <t>Lateral</t>
  </si>
  <si>
    <t>A (mm)</t>
  </si>
  <si>
    <t>f</t>
  </si>
  <si>
    <t>B (g)</t>
  </si>
  <si>
    <t>Longitudinal</t>
  </si>
  <si>
    <t>TENSILE TOTAL:</t>
  </si>
  <si>
    <t>GAPPING:</t>
  </si>
  <si>
    <t>SLIDING:</t>
  </si>
  <si>
    <t>SHEAR COMBINED:</t>
  </si>
  <si>
    <t>MoS_comb,u</t>
  </si>
  <si>
    <t>MoS_comb,y</t>
  </si>
  <si>
    <t>MoS_g</t>
  </si>
  <si>
    <t>MoS_slip</t>
  </si>
  <si>
    <t>FQ (N)</t>
  </si>
  <si>
    <t>ESTATICO X</t>
  </si>
  <si>
    <t>ESTATICO Y</t>
  </si>
  <si>
    <t>ESTATICO Z</t>
  </si>
  <si>
    <t>RANDOM X</t>
  </si>
  <si>
    <t>RANDOM Y</t>
  </si>
  <si>
    <t>RANDOM Z</t>
  </si>
  <si>
    <t>SINE X</t>
  </si>
  <si>
    <t>SINE Y</t>
  </si>
  <si>
    <t>SINE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</si>
</sst>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7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0" fillId="2" borderId="0" xfId="0" applyFill="1"/>
    <xf numFmtId="11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1" fillId="0" borderId="9" xfId="0" applyFont="1" applyBorder="1"/>
    <xf numFmtId="11" fontId="0" fillId="2" borderId="10" xfId="0" applyNumberFormat="1" applyFill="1" applyBorder="1"/>
    <xf numFmtId="0" fontId="0" fillId="0" borderId="11" xfId="0" applyBorder="1"/>
    <xf numFmtId="2" fontId="0" fillId="0" borderId="11" xfId="0" applyNumberFormat="1" applyBorder="1"/>
    <xf numFmtId="2" fontId="0" fillId="0" borderId="12" xfId="0" applyNumberFormat="1" applyBorder="1"/>
    <xf numFmtId="11" fontId="0" fillId="0" borderId="11" xfId="0" applyNumberFormat="1" applyBorder="1"/>
    <xf numFmtId="0" fontId="1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11" xfId="0" applyNumberFormat="1" applyBorder="1" applyAlignment="1">
      <alignment horizontal="center"/>
    </xf>
    <xf numFmtId="0" fontId="0" fillId="0" borderId="11" xfId="0" applyNumberFormat="1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6" xfId="0" applyNumberFormat="1" applyBorder="1"/>
    <xf numFmtId="11" fontId="0" fillId="0" borderId="6" xfId="0" applyNumberFormat="1" applyBorder="1" applyAlignment="1">
      <alignment horizontal="center"/>
    </xf>
    <xf numFmtId="0" fontId="0" fillId="0" borderId="6" xfId="0" applyNumberForma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1" fontId="0" fillId="0" borderId="16" xfId="0" applyNumberForma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1" fontId="0" fillId="0" borderId="18" xfId="0" applyNumberForma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1" fontId="0" fillId="0" borderId="26" xfId="0" applyNumberForma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1" fontId="0" fillId="0" borderId="20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11" fontId="0" fillId="0" borderId="20" xfId="0" applyNumberFormat="1" applyBorder="1"/>
    <xf numFmtId="0" fontId="0" fillId="0" borderId="20" xfId="0" applyNumberFormat="1" applyBorder="1" applyAlignment="1">
      <alignment horizontal="center" vertical="center"/>
    </xf>
    <xf numFmtId="11" fontId="0" fillId="0" borderId="20" xfId="0" applyNumberFormat="1" applyBorder="1" applyAlignment="1">
      <alignment horizontal="center" vertical="center"/>
    </xf>
    <xf numFmtId="11" fontId="0" fillId="0" borderId="21" xfId="0" applyNumberFormat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18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26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7" fontId="0" fillId="0" borderId="6" xfId="0" applyNumberFormat="1" applyBorder="1"/>
    <xf numFmtId="167" fontId="0" fillId="0" borderId="0" xfId="0" applyNumberFormat="1" applyBorder="1"/>
    <xf numFmtId="167" fontId="0" fillId="0" borderId="11" xfId="0" applyNumberFormat="1" applyBorder="1"/>
    <xf numFmtId="167" fontId="0" fillId="0" borderId="20" xfId="0" applyNumberFormat="1" applyBorder="1"/>
    <xf numFmtId="165" fontId="0" fillId="0" borderId="0" xfId="0" applyNumberFormat="1"/>
    <xf numFmtId="164" fontId="0" fillId="0" borderId="0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83820</xdr:colOff>
      <xdr:row>1</xdr:row>
      <xdr:rowOff>102870</xdr:rowOff>
    </xdr:from>
    <xdr:to>
      <xdr:col>21</xdr:col>
      <xdr:colOff>211045</xdr:colOff>
      <xdr:row>18</xdr:row>
      <xdr:rowOff>60575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A03FF8-9EA1-4D1B-9805-512295C62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75895" y="283845"/>
          <a:ext cx="3289525" cy="3078095"/>
        </a:xfrm>
        <a:prstGeom prst="rect">
          <a:avLst/>
        </a:prstGeom>
      </xdr:spPr>
    </xdr:pic>
    <xdr:clientData/>
  </xdr:twoCellAnchor>
  <xdr:twoCellAnchor>
    <xdr:from>
      <xdr:col>15</xdr:col>
      <xdr:colOff>702945</xdr:colOff>
      <xdr:row>18</xdr:row>
      <xdr:rowOff>28575</xdr:rowOff>
    </xdr:from>
    <xdr:to>
      <xdr:col>21</xdr:col>
      <xdr:colOff>247113</xdr:colOff>
      <xdr:row>30</xdr:row>
      <xdr:rowOff>77504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C72C5373-FF90-4F55-8452-469BD6BB1DD3}"/>
            </a:ext>
          </a:extLst>
        </xdr:cNvPr>
        <xdr:cNvGrpSpPr/>
      </xdr:nvGrpSpPr>
      <xdr:grpSpPr>
        <a:xfrm>
          <a:off x="12708255" y="3322320"/>
          <a:ext cx="4287618" cy="2222534"/>
          <a:chOff x="9001125" y="3888105"/>
          <a:chExt cx="4295238" cy="221491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46E52AB6-0B11-47BD-ABEF-644DD6E70C8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t="58812"/>
          <a:stretch/>
        </xdr:blipFill>
        <xdr:spPr>
          <a:xfrm>
            <a:off x="9001125" y="4122420"/>
            <a:ext cx="4295238" cy="1980599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536148E-92B3-4D59-80D3-4CC6D8FD83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b="94380"/>
          <a:stretch/>
        </xdr:blipFill>
        <xdr:spPr>
          <a:xfrm>
            <a:off x="9001125" y="3888105"/>
            <a:ext cx="4295238" cy="266700"/>
          </a:xfrm>
          <a:prstGeom prst="rect">
            <a:avLst/>
          </a:prstGeom>
        </xdr:spPr>
      </xdr:pic>
    </xdr:grpSp>
    <xdr:clientData/>
  </xdr:twoCellAnchor>
  <xdr:twoCellAnchor editAs="oneCell">
    <xdr:from>
      <xdr:col>15</xdr:col>
      <xdr:colOff>125730</xdr:colOff>
      <xdr:row>30</xdr:row>
      <xdr:rowOff>45720</xdr:rowOff>
    </xdr:from>
    <xdr:to>
      <xdr:col>23</xdr:col>
      <xdr:colOff>132557</xdr:colOff>
      <xdr:row>33</xdr:row>
      <xdr:rowOff>17081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D6CE4EB-562C-42D5-8B0B-48BF9BD75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27230" y="5513070"/>
          <a:ext cx="6331427" cy="50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050D-7865-49D3-A1D6-1CB976723268}">
  <dimension ref="A1:H3"/>
  <sheetViews>
    <sheetView workbookViewId="0">
      <selection activeCell="D8" sqref="D8"/>
    </sheetView>
  </sheetViews>
  <sheetFormatPr defaultColWidth="11.5546875" defaultRowHeight="14.4" x14ac:dyDescent="0.3"/>
  <sheetData>
    <row r="1" spans="1:8" x14ac:dyDescent="0.3">
      <c r="A1" s="78" t="s">
        <v>53</v>
      </c>
      <c r="B1" s="78"/>
      <c r="C1" s="78"/>
      <c r="F1" s="78" t="s">
        <v>57</v>
      </c>
      <c r="G1" s="78"/>
      <c r="H1" s="78"/>
    </row>
    <row r="2" spans="1:8" x14ac:dyDescent="0.3">
      <c r="A2" s="17" t="s">
        <v>54</v>
      </c>
      <c r="B2" s="17" t="s">
        <v>55</v>
      </c>
      <c r="C2" s="17" t="s">
        <v>56</v>
      </c>
      <c r="F2" s="17" t="s">
        <v>54</v>
      </c>
      <c r="G2" s="17" t="s">
        <v>55</v>
      </c>
      <c r="H2" s="17" t="s">
        <v>56</v>
      </c>
    </row>
    <row r="3" spans="1:8" x14ac:dyDescent="0.3">
      <c r="C3">
        <f>4*PI()*PI()*A3/9810*B3*B3</f>
        <v>0</v>
      </c>
      <c r="H3">
        <f>4*PI()*PI()*F3/9810*G3*G3</f>
        <v>0</v>
      </c>
    </row>
  </sheetData>
  <mergeCells count="2">
    <mergeCell ref="A1:C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3275-13AE-426A-BEAE-42C8E90F0CB9}">
  <dimension ref="A1:AK46"/>
  <sheetViews>
    <sheetView workbookViewId="0">
      <selection activeCell="N24" sqref="N24"/>
    </sheetView>
  </sheetViews>
  <sheetFormatPr defaultColWidth="11.5546875" defaultRowHeight="14.4" x14ac:dyDescent="0.3"/>
  <cols>
    <col min="1" max="1" width="25" bestFit="1" customWidth="1"/>
    <col min="2" max="3" width="4" bestFit="1" customWidth="1"/>
    <col min="4" max="4" width="4.109375" bestFit="1" customWidth="1"/>
    <col min="5" max="5" width="5.21875" bestFit="1" customWidth="1"/>
    <col min="6" max="6" width="5.5546875" bestFit="1" customWidth="1"/>
    <col min="7" max="8" width="8.5546875" bestFit="1" customWidth="1"/>
    <col min="9" max="9" width="3.21875" customWidth="1"/>
    <col min="10" max="10" width="6.109375" bestFit="1" customWidth="1"/>
    <col min="11" max="11" width="6.21875" bestFit="1" customWidth="1"/>
    <col min="12" max="12" width="6.33203125" customWidth="1"/>
    <col min="13" max="13" width="6" customWidth="1"/>
    <col min="14" max="14" width="25" bestFit="1" customWidth="1"/>
    <col min="15" max="16" width="4" bestFit="1" customWidth="1"/>
    <col min="17" max="17" width="4.109375" bestFit="1" customWidth="1"/>
    <col min="18" max="18" width="5.21875" bestFit="1" customWidth="1"/>
    <col min="19" max="19" width="5.5546875" bestFit="1" customWidth="1"/>
    <col min="20" max="21" width="8.5546875" bestFit="1" customWidth="1"/>
    <col min="23" max="24" width="7.44140625" bestFit="1" customWidth="1"/>
    <col min="25" max="25" width="5.6640625" customWidth="1"/>
    <col min="26" max="26" width="5.33203125" customWidth="1"/>
    <col min="27" max="27" width="25" bestFit="1" customWidth="1"/>
    <col min="28" max="29" width="4" bestFit="1" customWidth="1"/>
    <col min="30" max="30" width="4.109375" bestFit="1" customWidth="1"/>
    <col min="31" max="31" width="5.21875" bestFit="1" customWidth="1"/>
    <col min="32" max="32" width="5.5546875" bestFit="1" customWidth="1"/>
    <col min="33" max="34" width="8.5546875" bestFit="1" customWidth="1"/>
    <col min="36" max="37" width="7.44140625" bestFit="1" customWidth="1"/>
  </cols>
  <sheetData>
    <row r="1" spans="1:37" x14ac:dyDescent="0.3">
      <c r="A1" s="16" t="s">
        <v>48</v>
      </c>
      <c r="N1" s="16" t="s">
        <v>70</v>
      </c>
      <c r="AA1" s="16" t="s">
        <v>73</v>
      </c>
    </row>
    <row r="2" spans="1:37" x14ac:dyDescent="0.3">
      <c r="A2" s="4" t="s">
        <v>36</v>
      </c>
      <c r="B2" s="5"/>
      <c r="C2" s="5"/>
      <c r="D2" s="5"/>
      <c r="E2" s="5"/>
      <c r="F2" s="5"/>
      <c r="G2" s="5"/>
      <c r="H2" s="5"/>
      <c r="I2" s="5"/>
      <c r="J2" s="5"/>
      <c r="K2" s="6"/>
      <c r="N2" s="4" t="s">
        <v>36</v>
      </c>
      <c r="O2" s="5"/>
      <c r="P2" s="5"/>
      <c r="Q2" s="5"/>
      <c r="R2" s="5"/>
      <c r="S2" s="5"/>
      <c r="T2" s="5"/>
      <c r="U2" s="5"/>
      <c r="V2" s="5"/>
      <c r="W2" s="5"/>
      <c r="X2" s="6"/>
      <c r="AA2" s="4" t="s">
        <v>36</v>
      </c>
      <c r="AB2" s="5"/>
      <c r="AC2" s="5"/>
      <c r="AD2" s="5"/>
      <c r="AE2" s="5"/>
      <c r="AF2" s="5"/>
      <c r="AG2" s="5"/>
      <c r="AH2" s="5"/>
      <c r="AI2" s="5"/>
      <c r="AJ2" s="5"/>
      <c r="AK2" s="6"/>
    </row>
    <row r="3" spans="1:37" x14ac:dyDescent="0.3">
      <c r="A3" s="7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45</v>
      </c>
      <c r="H3" s="8" t="s">
        <v>46</v>
      </c>
      <c r="I3" s="8"/>
      <c r="J3" s="9" t="s">
        <v>43</v>
      </c>
      <c r="K3" s="10" t="s">
        <v>44</v>
      </c>
      <c r="N3" s="7" t="s">
        <v>37</v>
      </c>
      <c r="O3" s="8" t="s">
        <v>38</v>
      </c>
      <c r="P3" s="8" t="s">
        <v>39</v>
      </c>
      <c r="Q3" s="8" t="s">
        <v>40</v>
      </c>
      <c r="R3" s="8" t="s">
        <v>41</v>
      </c>
      <c r="S3" s="8" t="s">
        <v>42</v>
      </c>
      <c r="T3" s="8" t="s">
        <v>45</v>
      </c>
      <c r="U3" s="8" t="s">
        <v>46</v>
      </c>
      <c r="V3" s="8"/>
      <c r="W3" s="9" t="s">
        <v>43</v>
      </c>
      <c r="X3" s="10" t="s">
        <v>44</v>
      </c>
      <c r="AA3" s="7" t="s">
        <v>37</v>
      </c>
      <c r="AB3" s="8" t="s">
        <v>38</v>
      </c>
      <c r="AC3" s="8" t="s">
        <v>39</v>
      </c>
      <c r="AD3" s="8" t="s">
        <v>40</v>
      </c>
      <c r="AE3" s="8" t="s">
        <v>41</v>
      </c>
      <c r="AF3" s="8" t="s">
        <v>42</v>
      </c>
      <c r="AG3" s="8" t="s">
        <v>45</v>
      </c>
      <c r="AH3" s="8" t="s">
        <v>46</v>
      </c>
      <c r="AI3" s="8"/>
      <c r="AJ3" s="9" t="s">
        <v>43</v>
      </c>
      <c r="AK3" s="10" t="s">
        <v>44</v>
      </c>
    </row>
    <row r="4" spans="1:37" x14ac:dyDescent="0.3">
      <c r="A4" s="11">
        <v>13700000</v>
      </c>
      <c r="B4" s="12">
        <v>1.1000000000000001</v>
      </c>
      <c r="C4" s="12">
        <v>1.2</v>
      </c>
      <c r="D4" s="12">
        <v>1.1000000000000001</v>
      </c>
      <c r="E4" s="12">
        <v>1.1000000000000001</v>
      </c>
      <c r="F4" s="12">
        <v>1.25</v>
      </c>
      <c r="G4" s="15">
        <v>448000000</v>
      </c>
      <c r="H4" s="15">
        <v>523000000</v>
      </c>
      <c r="I4" s="12"/>
      <c r="J4" s="13">
        <f>G4/(A4*B4*C4*D4*E4)-1</f>
        <v>19.473785328704796</v>
      </c>
      <c r="K4" s="14">
        <f>H4/(A4*B4*C4*D4*F4)-1</f>
        <v>20.033158392149765</v>
      </c>
      <c r="N4" s="11"/>
      <c r="O4" s="12">
        <v>1.1000000000000001</v>
      </c>
      <c r="P4" s="12">
        <v>1.2</v>
      </c>
      <c r="Q4" s="12">
        <v>1.1000000000000001</v>
      </c>
      <c r="R4" s="12">
        <v>1.1000000000000001</v>
      </c>
      <c r="S4" s="12">
        <v>1.25</v>
      </c>
      <c r="T4" s="15">
        <v>448000000</v>
      </c>
      <c r="U4" s="15">
        <v>523000000</v>
      </c>
      <c r="V4" s="12"/>
      <c r="W4" s="13" t="e">
        <f>T4/(N4*O4*P4*Q4*R4)-1</f>
        <v>#DIV/0!</v>
      </c>
      <c r="X4" s="14" t="e">
        <f>U4/(N4*O4*P4*Q4*S4)-1</f>
        <v>#DIV/0!</v>
      </c>
      <c r="AA4" s="11"/>
      <c r="AB4" s="12">
        <v>1.1000000000000001</v>
      </c>
      <c r="AC4" s="12">
        <v>1.2</v>
      </c>
      <c r="AD4" s="12">
        <v>1.1000000000000001</v>
      </c>
      <c r="AE4" s="12">
        <v>1.1000000000000001</v>
      </c>
      <c r="AF4" s="12">
        <v>1.25</v>
      </c>
      <c r="AG4" s="15">
        <v>448000000</v>
      </c>
      <c r="AH4" s="15">
        <v>523000000</v>
      </c>
      <c r="AI4" s="12"/>
      <c r="AJ4" s="13" t="e">
        <f>AG4/(AA4*AB4*AC4*AD4*AE4)-1</f>
        <v>#DIV/0!</v>
      </c>
      <c r="AK4" s="14" t="e">
        <f>AH4/(AA4*AB4*AC4*AD4*AF4)-1</f>
        <v>#DIV/0!</v>
      </c>
    </row>
    <row r="7" spans="1:37" x14ac:dyDescent="0.3">
      <c r="A7" s="4" t="s">
        <v>47</v>
      </c>
      <c r="B7" s="5"/>
      <c r="C7" s="5"/>
      <c r="D7" s="5"/>
      <c r="E7" s="5"/>
      <c r="F7" s="5"/>
      <c r="G7" s="5"/>
      <c r="H7" s="5"/>
      <c r="I7" s="5"/>
      <c r="J7" s="5"/>
      <c r="K7" s="6"/>
      <c r="N7" s="4" t="s">
        <v>47</v>
      </c>
      <c r="O7" s="5"/>
      <c r="P7" s="5"/>
      <c r="Q7" s="5"/>
      <c r="R7" s="5"/>
      <c r="S7" s="5"/>
      <c r="T7" s="5"/>
      <c r="U7" s="5"/>
      <c r="V7" s="5"/>
      <c r="W7" s="5"/>
      <c r="X7" s="6"/>
      <c r="AA7" s="4" t="s">
        <v>47</v>
      </c>
      <c r="AB7" s="5"/>
      <c r="AC7" s="5"/>
      <c r="AD7" s="5"/>
      <c r="AE7" s="5"/>
      <c r="AF7" s="5"/>
      <c r="AG7" s="5"/>
      <c r="AH7" s="5"/>
      <c r="AI7" s="5"/>
      <c r="AJ7" s="5"/>
      <c r="AK7" s="6"/>
    </row>
    <row r="8" spans="1:37" x14ac:dyDescent="0.3">
      <c r="A8" s="7" t="s">
        <v>51</v>
      </c>
      <c r="B8" s="8" t="s">
        <v>38</v>
      </c>
      <c r="C8" s="8" t="s">
        <v>39</v>
      </c>
      <c r="D8" s="8" t="s">
        <v>40</v>
      </c>
      <c r="E8" s="8" t="s">
        <v>41</v>
      </c>
      <c r="F8" s="8" t="s">
        <v>42</v>
      </c>
      <c r="G8" s="8" t="s">
        <v>45</v>
      </c>
      <c r="H8" s="8" t="s">
        <v>46</v>
      </c>
      <c r="I8" s="8"/>
      <c r="J8" s="9" t="s">
        <v>43</v>
      </c>
      <c r="K8" s="10" t="s">
        <v>44</v>
      </c>
      <c r="N8" s="7" t="s">
        <v>51</v>
      </c>
      <c r="O8" s="8" t="s">
        <v>38</v>
      </c>
      <c r="P8" s="8" t="s">
        <v>39</v>
      </c>
      <c r="Q8" s="8" t="s">
        <v>40</v>
      </c>
      <c r="R8" s="8" t="s">
        <v>41</v>
      </c>
      <c r="S8" s="8" t="s">
        <v>42</v>
      </c>
      <c r="T8" s="8" t="s">
        <v>45</v>
      </c>
      <c r="U8" s="8" t="s">
        <v>46</v>
      </c>
      <c r="V8" s="8"/>
      <c r="W8" s="9" t="s">
        <v>43</v>
      </c>
      <c r="X8" s="10" t="s">
        <v>44</v>
      </c>
      <c r="AA8" s="7" t="s">
        <v>51</v>
      </c>
      <c r="AB8" s="8" t="s">
        <v>38</v>
      </c>
      <c r="AC8" s="8" t="s">
        <v>39</v>
      </c>
      <c r="AD8" s="8" t="s">
        <v>40</v>
      </c>
      <c r="AE8" s="8" t="s">
        <v>41</v>
      </c>
      <c r="AF8" s="8" t="s">
        <v>42</v>
      </c>
      <c r="AG8" s="8" t="s">
        <v>45</v>
      </c>
      <c r="AH8" s="8" t="s">
        <v>46</v>
      </c>
      <c r="AI8" s="8"/>
      <c r="AJ8" s="9" t="s">
        <v>43</v>
      </c>
      <c r="AK8" s="10" t="s">
        <v>44</v>
      </c>
    </row>
    <row r="9" spans="1:37" x14ac:dyDescent="0.3">
      <c r="A9" s="11">
        <v>27400000</v>
      </c>
      <c r="B9" s="12">
        <v>1.1000000000000001</v>
      </c>
      <c r="C9" s="12">
        <v>1.2</v>
      </c>
      <c r="D9" s="12">
        <v>1.1000000000000001</v>
      </c>
      <c r="E9" s="12">
        <v>1.1000000000000001</v>
      </c>
      <c r="F9" s="12">
        <v>1.25</v>
      </c>
      <c r="G9" s="15">
        <v>448000000</v>
      </c>
      <c r="H9" s="15">
        <v>523000000</v>
      </c>
      <c r="I9" s="12"/>
      <c r="J9" s="13">
        <f>G9/(A9*B9*C9*D9*E9)-1</f>
        <v>9.2368926643523981</v>
      </c>
      <c r="K9" s="14">
        <f>H9/(A9*B9*C9*D9*F9)-1</f>
        <v>9.5165791960748827</v>
      </c>
      <c r="N9" s="11"/>
      <c r="O9" s="12">
        <v>1.1000000000000001</v>
      </c>
      <c r="P9" s="12">
        <v>1.2</v>
      </c>
      <c r="Q9" s="12">
        <v>1.1000000000000001</v>
      </c>
      <c r="R9" s="12">
        <v>1.1000000000000001</v>
      </c>
      <c r="S9" s="12">
        <v>1.25</v>
      </c>
      <c r="T9" s="15">
        <v>448000000</v>
      </c>
      <c r="U9" s="15">
        <v>523000000</v>
      </c>
      <c r="V9" s="12"/>
      <c r="W9" s="13" t="e">
        <f>T9/(N9*O9*P9*Q9*R9)-1</f>
        <v>#DIV/0!</v>
      </c>
      <c r="X9" s="14" t="e">
        <f>U9/(N9*O9*P9*Q9*S9)-1</f>
        <v>#DIV/0!</v>
      </c>
      <c r="AA9" s="11"/>
      <c r="AB9" s="12">
        <v>1.1000000000000001</v>
      </c>
      <c r="AC9" s="12">
        <v>1.2</v>
      </c>
      <c r="AD9" s="12">
        <v>1.1000000000000001</v>
      </c>
      <c r="AE9" s="12">
        <v>1.1000000000000001</v>
      </c>
      <c r="AF9" s="12">
        <v>1.25</v>
      </c>
      <c r="AG9" s="15">
        <v>448000000</v>
      </c>
      <c r="AH9" s="15">
        <v>523000000</v>
      </c>
      <c r="AI9" s="12"/>
      <c r="AJ9" s="13" t="e">
        <f>AG9/(AA9*AB9*AC9*AD9*AE9)-1</f>
        <v>#DIV/0!</v>
      </c>
      <c r="AK9" s="14" t="e">
        <f>AH9/(AA9*AB9*AC9*AD9*AF9)-1</f>
        <v>#DIV/0!</v>
      </c>
    </row>
    <row r="12" spans="1:37" x14ac:dyDescent="0.3">
      <c r="A12" s="4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6"/>
      <c r="N12" s="4" t="s">
        <v>47</v>
      </c>
      <c r="O12" s="5"/>
      <c r="P12" s="5"/>
      <c r="Q12" s="5"/>
      <c r="R12" s="5"/>
      <c r="S12" s="5"/>
      <c r="T12" s="5"/>
      <c r="U12" s="5"/>
      <c r="V12" s="5"/>
      <c r="W12" s="5"/>
      <c r="X12" s="6"/>
      <c r="AA12" s="4" t="s">
        <v>47</v>
      </c>
      <c r="AB12" s="5"/>
      <c r="AC12" s="5"/>
      <c r="AD12" s="5"/>
      <c r="AE12" s="5"/>
      <c r="AF12" s="5"/>
      <c r="AG12" s="5"/>
      <c r="AH12" s="5"/>
      <c r="AI12" s="5"/>
      <c r="AJ12" s="5"/>
      <c r="AK12" s="6"/>
    </row>
    <row r="13" spans="1:37" x14ac:dyDescent="0.3">
      <c r="A13" s="7" t="s">
        <v>52</v>
      </c>
      <c r="B13" s="8" t="s">
        <v>38</v>
      </c>
      <c r="C13" s="8" t="s">
        <v>39</v>
      </c>
      <c r="D13" s="8" t="s">
        <v>40</v>
      </c>
      <c r="E13" s="8" t="s">
        <v>41</v>
      </c>
      <c r="F13" s="8" t="s">
        <v>42</v>
      </c>
      <c r="G13" s="8" t="s">
        <v>45</v>
      </c>
      <c r="H13" s="8" t="s">
        <v>46</v>
      </c>
      <c r="I13" s="8"/>
      <c r="J13" s="9" t="s">
        <v>43</v>
      </c>
      <c r="K13" s="10" t="s">
        <v>44</v>
      </c>
      <c r="N13" s="7" t="s">
        <v>52</v>
      </c>
      <c r="O13" s="8" t="s">
        <v>38</v>
      </c>
      <c r="P13" s="8" t="s">
        <v>39</v>
      </c>
      <c r="Q13" s="8" t="s">
        <v>40</v>
      </c>
      <c r="R13" s="8" t="s">
        <v>41</v>
      </c>
      <c r="S13" s="8" t="s">
        <v>42</v>
      </c>
      <c r="T13" s="8" t="s">
        <v>45</v>
      </c>
      <c r="U13" s="8" t="s">
        <v>46</v>
      </c>
      <c r="V13" s="8"/>
      <c r="W13" s="9" t="s">
        <v>43</v>
      </c>
      <c r="X13" s="10" t="s">
        <v>44</v>
      </c>
      <c r="AA13" s="7" t="s">
        <v>52</v>
      </c>
      <c r="AB13" s="8" t="s">
        <v>38</v>
      </c>
      <c r="AC13" s="8" t="s">
        <v>39</v>
      </c>
      <c r="AD13" s="8" t="s">
        <v>40</v>
      </c>
      <c r="AE13" s="8" t="s">
        <v>41</v>
      </c>
      <c r="AF13" s="8" t="s">
        <v>42</v>
      </c>
      <c r="AG13" s="8" t="s">
        <v>45</v>
      </c>
      <c r="AH13" s="8" t="s">
        <v>46</v>
      </c>
      <c r="AI13" s="8"/>
      <c r="AJ13" s="9" t="s">
        <v>43</v>
      </c>
      <c r="AK13" s="10" t="s">
        <v>44</v>
      </c>
    </row>
    <row r="14" spans="1:37" x14ac:dyDescent="0.3">
      <c r="A14" s="11">
        <v>27400000</v>
      </c>
      <c r="B14" s="12">
        <v>1.1000000000000001</v>
      </c>
      <c r="C14" s="12">
        <v>1.2</v>
      </c>
      <c r="D14" s="12">
        <v>1.1000000000000001</v>
      </c>
      <c r="E14" s="12">
        <v>1.1000000000000001</v>
      </c>
      <c r="F14" s="12">
        <v>1.25</v>
      </c>
      <c r="G14" s="15">
        <v>448000000</v>
      </c>
      <c r="H14" s="15">
        <v>523000000</v>
      </c>
      <c r="I14" s="12"/>
      <c r="J14" s="13">
        <f>G14/(A14*B14*C14*D14*E14)-1</f>
        <v>9.2368926643523981</v>
      </c>
      <c r="K14" s="14">
        <f>H14/(A14*B14*C14*D14*F14)-1</f>
        <v>9.5165791960748827</v>
      </c>
      <c r="N14" s="11"/>
      <c r="O14" s="12">
        <v>1.1000000000000001</v>
      </c>
      <c r="P14" s="12">
        <v>1.2</v>
      </c>
      <c r="Q14" s="12">
        <v>1.1000000000000001</v>
      </c>
      <c r="R14" s="12">
        <v>1.1000000000000001</v>
      </c>
      <c r="S14" s="12">
        <v>1.25</v>
      </c>
      <c r="T14" s="15">
        <v>448000000</v>
      </c>
      <c r="U14" s="15">
        <v>523000000</v>
      </c>
      <c r="V14" s="12"/>
      <c r="W14" s="13" t="e">
        <f>T14/(N14*O14*P14*Q14*R14)-1</f>
        <v>#DIV/0!</v>
      </c>
      <c r="X14" s="14" t="e">
        <f>U14/(N14*O14*P14*Q14*S14)-1</f>
        <v>#DIV/0!</v>
      </c>
      <c r="AA14" s="11"/>
      <c r="AB14" s="12">
        <v>1.1000000000000001</v>
      </c>
      <c r="AC14" s="12">
        <v>1.2</v>
      </c>
      <c r="AD14" s="12">
        <v>1.1000000000000001</v>
      </c>
      <c r="AE14" s="12">
        <v>1.1000000000000001</v>
      </c>
      <c r="AF14" s="12">
        <v>1.25</v>
      </c>
      <c r="AG14" s="15">
        <v>448000000</v>
      </c>
      <c r="AH14" s="15">
        <v>523000000</v>
      </c>
      <c r="AI14" s="12"/>
      <c r="AJ14" s="13" t="e">
        <f>AG14/(AA14*AB14*AC14*AD14*AE14)-1</f>
        <v>#DIV/0!</v>
      </c>
      <c r="AK14" s="14" t="e">
        <f>AH14/(AA14*AB14*AC14*AD14*AF14)-1</f>
        <v>#DIV/0!</v>
      </c>
    </row>
    <row r="17" spans="1:37" x14ac:dyDescent="0.3">
      <c r="A17" s="16" t="s">
        <v>49</v>
      </c>
      <c r="N17" s="16" t="s">
        <v>71</v>
      </c>
      <c r="AA17" s="16" t="s">
        <v>74</v>
      </c>
    </row>
    <row r="18" spans="1:37" x14ac:dyDescent="0.3">
      <c r="A18" s="4" t="s">
        <v>36</v>
      </c>
      <c r="B18" s="5"/>
      <c r="C18" s="5"/>
      <c r="D18" s="5"/>
      <c r="E18" s="5"/>
      <c r="F18" s="5"/>
      <c r="G18" s="5"/>
      <c r="H18" s="5"/>
      <c r="I18" s="5"/>
      <c r="J18" s="5"/>
      <c r="K18" s="6"/>
      <c r="N18" s="4" t="s">
        <v>36</v>
      </c>
      <c r="O18" s="5"/>
      <c r="P18" s="5"/>
      <c r="Q18" s="5"/>
      <c r="R18" s="5"/>
      <c r="S18" s="5"/>
      <c r="T18" s="5"/>
      <c r="U18" s="5"/>
      <c r="V18" s="5"/>
      <c r="W18" s="5"/>
      <c r="X18" s="6"/>
      <c r="AA18" s="4" t="s">
        <v>36</v>
      </c>
      <c r="AB18" s="5"/>
      <c r="AC18" s="5"/>
      <c r="AD18" s="5"/>
      <c r="AE18" s="5"/>
      <c r="AF18" s="5"/>
      <c r="AG18" s="5"/>
      <c r="AH18" s="5"/>
      <c r="AI18" s="5"/>
      <c r="AJ18" s="5"/>
      <c r="AK18" s="6"/>
    </row>
    <row r="19" spans="1:37" x14ac:dyDescent="0.3">
      <c r="A19" s="7" t="s">
        <v>37</v>
      </c>
      <c r="B19" s="8" t="s">
        <v>38</v>
      </c>
      <c r="C19" s="8" t="s">
        <v>39</v>
      </c>
      <c r="D19" s="8" t="s">
        <v>40</v>
      </c>
      <c r="E19" s="8" t="s">
        <v>41</v>
      </c>
      <c r="F19" s="8" t="s">
        <v>42</v>
      </c>
      <c r="G19" s="8" t="s">
        <v>45</v>
      </c>
      <c r="H19" s="8" t="s">
        <v>46</v>
      </c>
      <c r="I19" s="8"/>
      <c r="J19" s="9" t="s">
        <v>43</v>
      </c>
      <c r="K19" s="10" t="s">
        <v>44</v>
      </c>
      <c r="N19" s="7" t="s">
        <v>37</v>
      </c>
      <c r="O19" s="8" t="s">
        <v>38</v>
      </c>
      <c r="P19" s="8" t="s">
        <v>39</v>
      </c>
      <c r="Q19" s="8" t="s">
        <v>40</v>
      </c>
      <c r="R19" s="8" t="s">
        <v>41</v>
      </c>
      <c r="S19" s="8" t="s">
        <v>42</v>
      </c>
      <c r="T19" s="8" t="s">
        <v>45</v>
      </c>
      <c r="U19" s="8" t="s">
        <v>46</v>
      </c>
      <c r="V19" s="8"/>
      <c r="W19" s="9" t="s">
        <v>43</v>
      </c>
      <c r="X19" s="10" t="s">
        <v>44</v>
      </c>
      <c r="AA19" s="7" t="s">
        <v>37</v>
      </c>
      <c r="AB19" s="8" t="s">
        <v>38</v>
      </c>
      <c r="AC19" s="8" t="s">
        <v>39</v>
      </c>
      <c r="AD19" s="8" t="s">
        <v>40</v>
      </c>
      <c r="AE19" s="8" t="s">
        <v>41</v>
      </c>
      <c r="AF19" s="8" t="s">
        <v>42</v>
      </c>
      <c r="AG19" s="8" t="s">
        <v>45</v>
      </c>
      <c r="AH19" s="8" t="s">
        <v>46</v>
      </c>
      <c r="AI19" s="8"/>
      <c r="AJ19" s="9" t="s">
        <v>43</v>
      </c>
      <c r="AK19" s="10" t="s">
        <v>44</v>
      </c>
    </row>
    <row r="20" spans="1:37" x14ac:dyDescent="0.3">
      <c r="A20" s="11">
        <v>13700000</v>
      </c>
      <c r="B20" s="12">
        <v>1.1000000000000001</v>
      </c>
      <c r="C20" s="12">
        <v>1.2</v>
      </c>
      <c r="D20" s="12">
        <v>1.1000000000000001</v>
      </c>
      <c r="E20" s="12">
        <v>1.1000000000000001</v>
      </c>
      <c r="F20" s="12">
        <v>1.25</v>
      </c>
      <c r="G20" s="15">
        <v>448000000</v>
      </c>
      <c r="H20" s="15">
        <v>523000000</v>
      </c>
      <c r="I20" s="12"/>
      <c r="J20" s="13">
        <f>G20/(A20*B20*C20*D20*E20)-1</f>
        <v>19.473785328704796</v>
      </c>
      <c r="K20" s="14">
        <f>H20/(A20*B20*C20*D20*F20)-1</f>
        <v>20.033158392149765</v>
      </c>
      <c r="N20" s="11"/>
      <c r="O20" s="12">
        <v>1.1000000000000001</v>
      </c>
      <c r="P20" s="12">
        <v>1.2</v>
      </c>
      <c r="Q20" s="12">
        <v>1.1000000000000001</v>
      </c>
      <c r="R20" s="12">
        <v>1.1000000000000001</v>
      </c>
      <c r="S20" s="12">
        <v>1.25</v>
      </c>
      <c r="T20" s="15">
        <v>448000000</v>
      </c>
      <c r="U20" s="15">
        <v>523000000</v>
      </c>
      <c r="V20" s="12"/>
      <c r="W20" s="13" t="e">
        <f>T20/(N20*O20*P20*Q20*R20)-1</f>
        <v>#DIV/0!</v>
      </c>
      <c r="X20" s="14" t="e">
        <f>U20/(N20*O20*P20*Q20*S20)-1</f>
        <v>#DIV/0!</v>
      </c>
      <c r="AA20" s="11"/>
      <c r="AB20" s="12">
        <v>1.1000000000000001</v>
      </c>
      <c r="AC20" s="12">
        <v>1.2</v>
      </c>
      <c r="AD20" s="12">
        <v>1.1000000000000001</v>
      </c>
      <c r="AE20" s="12">
        <v>1.1000000000000001</v>
      </c>
      <c r="AF20" s="12">
        <v>1.25</v>
      </c>
      <c r="AG20" s="15">
        <v>448000000</v>
      </c>
      <c r="AH20" s="15">
        <v>523000000</v>
      </c>
      <c r="AI20" s="12"/>
      <c r="AJ20" s="13" t="e">
        <f>AG20/(AA20*AB20*AC20*AD20*AE20)-1</f>
        <v>#DIV/0!</v>
      </c>
      <c r="AK20" s="14" t="e">
        <f>AH20/(AA20*AB20*AC20*AD20*AF20)-1</f>
        <v>#DIV/0!</v>
      </c>
    </row>
    <row r="23" spans="1:37" x14ac:dyDescent="0.3">
      <c r="A23" s="4" t="s">
        <v>47</v>
      </c>
      <c r="B23" s="5"/>
      <c r="C23" s="5"/>
      <c r="D23" s="5"/>
      <c r="E23" s="5"/>
      <c r="F23" s="5"/>
      <c r="G23" s="5"/>
      <c r="H23" s="5"/>
      <c r="I23" s="5"/>
      <c r="J23" s="5"/>
      <c r="K23" s="6"/>
      <c r="N23" s="4" t="s">
        <v>47</v>
      </c>
      <c r="O23" s="5"/>
      <c r="P23" s="5"/>
      <c r="Q23" s="5"/>
      <c r="R23" s="5"/>
      <c r="S23" s="5"/>
      <c r="T23" s="5"/>
      <c r="U23" s="5"/>
      <c r="V23" s="5"/>
      <c r="W23" s="5"/>
      <c r="X23" s="6"/>
      <c r="AA23" s="4" t="s">
        <v>47</v>
      </c>
      <c r="AB23" s="5"/>
      <c r="AC23" s="5"/>
      <c r="AD23" s="5"/>
      <c r="AE23" s="5"/>
      <c r="AF23" s="5"/>
      <c r="AG23" s="5"/>
      <c r="AH23" s="5"/>
      <c r="AI23" s="5"/>
      <c r="AJ23" s="5"/>
      <c r="AK23" s="6"/>
    </row>
    <row r="24" spans="1:37" x14ac:dyDescent="0.3">
      <c r="A24" s="7" t="s">
        <v>51</v>
      </c>
      <c r="B24" s="8" t="s">
        <v>38</v>
      </c>
      <c r="C24" s="8" t="s">
        <v>39</v>
      </c>
      <c r="D24" s="8" t="s">
        <v>40</v>
      </c>
      <c r="E24" s="8" t="s">
        <v>41</v>
      </c>
      <c r="F24" s="8" t="s">
        <v>42</v>
      </c>
      <c r="G24" s="8" t="s">
        <v>45</v>
      </c>
      <c r="H24" s="8" t="s">
        <v>46</v>
      </c>
      <c r="I24" s="8"/>
      <c r="J24" s="9" t="s">
        <v>43</v>
      </c>
      <c r="K24" s="10" t="s">
        <v>44</v>
      </c>
      <c r="N24" s="7" t="s">
        <v>51</v>
      </c>
      <c r="O24" s="8" t="s">
        <v>38</v>
      </c>
      <c r="P24" s="8" t="s">
        <v>39</v>
      </c>
      <c r="Q24" s="8" t="s">
        <v>40</v>
      </c>
      <c r="R24" s="8" t="s">
        <v>41</v>
      </c>
      <c r="S24" s="8" t="s">
        <v>42</v>
      </c>
      <c r="T24" s="8" t="s">
        <v>45</v>
      </c>
      <c r="U24" s="8" t="s">
        <v>46</v>
      </c>
      <c r="V24" s="8"/>
      <c r="W24" s="9" t="s">
        <v>43</v>
      </c>
      <c r="X24" s="10" t="s">
        <v>44</v>
      </c>
      <c r="AA24" s="7" t="s">
        <v>51</v>
      </c>
      <c r="AB24" s="8" t="s">
        <v>38</v>
      </c>
      <c r="AC24" s="8" t="s">
        <v>39</v>
      </c>
      <c r="AD24" s="8" t="s">
        <v>40</v>
      </c>
      <c r="AE24" s="8" t="s">
        <v>41</v>
      </c>
      <c r="AF24" s="8" t="s">
        <v>42</v>
      </c>
      <c r="AG24" s="8" t="s">
        <v>45</v>
      </c>
      <c r="AH24" s="8" t="s">
        <v>46</v>
      </c>
      <c r="AI24" s="8"/>
      <c r="AJ24" s="9" t="s">
        <v>43</v>
      </c>
      <c r="AK24" s="10" t="s">
        <v>44</v>
      </c>
    </row>
    <row r="25" spans="1:37" x14ac:dyDescent="0.3">
      <c r="A25" s="11">
        <v>27400000</v>
      </c>
      <c r="B25" s="12">
        <v>1.1000000000000001</v>
      </c>
      <c r="C25" s="12">
        <v>1.2</v>
      </c>
      <c r="D25" s="12">
        <v>1.1000000000000001</v>
      </c>
      <c r="E25" s="12">
        <v>1.1000000000000001</v>
      </c>
      <c r="F25" s="12">
        <v>1.25</v>
      </c>
      <c r="G25" s="15">
        <v>448000000</v>
      </c>
      <c r="H25" s="15">
        <v>523000000</v>
      </c>
      <c r="I25" s="12"/>
      <c r="J25" s="13">
        <f>G25/(A25*B25*C25*D25*E25)-1</f>
        <v>9.2368926643523981</v>
      </c>
      <c r="K25" s="14">
        <f>H25/(A25*B25*C25*D25*F25)-1</f>
        <v>9.5165791960748827</v>
      </c>
      <c r="N25" s="11"/>
      <c r="O25" s="12">
        <v>1.1000000000000001</v>
      </c>
      <c r="P25" s="12">
        <v>1.2</v>
      </c>
      <c r="Q25" s="12">
        <v>1.1000000000000001</v>
      </c>
      <c r="R25" s="12">
        <v>1.1000000000000001</v>
      </c>
      <c r="S25" s="12">
        <v>1.25</v>
      </c>
      <c r="T25" s="15">
        <v>448000000</v>
      </c>
      <c r="U25" s="15">
        <v>523000000</v>
      </c>
      <c r="V25" s="12"/>
      <c r="W25" s="13" t="e">
        <f>T25/(N25*O25*P25*Q25*R25)-1</f>
        <v>#DIV/0!</v>
      </c>
      <c r="X25" s="14" t="e">
        <f>U25/(N25*O25*P25*Q25*S25)-1</f>
        <v>#DIV/0!</v>
      </c>
      <c r="AA25" s="11"/>
      <c r="AB25" s="12">
        <v>1.1000000000000001</v>
      </c>
      <c r="AC25" s="12">
        <v>1.2</v>
      </c>
      <c r="AD25" s="12">
        <v>1.1000000000000001</v>
      </c>
      <c r="AE25" s="12">
        <v>1.1000000000000001</v>
      </c>
      <c r="AF25" s="12">
        <v>1.25</v>
      </c>
      <c r="AG25" s="15">
        <v>448000000</v>
      </c>
      <c r="AH25" s="15">
        <v>523000000</v>
      </c>
      <c r="AI25" s="12"/>
      <c r="AJ25" s="13" t="e">
        <f>AG25/(AA25*AB25*AC25*AD25*AE25)-1</f>
        <v>#DIV/0!</v>
      </c>
      <c r="AK25" s="14" t="e">
        <f>AH25/(AA25*AB25*AC25*AD25*AF25)-1</f>
        <v>#DIV/0!</v>
      </c>
    </row>
    <row r="28" spans="1:37" x14ac:dyDescent="0.3">
      <c r="A28" s="4" t="s">
        <v>47</v>
      </c>
      <c r="B28" s="5"/>
      <c r="C28" s="5"/>
      <c r="D28" s="5"/>
      <c r="E28" s="5"/>
      <c r="F28" s="5"/>
      <c r="G28" s="5"/>
      <c r="H28" s="5"/>
      <c r="I28" s="5"/>
      <c r="J28" s="5"/>
      <c r="K28" s="6"/>
      <c r="N28" s="4" t="s">
        <v>47</v>
      </c>
      <c r="O28" s="5"/>
      <c r="P28" s="5"/>
      <c r="Q28" s="5"/>
      <c r="R28" s="5"/>
      <c r="S28" s="5"/>
      <c r="T28" s="5"/>
      <c r="U28" s="5"/>
      <c r="V28" s="5"/>
      <c r="W28" s="5"/>
      <c r="X28" s="6"/>
      <c r="AA28" s="4" t="s">
        <v>47</v>
      </c>
      <c r="AB28" s="5"/>
      <c r="AC28" s="5"/>
      <c r="AD28" s="5"/>
      <c r="AE28" s="5"/>
      <c r="AF28" s="5"/>
      <c r="AG28" s="5"/>
      <c r="AH28" s="5"/>
      <c r="AI28" s="5"/>
      <c r="AJ28" s="5"/>
      <c r="AK28" s="6"/>
    </row>
    <row r="29" spans="1:37" x14ac:dyDescent="0.3">
      <c r="A29" s="7" t="s">
        <v>52</v>
      </c>
      <c r="B29" s="8" t="s">
        <v>38</v>
      </c>
      <c r="C29" s="8" t="s">
        <v>39</v>
      </c>
      <c r="D29" s="8" t="s">
        <v>40</v>
      </c>
      <c r="E29" s="8" t="s">
        <v>41</v>
      </c>
      <c r="F29" s="8" t="s">
        <v>42</v>
      </c>
      <c r="G29" s="8" t="s">
        <v>45</v>
      </c>
      <c r="H29" s="8" t="s">
        <v>46</v>
      </c>
      <c r="I29" s="8"/>
      <c r="J29" s="9" t="s">
        <v>43</v>
      </c>
      <c r="K29" s="10" t="s">
        <v>44</v>
      </c>
      <c r="N29" s="7" t="s">
        <v>52</v>
      </c>
      <c r="O29" s="8" t="s">
        <v>38</v>
      </c>
      <c r="P29" s="8" t="s">
        <v>39</v>
      </c>
      <c r="Q29" s="8" t="s">
        <v>40</v>
      </c>
      <c r="R29" s="8" t="s">
        <v>41</v>
      </c>
      <c r="S29" s="8" t="s">
        <v>42</v>
      </c>
      <c r="T29" s="8" t="s">
        <v>45</v>
      </c>
      <c r="U29" s="8" t="s">
        <v>46</v>
      </c>
      <c r="V29" s="8"/>
      <c r="W29" s="9" t="s">
        <v>43</v>
      </c>
      <c r="X29" s="10" t="s">
        <v>44</v>
      </c>
      <c r="AA29" s="7" t="s">
        <v>52</v>
      </c>
      <c r="AB29" s="8" t="s">
        <v>38</v>
      </c>
      <c r="AC29" s="8" t="s">
        <v>39</v>
      </c>
      <c r="AD29" s="8" t="s">
        <v>40</v>
      </c>
      <c r="AE29" s="8" t="s">
        <v>41</v>
      </c>
      <c r="AF29" s="8" t="s">
        <v>42</v>
      </c>
      <c r="AG29" s="8" t="s">
        <v>45</v>
      </c>
      <c r="AH29" s="8" t="s">
        <v>46</v>
      </c>
      <c r="AI29" s="8"/>
      <c r="AJ29" s="9" t="s">
        <v>43</v>
      </c>
      <c r="AK29" s="10" t="s">
        <v>44</v>
      </c>
    </row>
    <row r="30" spans="1:37" x14ac:dyDescent="0.3">
      <c r="A30" s="11">
        <v>27400000</v>
      </c>
      <c r="B30" s="12">
        <v>1.1000000000000001</v>
      </c>
      <c r="C30" s="12">
        <v>1.2</v>
      </c>
      <c r="D30" s="12">
        <v>1.1000000000000001</v>
      </c>
      <c r="E30" s="12">
        <v>1.1000000000000001</v>
      </c>
      <c r="F30" s="12">
        <v>1.25</v>
      </c>
      <c r="G30" s="15">
        <v>448000000</v>
      </c>
      <c r="H30" s="15">
        <v>523000000</v>
      </c>
      <c r="I30" s="12"/>
      <c r="J30" s="13">
        <f>G30/(A30*B30*C30*D30*E30)-1</f>
        <v>9.2368926643523981</v>
      </c>
      <c r="K30" s="14">
        <f>H30/(A30*B30*C30*D30*F30)-1</f>
        <v>9.5165791960748827</v>
      </c>
      <c r="N30" s="11"/>
      <c r="O30" s="12">
        <v>1.1000000000000001</v>
      </c>
      <c r="P30" s="12">
        <v>1.2</v>
      </c>
      <c r="Q30" s="12">
        <v>1.1000000000000001</v>
      </c>
      <c r="R30" s="12">
        <v>1.1000000000000001</v>
      </c>
      <c r="S30" s="12">
        <v>1.25</v>
      </c>
      <c r="T30" s="15">
        <v>448000000</v>
      </c>
      <c r="U30" s="15">
        <v>523000000</v>
      </c>
      <c r="V30" s="12"/>
      <c r="W30" s="13" t="e">
        <f>T30/(N30*O30*P30*Q30*R30)-1</f>
        <v>#DIV/0!</v>
      </c>
      <c r="X30" s="14" t="e">
        <f>U30/(N30*O30*P30*Q30*S30)-1</f>
        <v>#DIV/0!</v>
      </c>
      <c r="AA30" s="11"/>
      <c r="AB30" s="12">
        <v>1.1000000000000001</v>
      </c>
      <c r="AC30" s="12">
        <v>1.2</v>
      </c>
      <c r="AD30" s="12">
        <v>1.1000000000000001</v>
      </c>
      <c r="AE30" s="12">
        <v>1.1000000000000001</v>
      </c>
      <c r="AF30" s="12">
        <v>1.25</v>
      </c>
      <c r="AG30" s="15">
        <v>448000000</v>
      </c>
      <c r="AH30" s="15">
        <v>523000000</v>
      </c>
      <c r="AI30" s="12"/>
      <c r="AJ30" s="13" t="e">
        <f>AG30/(AA30*AB30*AC30*AD30*AE30)-1</f>
        <v>#DIV/0!</v>
      </c>
      <c r="AK30" s="14" t="e">
        <f>AH30/(AA30*AB30*AC30*AD30*AF30)-1</f>
        <v>#DIV/0!</v>
      </c>
    </row>
    <row r="33" spans="1:37" x14ac:dyDescent="0.3">
      <c r="A33" s="16" t="s">
        <v>50</v>
      </c>
      <c r="N33" s="16" t="s">
        <v>72</v>
      </c>
      <c r="AA33" s="16" t="s">
        <v>75</v>
      </c>
    </row>
    <row r="34" spans="1:37" x14ac:dyDescent="0.3">
      <c r="A34" s="4" t="s">
        <v>36</v>
      </c>
      <c r="B34" s="5"/>
      <c r="C34" s="5"/>
      <c r="D34" s="5"/>
      <c r="E34" s="5"/>
      <c r="F34" s="5"/>
      <c r="G34" s="5"/>
      <c r="H34" s="5"/>
      <c r="I34" s="5"/>
      <c r="J34" s="5"/>
      <c r="K34" s="6"/>
      <c r="N34" s="4" t="s">
        <v>72</v>
      </c>
      <c r="O34" s="5"/>
      <c r="P34" s="5"/>
      <c r="Q34" s="5"/>
      <c r="R34" s="5"/>
      <c r="S34" s="5"/>
      <c r="T34" s="5"/>
      <c r="U34" s="5"/>
      <c r="V34" s="5"/>
      <c r="W34" s="5"/>
      <c r="X34" s="6"/>
      <c r="AA34" s="4" t="s">
        <v>72</v>
      </c>
      <c r="AB34" s="5"/>
      <c r="AC34" s="5"/>
      <c r="AD34" s="5"/>
      <c r="AE34" s="5"/>
      <c r="AF34" s="5"/>
      <c r="AG34" s="5"/>
      <c r="AH34" s="5"/>
      <c r="AI34" s="5"/>
      <c r="AJ34" s="5"/>
      <c r="AK34" s="6"/>
    </row>
    <row r="35" spans="1:37" x14ac:dyDescent="0.3">
      <c r="A35" s="7" t="s">
        <v>37</v>
      </c>
      <c r="B35" s="8" t="s">
        <v>38</v>
      </c>
      <c r="C35" s="8" t="s">
        <v>39</v>
      </c>
      <c r="D35" s="8" t="s">
        <v>40</v>
      </c>
      <c r="E35" s="8" t="s">
        <v>41</v>
      </c>
      <c r="F35" s="8" t="s">
        <v>42</v>
      </c>
      <c r="G35" s="8" t="s">
        <v>45</v>
      </c>
      <c r="H35" s="8" t="s">
        <v>46</v>
      </c>
      <c r="I35" s="8"/>
      <c r="J35" s="9" t="s">
        <v>43</v>
      </c>
      <c r="K35" s="10" t="s">
        <v>44</v>
      </c>
      <c r="N35" s="7" t="s">
        <v>37</v>
      </c>
      <c r="O35" s="8" t="s">
        <v>38</v>
      </c>
      <c r="P35" s="8" t="s">
        <v>39</v>
      </c>
      <c r="Q35" s="8" t="s">
        <v>40</v>
      </c>
      <c r="R35" s="8" t="s">
        <v>41</v>
      </c>
      <c r="S35" s="8" t="s">
        <v>42</v>
      </c>
      <c r="T35" s="8" t="s">
        <v>45</v>
      </c>
      <c r="U35" s="8" t="s">
        <v>46</v>
      </c>
      <c r="V35" s="8"/>
      <c r="W35" s="9" t="s">
        <v>43</v>
      </c>
      <c r="X35" s="10" t="s">
        <v>44</v>
      </c>
      <c r="AA35" s="7" t="s">
        <v>37</v>
      </c>
      <c r="AB35" s="8" t="s">
        <v>38</v>
      </c>
      <c r="AC35" s="8" t="s">
        <v>39</v>
      </c>
      <c r="AD35" s="8" t="s">
        <v>40</v>
      </c>
      <c r="AE35" s="8" t="s">
        <v>41</v>
      </c>
      <c r="AF35" s="8" t="s">
        <v>42</v>
      </c>
      <c r="AG35" s="8" t="s">
        <v>45</v>
      </c>
      <c r="AH35" s="8" t="s">
        <v>46</v>
      </c>
      <c r="AI35" s="8"/>
      <c r="AJ35" s="9" t="s">
        <v>43</v>
      </c>
      <c r="AK35" s="10" t="s">
        <v>44</v>
      </c>
    </row>
    <row r="36" spans="1:37" x14ac:dyDescent="0.3">
      <c r="A36" s="11">
        <v>9530000</v>
      </c>
      <c r="B36" s="12">
        <v>1.1000000000000001</v>
      </c>
      <c r="C36" s="12">
        <v>1.2</v>
      </c>
      <c r="D36" s="12">
        <v>1.1000000000000001</v>
      </c>
      <c r="E36" s="12">
        <v>1.1000000000000001</v>
      </c>
      <c r="F36" s="12">
        <v>1.25</v>
      </c>
      <c r="G36" s="15">
        <v>448000000</v>
      </c>
      <c r="H36" s="15">
        <v>523000000</v>
      </c>
      <c r="I36" s="12"/>
      <c r="J36" s="13">
        <f>G36/(A36*B36*C36*D36*E36)-1</f>
        <v>28.432409129407727</v>
      </c>
      <c r="K36" s="14">
        <f>H36/(A36*B36*C36*D36*F36)-1</f>
        <v>29.236544593121902</v>
      </c>
      <c r="N36" s="11"/>
      <c r="O36" s="12">
        <v>1.1000000000000001</v>
      </c>
      <c r="P36" s="12">
        <v>1.2</v>
      </c>
      <c r="Q36" s="12">
        <v>1.1000000000000001</v>
      </c>
      <c r="R36" s="12">
        <v>1.1000000000000001</v>
      </c>
      <c r="S36" s="12">
        <v>1.25</v>
      </c>
      <c r="T36" s="15">
        <v>448000000</v>
      </c>
      <c r="U36" s="15">
        <v>523000000</v>
      </c>
      <c r="V36" s="12"/>
      <c r="W36" s="13" t="e">
        <f>T36/(N36*O36*P36*Q36*R36)-1</f>
        <v>#DIV/0!</v>
      </c>
      <c r="X36" s="14" t="e">
        <f>U36/(N36*O36*P36*Q36*S36)-1</f>
        <v>#DIV/0!</v>
      </c>
      <c r="AA36" s="11"/>
      <c r="AB36" s="12">
        <v>1.1000000000000001</v>
      </c>
      <c r="AC36" s="12">
        <v>1.2</v>
      </c>
      <c r="AD36" s="12">
        <v>1.1000000000000001</v>
      </c>
      <c r="AE36" s="12">
        <v>1.1000000000000001</v>
      </c>
      <c r="AF36" s="12">
        <v>1.25</v>
      </c>
      <c r="AG36" s="15">
        <v>448000000</v>
      </c>
      <c r="AH36" s="15">
        <v>523000000</v>
      </c>
      <c r="AI36" s="12"/>
      <c r="AJ36" s="13" t="e">
        <f>AG36/(AA36*AB36*AC36*AD36*AE36)-1</f>
        <v>#DIV/0!</v>
      </c>
      <c r="AK36" s="14" t="e">
        <f>AH36/(AA36*AB36*AC36*AD36*AF36)-1</f>
        <v>#DIV/0!</v>
      </c>
    </row>
    <row r="39" spans="1:37" x14ac:dyDescent="0.3">
      <c r="A39" s="4" t="s">
        <v>47</v>
      </c>
      <c r="B39" s="5"/>
      <c r="C39" s="5"/>
      <c r="D39" s="5"/>
      <c r="E39" s="5"/>
      <c r="F39" s="5"/>
      <c r="G39" s="5"/>
      <c r="H39" s="5"/>
      <c r="I39" s="5"/>
      <c r="J39" s="5"/>
      <c r="K39" s="6"/>
      <c r="N39" s="4" t="s">
        <v>47</v>
      </c>
      <c r="O39" s="5"/>
      <c r="P39" s="5"/>
      <c r="Q39" s="5"/>
      <c r="R39" s="5"/>
      <c r="S39" s="5"/>
      <c r="T39" s="5"/>
      <c r="U39" s="5"/>
      <c r="V39" s="5"/>
      <c r="W39" s="5"/>
      <c r="X39" s="6"/>
      <c r="AA39" s="4" t="s">
        <v>47</v>
      </c>
      <c r="AB39" s="5"/>
      <c r="AC39" s="5"/>
      <c r="AD39" s="5"/>
      <c r="AE39" s="5"/>
      <c r="AF39" s="5"/>
      <c r="AG39" s="5"/>
      <c r="AH39" s="5"/>
      <c r="AI39" s="5"/>
      <c r="AJ39" s="5"/>
      <c r="AK39" s="6"/>
    </row>
    <row r="40" spans="1:37" x14ac:dyDescent="0.3">
      <c r="A40" s="7" t="s">
        <v>51</v>
      </c>
      <c r="B40" s="8" t="s">
        <v>38</v>
      </c>
      <c r="C40" s="8" t="s">
        <v>39</v>
      </c>
      <c r="D40" s="8" t="s">
        <v>40</v>
      </c>
      <c r="E40" s="8" t="s">
        <v>41</v>
      </c>
      <c r="F40" s="8" t="s">
        <v>42</v>
      </c>
      <c r="G40" s="8" t="s">
        <v>45</v>
      </c>
      <c r="H40" s="8" t="s">
        <v>46</v>
      </c>
      <c r="I40" s="8"/>
      <c r="J40" s="9" t="s">
        <v>43</v>
      </c>
      <c r="K40" s="10" t="s">
        <v>44</v>
      </c>
      <c r="N40" s="7" t="s">
        <v>51</v>
      </c>
      <c r="O40" s="8" t="s">
        <v>38</v>
      </c>
      <c r="P40" s="8" t="s">
        <v>39</v>
      </c>
      <c r="Q40" s="8" t="s">
        <v>40</v>
      </c>
      <c r="R40" s="8" t="s">
        <v>41</v>
      </c>
      <c r="S40" s="8" t="s">
        <v>42</v>
      </c>
      <c r="T40" s="8" t="s">
        <v>45</v>
      </c>
      <c r="U40" s="8" t="s">
        <v>46</v>
      </c>
      <c r="V40" s="8"/>
      <c r="W40" s="9" t="s">
        <v>43</v>
      </c>
      <c r="X40" s="10" t="s">
        <v>44</v>
      </c>
      <c r="AA40" s="7" t="s">
        <v>51</v>
      </c>
      <c r="AB40" s="8" t="s">
        <v>38</v>
      </c>
      <c r="AC40" s="8" t="s">
        <v>39</v>
      </c>
      <c r="AD40" s="8" t="s">
        <v>40</v>
      </c>
      <c r="AE40" s="8" t="s">
        <v>41</v>
      </c>
      <c r="AF40" s="8" t="s">
        <v>42</v>
      </c>
      <c r="AG40" s="8" t="s">
        <v>45</v>
      </c>
      <c r="AH40" s="8" t="s">
        <v>46</v>
      </c>
      <c r="AI40" s="8"/>
      <c r="AJ40" s="9" t="s">
        <v>43</v>
      </c>
      <c r="AK40" s="10" t="s">
        <v>44</v>
      </c>
    </row>
    <row r="41" spans="1:37" x14ac:dyDescent="0.3">
      <c r="A41" s="11">
        <v>21700000</v>
      </c>
      <c r="B41" s="12">
        <v>1.1000000000000001</v>
      </c>
      <c r="C41" s="12">
        <v>1.2</v>
      </c>
      <c r="D41" s="12">
        <v>1.1000000000000001</v>
      </c>
      <c r="E41" s="12">
        <v>1.1000000000000001</v>
      </c>
      <c r="F41" s="12">
        <v>1.25</v>
      </c>
      <c r="G41" s="15">
        <v>448000000</v>
      </c>
      <c r="H41" s="15">
        <v>523000000</v>
      </c>
      <c r="I41" s="12"/>
      <c r="J41" s="13">
        <f>G41/(A41*B41*C41*D41*E41)-1</f>
        <v>11.925846037016388</v>
      </c>
      <c r="K41" s="14">
        <f>H41/(A41*B41*C41*D41*F41)-1</f>
        <v>12.278998616242015</v>
      </c>
      <c r="N41" s="11"/>
      <c r="O41" s="12">
        <v>1.1000000000000001</v>
      </c>
      <c r="P41" s="12">
        <v>1.2</v>
      </c>
      <c r="Q41" s="12">
        <v>1.1000000000000001</v>
      </c>
      <c r="R41" s="12">
        <v>1.1000000000000001</v>
      </c>
      <c r="S41" s="12">
        <v>1.25</v>
      </c>
      <c r="T41" s="15">
        <v>448000000</v>
      </c>
      <c r="U41" s="15">
        <v>523000000</v>
      </c>
      <c r="V41" s="12"/>
      <c r="W41" s="13" t="e">
        <f>T41/(N41*O41*P41*Q41*R41)-1</f>
        <v>#DIV/0!</v>
      </c>
      <c r="X41" s="14" t="e">
        <f>U41/(N41*O41*P41*Q41*S41)-1</f>
        <v>#DIV/0!</v>
      </c>
      <c r="AA41" s="11"/>
      <c r="AB41" s="12">
        <v>1.1000000000000001</v>
      </c>
      <c r="AC41" s="12">
        <v>1.2</v>
      </c>
      <c r="AD41" s="12">
        <v>1.1000000000000001</v>
      </c>
      <c r="AE41" s="12">
        <v>1.1000000000000001</v>
      </c>
      <c r="AF41" s="12">
        <v>1.25</v>
      </c>
      <c r="AG41" s="15">
        <v>448000000</v>
      </c>
      <c r="AH41" s="15">
        <v>523000000</v>
      </c>
      <c r="AI41" s="12"/>
      <c r="AJ41" s="13" t="e">
        <f>AG41/(AA41*AB41*AC41*AD41*AE41)-1</f>
        <v>#DIV/0!</v>
      </c>
      <c r="AK41" s="14" t="e">
        <f>AH41/(AA41*AB41*AC41*AD41*AF41)-1</f>
        <v>#DIV/0!</v>
      </c>
    </row>
    <row r="44" spans="1:37" x14ac:dyDescent="0.3">
      <c r="A44" s="4" t="s">
        <v>47</v>
      </c>
      <c r="B44" s="5"/>
      <c r="C44" s="5"/>
      <c r="D44" s="5"/>
      <c r="E44" s="5"/>
      <c r="F44" s="5"/>
      <c r="G44" s="5"/>
      <c r="H44" s="5"/>
      <c r="I44" s="5"/>
      <c r="J44" s="5"/>
      <c r="K44" s="6"/>
      <c r="N44" s="4" t="s">
        <v>47</v>
      </c>
      <c r="O44" s="5"/>
      <c r="P44" s="5"/>
      <c r="Q44" s="5"/>
      <c r="R44" s="5"/>
      <c r="S44" s="5"/>
      <c r="T44" s="5"/>
      <c r="U44" s="5"/>
      <c r="V44" s="5"/>
      <c r="W44" s="5"/>
      <c r="X44" s="6"/>
      <c r="AA44" s="4" t="s">
        <v>47</v>
      </c>
      <c r="AB44" s="5"/>
      <c r="AC44" s="5"/>
      <c r="AD44" s="5"/>
      <c r="AE44" s="5"/>
      <c r="AF44" s="5"/>
      <c r="AG44" s="5"/>
      <c r="AH44" s="5"/>
      <c r="AI44" s="5"/>
      <c r="AJ44" s="5"/>
      <c r="AK44" s="6"/>
    </row>
    <row r="45" spans="1:37" x14ac:dyDescent="0.3">
      <c r="A45" s="7" t="s">
        <v>52</v>
      </c>
      <c r="B45" s="8" t="s">
        <v>38</v>
      </c>
      <c r="C45" s="8" t="s">
        <v>39</v>
      </c>
      <c r="D45" s="8" t="s">
        <v>40</v>
      </c>
      <c r="E45" s="8" t="s">
        <v>41</v>
      </c>
      <c r="F45" s="8" t="s">
        <v>42</v>
      </c>
      <c r="G45" s="8" t="s">
        <v>45</v>
      </c>
      <c r="H45" s="8" t="s">
        <v>46</v>
      </c>
      <c r="I45" s="8"/>
      <c r="J45" s="9" t="s">
        <v>43</v>
      </c>
      <c r="K45" s="10" t="s">
        <v>44</v>
      </c>
      <c r="N45" s="7" t="s">
        <v>52</v>
      </c>
      <c r="O45" s="8" t="s">
        <v>38</v>
      </c>
      <c r="P45" s="8" t="s">
        <v>39</v>
      </c>
      <c r="Q45" s="8" t="s">
        <v>40</v>
      </c>
      <c r="R45" s="8" t="s">
        <v>41</v>
      </c>
      <c r="S45" s="8" t="s">
        <v>42</v>
      </c>
      <c r="T45" s="8" t="s">
        <v>45</v>
      </c>
      <c r="U45" s="8" t="s">
        <v>46</v>
      </c>
      <c r="V45" s="8"/>
      <c r="W45" s="9" t="s">
        <v>43</v>
      </c>
      <c r="X45" s="10" t="s">
        <v>44</v>
      </c>
      <c r="AA45" s="7" t="s">
        <v>52</v>
      </c>
      <c r="AB45" s="8" t="s">
        <v>38</v>
      </c>
      <c r="AC45" s="8" t="s">
        <v>39</v>
      </c>
      <c r="AD45" s="8" t="s">
        <v>40</v>
      </c>
      <c r="AE45" s="8" t="s">
        <v>41</v>
      </c>
      <c r="AF45" s="8" t="s">
        <v>42</v>
      </c>
      <c r="AG45" s="8" t="s">
        <v>45</v>
      </c>
      <c r="AH45" s="8" t="s">
        <v>46</v>
      </c>
      <c r="AI45" s="8"/>
      <c r="AJ45" s="9" t="s">
        <v>43</v>
      </c>
      <c r="AK45" s="10" t="s">
        <v>44</v>
      </c>
    </row>
    <row r="46" spans="1:37" x14ac:dyDescent="0.3">
      <c r="A46" s="11">
        <v>32900000</v>
      </c>
      <c r="B46" s="12">
        <v>1.1000000000000001</v>
      </c>
      <c r="C46" s="12">
        <v>1.2</v>
      </c>
      <c r="D46" s="12">
        <v>1.1000000000000001</v>
      </c>
      <c r="E46" s="12">
        <v>1.1000000000000001</v>
      </c>
      <c r="F46" s="12">
        <v>1.25</v>
      </c>
      <c r="G46" s="15">
        <v>448000000</v>
      </c>
      <c r="H46" s="15">
        <v>523000000</v>
      </c>
      <c r="I46" s="12"/>
      <c r="J46" s="13">
        <f>G46/(A46*B46*C46*D46*E46)-1</f>
        <v>7.5255580244150639</v>
      </c>
      <c r="K46" s="14">
        <f>H46/(A46*B46*C46*D46*F46)-1</f>
        <v>7.7584884490106916</v>
      </c>
      <c r="N46" s="11"/>
      <c r="O46" s="12">
        <v>1.1000000000000001</v>
      </c>
      <c r="P46" s="12">
        <v>1.2</v>
      </c>
      <c r="Q46" s="12">
        <v>1.1000000000000001</v>
      </c>
      <c r="R46" s="12">
        <v>1.1000000000000001</v>
      </c>
      <c r="S46" s="12">
        <v>1.25</v>
      </c>
      <c r="T46" s="15">
        <v>448000000</v>
      </c>
      <c r="U46" s="15">
        <v>523000000</v>
      </c>
      <c r="V46" s="12"/>
      <c r="W46" s="13" t="e">
        <f>T46/(N46*O46*P46*Q46*R46)-1</f>
        <v>#DIV/0!</v>
      </c>
      <c r="X46" s="14" t="e">
        <f>U46/(N46*O46*P46*Q46*S46)-1</f>
        <v>#DIV/0!</v>
      </c>
      <c r="AA46" s="11"/>
      <c r="AB46" s="12">
        <v>1.1000000000000001</v>
      </c>
      <c r="AC46" s="12">
        <v>1.2</v>
      </c>
      <c r="AD46" s="12">
        <v>1.1000000000000001</v>
      </c>
      <c r="AE46" s="12">
        <v>1.1000000000000001</v>
      </c>
      <c r="AF46" s="12">
        <v>1.25</v>
      </c>
      <c r="AG46" s="15">
        <v>448000000</v>
      </c>
      <c r="AH46" s="15">
        <v>523000000</v>
      </c>
      <c r="AI46" s="12"/>
      <c r="AJ46" s="13" t="e">
        <f>AG46/(AA46*AB46*AC46*AD46*AE46)-1</f>
        <v>#DIV/0!</v>
      </c>
      <c r="AK46" s="14" t="e">
        <f>AH46/(AA46*AB46*AC46*AD46*AF46)-1</f>
        <v>#DIV/0!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B13E-8A02-4DD4-A2E9-C9FE51FBF3E8}">
  <dimension ref="A1:AM33"/>
  <sheetViews>
    <sheetView workbookViewId="0">
      <selection activeCell="E33" sqref="E33"/>
    </sheetView>
  </sheetViews>
  <sheetFormatPr defaultColWidth="11.5546875" defaultRowHeight="14.4" x14ac:dyDescent="0.3"/>
  <sheetData>
    <row r="1" spans="1:39" ht="15.6" thickTop="1" thickBot="1" x14ac:dyDescent="0.35">
      <c r="A1" s="82" t="s">
        <v>0</v>
      </c>
      <c r="B1" s="80"/>
      <c r="C1" s="79" t="s">
        <v>1</v>
      </c>
      <c r="D1" s="80"/>
      <c r="E1" s="80"/>
      <c r="F1" s="80"/>
      <c r="G1" s="80"/>
      <c r="H1" s="81"/>
      <c r="P1" s="82" t="s">
        <v>0</v>
      </c>
      <c r="Q1" s="80"/>
      <c r="R1" s="79" t="s">
        <v>1</v>
      </c>
      <c r="S1" s="80"/>
      <c r="T1" s="80"/>
      <c r="U1" s="80"/>
      <c r="V1" s="80"/>
      <c r="W1" s="81"/>
      <c r="AE1" s="82" t="s">
        <v>0</v>
      </c>
      <c r="AF1" s="80"/>
      <c r="AG1" s="79" t="s">
        <v>1</v>
      </c>
      <c r="AH1" s="80"/>
      <c r="AI1" s="80"/>
      <c r="AJ1" s="80"/>
      <c r="AK1" s="80"/>
      <c r="AL1" s="81"/>
    </row>
    <row r="2" spans="1:39" x14ac:dyDescent="0.3">
      <c r="A2" s="1" t="s">
        <v>2</v>
      </c>
      <c r="B2" s="2" t="s">
        <v>13</v>
      </c>
      <c r="P2" s="1" t="s">
        <v>2</v>
      </c>
      <c r="Q2" s="2" t="s">
        <v>12</v>
      </c>
      <c r="AE2" s="1" t="s">
        <v>2</v>
      </c>
      <c r="AF2" s="2" t="s">
        <v>3</v>
      </c>
    </row>
    <row r="3" spans="1:39" x14ac:dyDescent="0.3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Q3" s="2" t="s">
        <v>4</v>
      </c>
      <c r="R3" s="2" t="s">
        <v>5</v>
      </c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X3" s="2" t="s">
        <v>11</v>
      </c>
      <c r="AF3" s="2" t="s">
        <v>4</v>
      </c>
      <c r="AG3" s="2" t="s">
        <v>5</v>
      </c>
      <c r="AH3" s="2" t="s">
        <v>6</v>
      </c>
      <c r="AI3" s="2" t="s">
        <v>7</v>
      </c>
      <c r="AJ3" s="2" t="s">
        <v>8</v>
      </c>
      <c r="AK3" s="2" t="s">
        <v>9</v>
      </c>
      <c r="AL3" s="2" t="s">
        <v>10</v>
      </c>
      <c r="AM3" s="2" t="s">
        <v>11</v>
      </c>
    </row>
    <row r="4" spans="1:39" x14ac:dyDescent="0.3">
      <c r="A4">
        <v>0</v>
      </c>
      <c r="B4">
        <v>1</v>
      </c>
      <c r="C4" s="3">
        <v>355.31150000000002</v>
      </c>
      <c r="D4" s="3">
        <v>-11.09768</v>
      </c>
      <c r="E4" s="3">
        <v>11.09775</v>
      </c>
      <c r="F4" s="3">
        <v>-2.1237700000000002E-8</v>
      </c>
      <c r="G4" s="3">
        <v>4.0862809999999996</v>
      </c>
      <c r="H4" s="3">
        <v>4.0862809999999996</v>
      </c>
      <c r="P4">
        <v>0</v>
      </c>
      <c r="Q4">
        <v>1</v>
      </c>
      <c r="R4" s="3">
        <v>291.95310000000001</v>
      </c>
      <c r="S4" s="3">
        <v>221.09360000000001</v>
      </c>
      <c r="T4" s="3">
        <v>-78.690070000000006</v>
      </c>
      <c r="U4" s="3">
        <v>-1.795561E-3</v>
      </c>
      <c r="V4" s="3">
        <v>7.3325440000000004</v>
      </c>
      <c r="W4" s="3">
        <v>8.5988229999999994</v>
      </c>
      <c r="AE4">
        <v>0</v>
      </c>
      <c r="AF4">
        <v>1</v>
      </c>
      <c r="AG4" s="3">
        <v>291.95319999999998</v>
      </c>
      <c r="AH4" s="3">
        <v>78.689610000000002</v>
      </c>
      <c r="AI4" s="3">
        <v>-221.09309999999999</v>
      </c>
      <c r="AJ4" s="3">
        <v>1.7955200000000001E-3</v>
      </c>
      <c r="AK4" s="3">
        <v>8.5988190000000007</v>
      </c>
      <c r="AL4" s="3">
        <v>7.3325399999999998</v>
      </c>
    </row>
    <row r="5" spans="1:39" x14ac:dyDescent="0.3">
      <c r="A5">
        <v>0</v>
      </c>
      <c r="B5">
        <v>2</v>
      </c>
      <c r="C5" s="3">
        <v>355.31119999999999</v>
      </c>
      <c r="D5" s="3">
        <v>11.09779</v>
      </c>
      <c r="E5" s="3">
        <v>-11.09807</v>
      </c>
      <c r="F5" s="3">
        <v>1.3159940000000001E-8</v>
      </c>
      <c r="G5" s="3">
        <v>-4.0862720000000001</v>
      </c>
      <c r="H5" s="3">
        <v>-4.0862740000000004</v>
      </c>
      <c r="P5">
        <v>0</v>
      </c>
      <c r="Q5">
        <v>2</v>
      </c>
      <c r="R5" s="3">
        <v>-291.95190000000002</v>
      </c>
      <c r="S5" s="3">
        <v>221.09460000000001</v>
      </c>
      <c r="T5" s="3">
        <v>-78.691370000000006</v>
      </c>
      <c r="U5" s="3">
        <v>1.7954430000000001E-3</v>
      </c>
      <c r="V5" s="3">
        <v>7.3324920000000002</v>
      </c>
      <c r="W5" s="3">
        <v>8.5987709999999993</v>
      </c>
      <c r="AE5">
        <v>0</v>
      </c>
      <c r="AF5">
        <v>2</v>
      </c>
      <c r="AG5" s="3">
        <v>-291.95209999999997</v>
      </c>
      <c r="AH5" s="3">
        <v>78.691630000000004</v>
      </c>
      <c r="AI5" s="3">
        <v>-221.09440000000001</v>
      </c>
      <c r="AJ5" s="3">
        <v>-1.7954570000000001E-3</v>
      </c>
      <c r="AK5" s="3">
        <v>8.5987790000000004</v>
      </c>
      <c r="AL5" s="3">
        <v>7.3325040000000001</v>
      </c>
    </row>
    <row r="6" spans="1:39" x14ac:dyDescent="0.3">
      <c r="A6">
        <v>0</v>
      </c>
      <c r="B6">
        <v>3</v>
      </c>
      <c r="C6" s="3">
        <v>673.11210000000005</v>
      </c>
      <c r="D6" s="3">
        <v>-109.3691</v>
      </c>
      <c r="E6" s="3">
        <v>-78.733990000000006</v>
      </c>
      <c r="F6" s="3">
        <v>-3.603193E-4</v>
      </c>
      <c r="G6" s="3">
        <v>-2.68411</v>
      </c>
      <c r="H6" s="3">
        <v>15.12811</v>
      </c>
      <c r="P6">
        <v>0</v>
      </c>
      <c r="Q6">
        <v>3</v>
      </c>
      <c r="R6" s="3">
        <v>722.69770000000005</v>
      </c>
      <c r="S6" s="3">
        <v>60.24174</v>
      </c>
      <c r="T6" s="3">
        <v>1.3588340000000001</v>
      </c>
      <c r="U6" s="3">
        <v>-2.1150869999999999E-3</v>
      </c>
      <c r="V6" s="3">
        <v>-0.68186199999999997</v>
      </c>
      <c r="W6" s="3">
        <v>21.74128</v>
      </c>
      <c r="AE6">
        <v>0</v>
      </c>
      <c r="AF6">
        <v>3</v>
      </c>
      <c r="AG6" s="3">
        <v>315.58600000000001</v>
      </c>
      <c r="AH6" s="3">
        <v>-62.162990000000001</v>
      </c>
      <c r="AI6" s="3">
        <v>-503.98829999999998</v>
      </c>
      <c r="AJ6" s="3">
        <v>3.632012E-3</v>
      </c>
      <c r="AK6" s="3">
        <v>4.2153980000000004</v>
      </c>
      <c r="AL6" s="3">
        <v>9.4770400000000006</v>
      </c>
    </row>
    <row r="7" spans="1:39" x14ac:dyDescent="0.3">
      <c r="A7">
        <v>0</v>
      </c>
      <c r="B7">
        <v>4</v>
      </c>
      <c r="C7" s="3">
        <v>673.11339999999996</v>
      </c>
      <c r="D7" s="3">
        <v>-78.735910000000004</v>
      </c>
      <c r="E7" s="3">
        <v>-109.3682</v>
      </c>
      <c r="F7" s="3">
        <v>3.6027820000000002E-4</v>
      </c>
      <c r="G7" s="3">
        <v>-15.12815</v>
      </c>
      <c r="H7" s="3">
        <v>2.684005</v>
      </c>
      <c r="P7">
        <v>0</v>
      </c>
      <c r="Q7">
        <v>4</v>
      </c>
      <c r="R7" s="3">
        <v>-315.58159999999998</v>
      </c>
      <c r="S7" s="3">
        <v>503.9889</v>
      </c>
      <c r="T7" s="3">
        <v>62.160020000000003</v>
      </c>
      <c r="U7" s="3">
        <v>3.6319249999999998E-3</v>
      </c>
      <c r="V7" s="3">
        <v>9.4769140000000007</v>
      </c>
      <c r="W7" s="3">
        <v>4.2155189999999996</v>
      </c>
      <c r="AE7">
        <v>0</v>
      </c>
      <c r="AF7">
        <v>4</v>
      </c>
      <c r="AG7" s="3">
        <v>-722.70270000000005</v>
      </c>
      <c r="AH7" s="3">
        <v>-1.3516969999999999</v>
      </c>
      <c r="AI7" s="3">
        <v>-60.244639999999997</v>
      </c>
      <c r="AJ7" s="3">
        <v>-2.1148339999999999E-3</v>
      </c>
      <c r="AK7" s="3">
        <v>21.74146</v>
      </c>
      <c r="AL7" s="3">
        <v>-0.68176440000000005</v>
      </c>
    </row>
    <row r="8" spans="1:39" x14ac:dyDescent="0.3">
      <c r="A8">
        <v>0</v>
      </c>
      <c r="B8">
        <v>5</v>
      </c>
      <c r="C8" s="3">
        <v>673.11279999999999</v>
      </c>
      <c r="D8" s="3">
        <v>-109.36839999999999</v>
      </c>
      <c r="E8" s="3">
        <v>78.732230000000001</v>
      </c>
      <c r="F8" s="3">
        <v>3.5994549999999998E-4</v>
      </c>
      <c r="G8" s="3">
        <v>2.684205</v>
      </c>
      <c r="H8" s="3">
        <v>15.12811</v>
      </c>
      <c r="P8">
        <v>0</v>
      </c>
      <c r="Q8">
        <v>5</v>
      </c>
      <c r="R8" s="3">
        <v>722.69830000000002</v>
      </c>
      <c r="S8" s="3">
        <v>60.24194</v>
      </c>
      <c r="T8" s="3">
        <v>-1.3595060000000001</v>
      </c>
      <c r="U8" s="3">
        <v>2.11459E-3</v>
      </c>
      <c r="V8" s="3">
        <v>0.6819849</v>
      </c>
      <c r="W8" s="3">
        <v>21.741299999999999</v>
      </c>
      <c r="AE8">
        <v>0</v>
      </c>
      <c r="AF8">
        <v>5</v>
      </c>
      <c r="AG8" s="3">
        <v>-315.58190000000002</v>
      </c>
      <c r="AH8" s="3">
        <v>62.161160000000002</v>
      </c>
      <c r="AI8" s="3">
        <v>-503.98599999999999</v>
      </c>
      <c r="AJ8" s="3">
        <v>3.632152E-3</v>
      </c>
      <c r="AK8" s="3">
        <v>4.2153590000000003</v>
      </c>
      <c r="AL8" s="3">
        <v>-9.4768640000000008</v>
      </c>
    </row>
    <row r="9" spans="1:39" x14ac:dyDescent="0.3">
      <c r="A9">
        <v>0</v>
      </c>
      <c r="B9">
        <v>6</v>
      </c>
      <c r="C9" s="3">
        <v>673.11379999999997</v>
      </c>
      <c r="D9" s="3">
        <v>78.732759999999999</v>
      </c>
      <c r="E9" s="3">
        <v>-109.3676</v>
      </c>
      <c r="F9" s="3">
        <v>-3.6021870000000001E-4</v>
      </c>
      <c r="G9" s="3">
        <v>-15.128170000000001</v>
      </c>
      <c r="H9" s="3">
        <v>-2.6843469999999998</v>
      </c>
      <c r="P9">
        <v>0</v>
      </c>
      <c r="Q9">
        <v>6</v>
      </c>
      <c r="R9" s="3">
        <v>315.58530000000002</v>
      </c>
      <c r="S9" s="3">
        <v>503.98910000000001</v>
      </c>
      <c r="T9" s="3">
        <v>-62.163519999999998</v>
      </c>
      <c r="U9" s="3">
        <v>3.631961E-3</v>
      </c>
      <c r="V9" s="3">
        <v>-9.4770020000000006</v>
      </c>
      <c r="W9" s="3">
        <v>4.2153280000000004</v>
      </c>
      <c r="AE9">
        <v>0</v>
      </c>
      <c r="AF9">
        <v>6</v>
      </c>
      <c r="AG9" s="3">
        <v>-722.70249999999999</v>
      </c>
      <c r="AH9" s="3">
        <v>1.35521</v>
      </c>
      <c r="AI9" s="3">
        <v>-60.245510000000003</v>
      </c>
      <c r="AJ9" s="3">
        <v>2.1148149999999999E-3</v>
      </c>
      <c r="AK9" s="3">
        <v>21.74145</v>
      </c>
      <c r="AL9" s="3">
        <v>0.68223630000000002</v>
      </c>
    </row>
    <row r="10" spans="1:39" x14ac:dyDescent="0.3">
      <c r="A10">
        <v>0</v>
      </c>
      <c r="B10">
        <v>7</v>
      </c>
      <c r="C10" s="3">
        <v>673.1123</v>
      </c>
      <c r="D10" s="3">
        <v>78.732860000000002</v>
      </c>
      <c r="E10" s="3">
        <v>109.3695</v>
      </c>
      <c r="F10" s="3">
        <v>3.6027649999999999E-4</v>
      </c>
      <c r="G10" s="3">
        <v>15.1281</v>
      </c>
      <c r="H10" s="3">
        <v>-2.6842069999999998</v>
      </c>
      <c r="P10">
        <v>0</v>
      </c>
      <c r="Q10">
        <v>7</v>
      </c>
      <c r="R10" s="3">
        <v>315.58589999999998</v>
      </c>
      <c r="S10" s="3">
        <v>503.98840000000001</v>
      </c>
      <c r="T10" s="3">
        <v>62.163980000000002</v>
      </c>
      <c r="U10" s="3">
        <v>-3.6320219999999999E-3</v>
      </c>
      <c r="V10" s="3">
        <v>9.4770230000000009</v>
      </c>
      <c r="W10" s="3">
        <v>4.2153429999999998</v>
      </c>
      <c r="AE10">
        <v>0</v>
      </c>
      <c r="AF10">
        <v>7</v>
      </c>
      <c r="AG10" s="3">
        <v>722.6979</v>
      </c>
      <c r="AH10" s="3">
        <v>-1.359472</v>
      </c>
      <c r="AI10" s="3">
        <v>-60.24165</v>
      </c>
      <c r="AJ10" s="3">
        <v>2.1150489999999999E-3</v>
      </c>
      <c r="AK10" s="3">
        <v>21.74128</v>
      </c>
      <c r="AL10" s="3">
        <v>-0.68199730000000003</v>
      </c>
    </row>
    <row r="11" spans="1:39" x14ac:dyDescent="0.3">
      <c r="A11">
        <v>0</v>
      </c>
      <c r="B11">
        <v>8</v>
      </c>
      <c r="C11" s="3">
        <v>673.11429999999996</v>
      </c>
      <c r="D11" s="3">
        <v>109.36960000000001</v>
      </c>
      <c r="E11" s="3">
        <v>78.734610000000004</v>
      </c>
      <c r="F11" s="3">
        <v>-3.600958E-4</v>
      </c>
      <c r="G11" s="3">
        <v>2.6841200000000001</v>
      </c>
      <c r="H11" s="3">
        <v>-15.128130000000001</v>
      </c>
      <c r="P11">
        <v>0</v>
      </c>
      <c r="Q11">
        <v>8</v>
      </c>
      <c r="R11" s="3">
        <v>-722.70309999999995</v>
      </c>
      <c r="S11" s="3">
        <v>60.242719999999998</v>
      </c>
      <c r="T11" s="3">
        <v>1.3529439999999999</v>
      </c>
      <c r="U11" s="3">
        <v>2.1146160000000002E-3</v>
      </c>
      <c r="V11" s="3">
        <v>-0.68193150000000002</v>
      </c>
      <c r="W11" s="3">
        <v>21.741409999999998</v>
      </c>
      <c r="AE11">
        <v>0</v>
      </c>
      <c r="AF11">
        <v>8</v>
      </c>
      <c r="AG11" s="3">
        <v>-315.58210000000003</v>
      </c>
      <c r="AH11" s="3">
        <v>-62.16169</v>
      </c>
      <c r="AI11" s="3">
        <v>-503.988</v>
      </c>
      <c r="AJ11" s="3">
        <v>-3.6320979999999998E-3</v>
      </c>
      <c r="AK11" s="3">
        <v>4.2154160000000003</v>
      </c>
      <c r="AL11" s="3">
        <v>9.4768810000000006</v>
      </c>
    </row>
    <row r="12" spans="1:39" x14ac:dyDescent="0.3">
      <c r="A12">
        <v>0</v>
      </c>
      <c r="B12">
        <v>9</v>
      </c>
      <c r="C12" s="3">
        <v>673.11180000000002</v>
      </c>
      <c r="D12" s="3">
        <v>-78.73321</v>
      </c>
      <c r="E12" s="3">
        <v>109.3693</v>
      </c>
      <c r="F12" s="3">
        <v>-3.6000749999999998E-4</v>
      </c>
      <c r="G12" s="3">
        <v>15.128080000000001</v>
      </c>
      <c r="H12" s="3">
        <v>2.6840989999999998</v>
      </c>
      <c r="P12">
        <v>0</v>
      </c>
      <c r="Q12">
        <v>9</v>
      </c>
      <c r="R12" s="3">
        <v>-315.58190000000002</v>
      </c>
      <c r="S12" s="3">
        <v>503.98750000000001</v>
      </c>
      <c r="T12" s="3">
        <v>-62.16131</v>
      </c>
      <c r="U12" s="3">
        <v>-3.6321389999999999E-3</v>
      </c>
      <c r="V12" s="3">
        <v>-9.4768830000000008</v>
      </c>
      <c r="W12" s="3">
        <v>4.2154129999999999</v>
      </c>
      <c r="AE12">
        <v>0</v>
      </c>
      <c r="AF12">
        <v>9</v>
      </c>
      <c r="AG12" s="3">
        <v>722.69820000000004</v>
      </c>
      <c r="AH12" s="3">
        <v>1.358922</v>
      </c>
      <c r="AI12" s="3">
        <v>-60.241540000000001</v>
      </c>
      <c r="AJ12" s="3">
        <v>-2.1146680000000001E-3</v>
      </c>
      <c r="AK12" s="3">
        <v>21.741289999999999</v>
      </c>
      <c r="AL12" s="3">
        <v>0.68183800000000006</v>
      </c>
    </row>
    <row r="13" spans="1:39" x14ac:dyDescent="0.3">
      <c r="A13">
        <v>0</v>
      </c>
      <c r="B13">
        <v>10</v>
      </c>
      <c r="C13" s="3">
        <v>673.11429999999996</v>
      </c>
      <c r="D13" s="3">
        <v>109.3698</v>
      </c>
      <c r="E13" s="3">
        <v>-78.734110000000001</v>
      </c>
      <c r="F13" s="3">
        <v>3.6036139999999999E-4</v>
      </c>
      <c r="G13" s="3">
        <v>-2.6842350000000001</v>
      </c>
      <c r="H13" s="3">
        <v>-15.128130000000001</v>
      </c>
      <c r="P13">
        <v>0</v>
      </c>
      <c r="Q13">
        <v>10</v>
      </c>
      <c r="R13" s="3">
        <v>-722.70320000000004</v>
      </c>
      <c r="S13" s="3">
        <v>60.24288</v>
      </c>
      <c r="T13" s="3">
        <v>-1.3536280000000001</v>
      </c>
      <c r="U13" s="3">
        <v>-2.1149929999999999E-3</v>
      </c>
      <c r="V13" s="3">
        <v>0.68207870000000004</v>
      </c>
      <c r="W13" s="3">
        <v>21.741409999999998</v>
      </c>
      <c r="AE13">
        <v>0</v>
      </c>
      <c r="AF13">
        <v>10</v>
      </c>
      <c r="AG13" s="3">
        <v>315.58629999999999</v>
      </c>
      <c r="AH13" s="3">
        <v>62.163699999999999</v>
      </c>
      <c r="AI13" s="3">
        <v>-503.98919999999998</v>
      </c>
      <c r="AJ13" s="3">
        <v>-3.631984E-3</v>
      </c>
      <c r="AK13" s="3">
        <v>4.2153489999999998</v>
      </c>
      <c r="AL13" s="3">
        <v>-9.4770330000000005</v>
      </c>
    </row>
    <row r="14" spans="1:39" x14ac:dyDescent="0.3">
      <c r="A14">
        <v>0</v>
      </c>
      <c r="B14">
        <v>11</v>
      </c>
      <c r="C14" s="3">
        <v>355.31139999999999</v>
      </c>
      <c r="D14" s="3">
        <v>11.09788</v>
      </c>
      <c r="E14" s="3">
        <v>11.097049999999999</v>
      </c>
      <c r="F14" s="3">
        <v>-6.8748680000000006E-8</v>
      </c>
      <c r="G14" s="3">
        <v>4.08629</v>
      </c>
      <c r="H14" s="3">
        <v>-4.0862720000000001</v>
      </c>
      <c r="P14">
        <v>0</v>
      </c>
      <c r="Q14">
        <v>11</v>
      </c>
      <c r="R14" s="3">
        <v>-291.95269999999999</v>
      </c>
      <c r="S14" s="3">
        <v>221.09520000000001</v>
      </c>
      <c r="T14" s="3">
        <v>78.693010000000001</v>
      </c>
      <c r="U14" s="3">
        <v>-1.7953719999999999E-3</v>
      </c>
      <c r="V14" s="3">
        <v>-7.3325209999999998</v>
      </c>
      <c r="W14" s="3">
        <v>8.5987829999999992</v>
      </c>
      <c r="AE14">
        <v>0</v>
      </c>
      <c r="AF14">
        <v>11</v>
      </c>
      <c r="AG14" s="3">
        <v>291.95339999999999</v>
      </c>
      <c r="AH14" s="3">
        <v>-78.690060000000003</v>
      </c>
      <c r="AI14" s="3">
        <v>-221.0943</v>
      </c>
      <c r="AJ14" s="3">
        <v>-1.7956129999999999E-3</v>
      </c>
      <c r="AK14" s="3">
        <v>8.5988480000000003</v>
      </c>
      <c r="AL14" s="3">
        <v>-7.3325550000000002</v>
      </c>
    </row>
    <row r="15" spans="1:39" x14ac:dyDescent="0.3">
      <c r="A15">
        <v>0</v>
      </c>
      <c r="B15">
        <v>12</v>
      </c>
      <c r="C15" s="3">
        <v>355.31240000000003</v>
      </c>
      <c r="D15" s="3">
        <v>-11.09632</v>
      </c>
      <c r="E15" s="3">
        <v>-11.09839</v>
      </c>
      <c r="F15" s="3">
        <v>4.9750679999999997E-8</v>
      </c>
      <c r="G15" s="3">
        <v>-4.0862759999999998</v>
      </c>
      <c r="H15" s="3">
        <v>4.0863069999999997</v>
      </c>
      <c r="P15">
        <v>0</v>
      </c>
      <c r="Q15">
        <v>12</v>
      </c>
      <c r="R15" s="3">
        <v>291.95400000000001</v>
      </c>
      <c r="S15" s="3">
        <v>221.0941</v>
      </c>
      <c r="T15" s="3">
        <v>78.690610000000007</v>
      </c>
      <c r="U15" s="3">
        <v>1.7955930000000001E-3</v>
      </c>
      <c r="V15" s="3">
        <v>-7.33256</v>
      </c>
      <c r="W15" s="3">
        <v>8.5988469999999992</v>
      </c>
      <c r="AE15">
        <v>0</v>
      </c>
      <c r="AF15">
        <v>12</v>
      </c>
      <c r="AG15" s="3">
        <v>-291.95359999999999</v>
      </c>
      <c r="AH15" s="3">
        <v>-78.694310000000002</v>
      </c>
      <c r="AI15" s="3">
        <v>-221.09399999999999</v>
      </c>
      <c r="AJ15" s="3">
        <v>1.7953730000000001E-3</v>
      </c>
      <c r="AK15" s="3">
        <v>8.5987749999999998</v>
      </c>
      <c r="AL15" s="3">
        <v>-7.3325389999999997</v>
      </c>
    </row>
    <row r="18" spans="1:39" ht="15" thickBot="1" x14ac:dyDescent="0.35"/>
    <row r="19" spans="1:39" ht="15.6" thickTop="1" thickBot="1" x14ac:dyDescent="0.35">
      <c r="A19" s="82" t="s">
        <v>0</v>
      </c>
      <c r="B19" s="80"/>
      <c r="C19" s="79" t="s">
        <v>1</v>
      </c>
      <c r="D19" s="80"/>
      <c r="E19" s="80"/>
      <c r="F19" s="80"/>
      <c r="G19" s="80"/>
      <c r="H19" s="81"/>
      <c r="P19" s="82" t="s">
        <v>0</v>
      </c>
      <c r="Q19" s="80"/>
      <c r="R19" s="79" t="s">
        <v>1</v>
      </c>
      <c r="S19" s="80"/>
      <c r="T19" s="80"/>
      <c r="U19" s="80"/>
      <c r="V19" s="80"/>
      <c r="W19" s="81"/>
      <c r="AE19" s="82" t="s">
        <v>0</v>
      </c>
      <c r="AF19" s="80"/>
      <c r="AG19" s="79" t="s">
        <v>1</v>
      </c>
      <c r="AH19" s="80"/>
      <c r="AI19" s="80"/>
      <c r="AJ19" s="80"/>
      <c r="AK19" s="80"/>
      <c r="AL19" s="81"/>
    </row>
    <row r="20" spans="1:39" x14ac:dyDescent="0.3">
      <c r="A20" s="1" t="s">
        <v>2</v>
      </c>
      <c r="B20" s="2" t="s">
        <v>72</v>
      </c>
      <c r="P20" s="1" t="s">
        <v>2</v>
      </c>
      <c r="Q20" s="2" t="s">
        <v>71</v>
      </c>
      <c r="AE20" s="1" t="s">
        <v>2</v>
      </c>
      <c r="AF20" s="2" t="s">
        <v>70</v>
      </c>
    </row>
    <row r="21" spans="1:39" x14ac:dyDescent="0.3">
      <c r="B21" s="2" t="s">
        <v>4</v>
      </c>
      <c r="C21" s="2" t="s">
        <v>5</v>
      </c>
      <c r="D21" s="2" t="s">
        <v>6</v>
      </c>
      <c r="E21" s="2" t="s">
        <v>7</v>
      </c>
      <c r="F21" s="2" t="s">
        <v>8</v>
      </c>
      <c r="G21" s="2" t="s">
        <v>9</v>
      </c>
      <c r="H21" s="2" t="s">
        <v>10</v>
      </c>
      <c r="I21" s="2" t="s">
        <v>11</v>
      </c>
      <c r="Q21" s="2" t="s">
        <v>4</v>
      </c>
      <c r="R21" s="2" t="s">
        <v>5</v>
      </c>
      <c r="S21" s="2" t="s">
        <v>6</v>
      </c>
      <c r="T21" s="2" t="s">
        <v>7</v>
      </c>
      <c r="U21" s="2" t="s">
        <v>8</v>
      </c>
      <c r="V21" s="2" t="s">
        <v>9</v>
      </c>
      <c r="W21" s="2" t="s">
        <v>10</v>
      </c>
      <c r="X21" s="2" t="s">
        <v>11</v>
      </c>
      <c r="AF21" s="2" t="s">
        <v>4</v>
      </c>
      <c r="AG21" s="2" t="s">
        <v>5</v>
      </c>
      <c r="AH21" s="2" t="s">
        <v>6</v>
      </c>
      <c r="AI21" s="2" t="s">
        <v>7</v>
      </c>
      <c r="AJ21" s="2" t="s">
        <v>8</v>
      </c>
      <c r="AK21" s="2" t="s">
        <v>9</v>
      </c>
      <c r="AL21" s="2" t="s">
        <v>10</v>
      </c>
      <c r="AM21" s="2" t="s">
        <v>11</v>
      </c>
    </row>
    <row r="22" spans="1:39" x14ac:dyDescent="0.3">
      <c r="B22">
        <v>1</v>
      </c>
      <c r="C22" s="3">
        <v>195.53479999999999</v>
      </c>
      <c r="D22" s="3">
        <v>465.87520000000001</v>
      </c>
      <c r="E22" s="3">
        <v>356.5598</v>
      </c>
      <c r="F22" s="3">
        <v>275.63299999999998</v>
      </c>
      <c r="G22" s="3">
        <v>177.27180000000001</v>
      </c>
      <c r="H22" s="3">
        <v>193.9177</v>
      </c>
      <c r="AF22">
        <v>1</v>
      </c>
      <c r="AG22" s="3">
        <v>389.44279999999998</v>
      </c>
      <c r="AH22" s="3">
        <v>398.78019999999998</v>
      </c>
      <c r="AI22" s="3">
        <v>398.78109999999998</v>
      </c>
      <c r="AJ22" s="3">
        <v>401.24579999999997</v>
      </c>
      <c r="AK22" s="3">
        <v>361.43060000000003</v>
      </c>
      <c r="AL22" s="3">
        <v>361.43060000000003</v>
      </c>
    </row>
    <row r="23" spans="1:39" x14ac:dyDescent="0.3">
      <c r="B23">
        <v>2</v>
      </c>
      <c r="C23" s="3">
        <v>195.53550000000001</v>
      </c>
      <c r="D23" s="3">
        <v>465.87490000000003</v>
      </c>
      <c r="E23" s="3">
        <v>356.55860000000001</v>
      </c>
      <c r="F23" s="3">
        <v>275.64049999999997</v>
      </c>
      <c r="G23" s="3">
        <v>177.2724</v>
      </c>
      <c r="H23" s="3">
        <v>193.91839999999999</v>
      </c>
      <c r="AF23">
        <v>2</v>
      </c>
      <c r="AG23" s="3">
        <v>389.43470000000002</v>
      </c>
      <c r="AH23" s="3">
        <v>398.80880000000002</v>
      </c>
      <c r="AI23" s="3">
        <v>398.80709999999999</v>
      </c>
      <c r="AJ23" s="3">
        <v>397.00889999999998</v>
      </c>
      <c r="AK23" s="3">
        <v>361.42169999999999</v>
      </c>
      <c r="AL23" s="3">
        <v>361.42160000000001</v>
      </c>
    </row>
    <row r="24" spans="1:39" x14ac:dyDescent="0.3">
      <c r="B24">
        <v>3</v>
      </c>
      <c r="C24" s="3">
        <v>146.33519999999999</v>
      </c>
      <c r="D24" s="3">
        <v>188.44720000000001</v>
      </c>
      <c r="E24" s="3">
        <v>161.7287</v>
      </c>
      <c r="F24" s="3">
        <v>196.40870000000001</v>
      </c>
      <c r="G24" s="3">
        <v>120.69540000000001</v>
      </c>
      <c r="H24" s="3">
        <v>127.259</v>
      </c>
      <c r="AF24">
        <v>3</v>
      </c>
      <c r="AG24" s="3">
        <v>341.28429999999997</v>
      </c>
      <c r="AH24" s="3">
        <v>315.71050000000002</v>
      </c>
      <c r="AI24" s="3">
        <v>341.84219999999999</v>
      </c>
      <c r="AJ24" s="3">
        <v>386.40480000000002</v>
      </c>
      <c r="AK24" s="3">
        <v>418.60449999999997</v>
      </c>
      <c r="AL24" s="3">
        <v>304.9665</v>
      </c>
    </row>
    <row r="25" spans="1:39" x14ac:dyDescent="0.3">
      <c r="B25">
        <v>4</v>
      </c>
      <c r="C25" s="3">
        <v>125.6237</v>
      </c>
      <c r="D25" s="3">
        <v>549.72230000000002</v>
      </c>
      <c r="E25" s="3">
        <v>458.91489999999999</v>
      </c>
      <c r="F25" s="3">
        <v>234.76769999999999</v>
      </c>
      <c r="G25" s="3">
        <v>120.38549999999999</v>
      </c>
      <c r="H25" s="3">
        <v>473.10969999999998</v>
      </c>
      <c r="AF25">
        <v>4</v>
      </c>
      <c r="AG25" s="3">
        <v>341.26979999999998</v>
      </c>
      <c r="AH25" s="3">
        <v>341.8023</v>
      </c>
      <c r="AI25" s="3">
        <v>315.70190000000002</v>
      </c>
      <c r="AJ25" s="3">
        <v>386.42720000000003</v>
      </c>
      <c r="AK25" s="3">
        <v>304.95350000000002</v>
      </c>
      <c r="AL25" s="3">
        <v>418.6046</v>
      </c>
    </row>
    <row r="26" spans="1:39" x14ac:dyDescent="0.3">
      <c r="B26">
        <v>5</v>
      </c>
      <c r="C26" s="3">
        <v>146.3365</v>
      </c>
      <c r="D26" s="3">
        <v>188.45089999999999</v>
      </c>
      <c r="E26" s="3">
        <v>161.7294</v>
      </c>
      <c r="F26" s="3">
        <v>196.40350000000001</v>
      </c>
      <c r="G26" s="3">
        <v>120.6957</v>
      </c>
      <c r="H26" s="3">
        <v>127.2599</v>
      </c>
      <c r="AF26">
        <v>5</v>
      </c>
      <c r="AG26" s="3">
        <v>341.28129999999999</v>
      </c>
      <c r="AH26" s="3">
        <v>315.70949999999999</v>
      </c>
      <c r="AI26" s="3">
        <v>341.82150000000001</v>
      </c>
      <c r="AJ26" s="3">
        <v>386.46080000000001</v>
      </c>
      <c r="AK26" s="3">
        <v>418.60480000000001</v>
      </c>
      <c r="AL26" s="3">
        <v>304.96370000000002</v>
      </c>
    </row>
    <row r="27" spans="1:39" x14ac:dyDescent="0.3">
      <c r="B27">
        <v>6</v>
      </c>
      <c r="C27" s="3">
        <v>125.6237</v>
      </c>
      <c r="D27" s="3">
        <v>549.70299999999997</v>
      </c>
      <c r="E27" s="3">
        <v>458.91539999999998</v>
      </c>
      <c r="F27" s="3">
        <v>234.7784</v>
      </c>
      <c r="G27" s="3">
        <v>120.38549999999999</v>
      </c>
      <c r="H27" s="3">
        <v>473.1069</v>
      </c>
      <c r="AF27">
        <v>6</v>
      </c>
      <c r="AG27" s="3">
        <v>341.27289999999999</v>
      </c>
      <c r="AH27" s="3">
        <v>341.8297</v>
      </c>
      <c r="AI27" s="3">
        <v>315.70280000000002</v>
      </c>
      <c r="AJ27" s="3">
        <v>386.39260000000002</v>
      </c>
      <c r="AK27" s="3">
        <v>304.95650000000001</v>
      </c>
      <c r="AL27" s="3">
        <v>418.60399999999998</v>
      </c>
    </row>
    <row r="28" spans="1:39" x14ac:dyDescent="0.3">
      <c r="B28">
        <v>7</v>
      </c>
      <c r="C28" s="3">
        <v>125.62390000000001</v>
      </c>
      <c r="D28" s="3">
        <v>549.68150000000003</v>
      </c>
      <c r="E28" s="3">
        <v>458.91340000000002</v>
      </c>
      <c r="F28" s="3">
        <v>234.76480000000001</v>
      </c>
      <c r="G28" s="3">
        <v>120.3857</v>
      </c>
      <c r="H28" s="3">
        <v>473.10829999999999</v>
      </c>
      <c r="AF28">
        <v>7</v>
      </c>
      <c r="AG28" s="3">
        <v>341.2842</v>
      </c>
      <c r="AH28" s="3">
        <v>341.84429999999998</v>
      </c>
      <c r="AI28" s="3">
        <v>315.71030000000002</v>
      </c>
      <c r="AJ28" s="3">
        <v>386.41019999999997</v>
      </c>
      <c r="AK28" s="3">
        <v>304.96640000000002</v>
      </c>
      <c r="AL28" s="3">
        <v>418.6044</v>
      </c>
    </row>
    <row r="29" spans="1:39" x14ac:dyDescent="0.3">
      <c r="B29">
        <v>8</v>
      </c>
      <c r="C29" s="3">
        <v>146.3365</v>
      </c>
      <c r="D29" s="3">
        <v>188.44929999999999</v>
      </c>
      <c r="E29" s="3">
        <v>161.72909999999999</v>
      </c>
      <c r="F29" s="3">
        <v>196.40270000000001</v>
      </c>
      <c r="G29" s="3">
        <v>120.6953</v>
      </c>
      <c r="H29" s="3">
        <v>127.2598</v>
      </c>
      <c r="AF29">
        <v>8</v>
      </c>
      <c r="AG29" s="3">
        <v>341.2697</v>
      </c>
      <c r="AH29" s="3">
        <v>315.70159999999998</v>
      </c>
      <c r="AI29" s="3">
        <v>341.80509999999998</v>
      </c>
      <c r="AJ29" s="3">
        <v>386.43099999999998</v>
      </c>
      <c r="AK29" s="3">
        <v>418.6046</v>
      </c>
      <c r="AL29" s="3">
        <v>304.95350000000002</v>
      </c>
    </row>
    <row r="30" spans="1:39" x14ac:dyDescent="0.3">
      <c r="B30">
        <v>9</v>
      </c>
      <c r="C30" s="3">
        <v>125.62390000000001</v>
      </c>
      <c r="D30" s="3">
        <v>549.68529999999998</v>
      </c>
      <c r="E30" s="3">
        <v>458.91340000000002</v>
      </c>
      <c r="F30" s="3">
        <v>234.78569999999999</v>
      </c>
      <c r="G30" s="3">
        <v>120.3857</v>
      </c>
      <c r="H30" s="3">
        <v>473.10919999999999</v>
      </c>
      <c r="AF30">
        <v>9</v>
      </c>
      <c r="AG30" s="3">
        <v>341.28100000000001</v>
      </c>
      <c r="AH30" s="3">
        <v>341.81970000000001</v>
      </c>
      <c r="AI30" s="3">
        <v>315.70940000000002</v>
      </c>
      <c r="AJ30" s="3">
        <v>386.45400000000001</v>
      </c>
      <c r="AK30" s="3">
        <v>304.96339999999998</v>
      </c>
      <c r="AL30" s="3">
        <v>418.60489999999999</v>
      </c>
    </row>
    <row r="31" spans="1:39" x14ac:dyDescent="0.3">
      <c r="B31">
        <v>10</v>
      </c>
      <c r="C31" s="3">
        <v>146.33510000000001</v>
      </c>
      <c r="D31" s="3">
        <v>188.4452</v>
      </c>
      <c r="E31" s="3">
        <v>161.72880000000001</v>
      </c>
      <c r="F31" s="3">
        <v>196.40649999999999</v>
      </c>
      <c r="G31" s="3">
        <v>120.6957</v>
      </c>
      <c r="H31" s="3">
        <v>127.259</v>
      </c>
      <c r="AF31">
        <v>10</v>
      </c>
      <c r="AG31" s="3">
        <v>341.27260000000001</v>
      </c>
      <c r="AH31" s="3">
        <v>315.70229999999998</v>
      </c>
      <c r="AI31" s="3">
        <v>341.82769999999999</v>
      </c>
      <c r="AJ31" s="3">
        <v>386.38920000000002</v>
      </c>
      <c r="AK31" s="3">
        <v>418.60410000000002</v>
      </c>
      <c r="AL31" s="3">
        <v>304.95620000000002</v>
      </c>
    </row>
    <row r="32" spans="1:39" x14ac:dyDescent="0.3">
      <c r="B32">
        <v>11</v>
      </c>
      <c r="C32" s="3">
        <v>195.53460000000001</v>
      </c>
      <c r="D32" s="3">
        <v>465.87509999999997</v>
      </c>
      <c r="E32" s="3">
        <v>356.55840000000001</v>
      </c>
      <c r="F32" s="3">
        <v>275.61959999999999</v>
      </c>
      <c r="G32" s="3">
        <v>177.2714</v>
      </c>
      <c r="H32" s="3">
        <v>193.91749999999999</v>
      </c>
      <c r="AF32">
        <v>11</v>
      </c>
      <c r="AG32" s="3">
        <v>389.43860000000001</v>
      </c>
      <c r="AH32" s="3">
        <v>398.79969999999997</v>
      </c>
      <c r="AI32" s="3">
        <v>398.79129999999998</v>
      </c>
      <c r="AJ32" s="3">
        <v>303.45780000000002</v>
      </c>
      <c r="AK32" s="3">
        <v>361.42599999999999</v>
      </c>
      <c r="AL32" s="3">
        <v>361.42590000000001</v>
      </c>
    </row>
    <row r="33" spans="2:38" x14ac:dyDescent="0.3">
      <c r="B33">
        <v>12</v>
      </c>
      <c r="C33" s="3">
        <v>195.53479999999999</v>
      </c>
      <c r="D33" s="3">
        <v>465.87450000000001</v>
      </c>
      <c r="E33" s="3">
        <v>356.55930000000001</v>
      </c>
      <c r="F33" s="3">
        <v>275.65219999999999</v>
      </c>
      <c r="G33" s="3">
        <v>177.27260000000001</v>
      </c>
      <c r="H33" s="3">
        <v>193.9179</v>
      </c>
      <c r="AF33">
        <v>12</v>
      </c>
      <c r="AG33" s="3">
        <v>389.43860000000001</v>
      </c>
      <c r="AH33" s="3">
        <v>398.79199999999997</v>
      </c>
      <c r="AI33" s="3">
        <v>398.79750000000001</v>
      </c>
      <c r="AJ33" s="3">
        <v>310.34840000000003</v>
      </c>
      <c r="AK33" s="3">
        <v>361.42619999999999</v>
      </c>
      <c r="AL33" s="3">
        <v>361.42619999999999</v>
      </c>
    </row>
  </sheetData>
  <mergeCells count="12">
    <mergeCell ref="AE19:AF19"/>
    <mergeCell ref="AG19:AL19"/>
    <mergeCell ref="A19:B19"/>
    <mergeCell ref="C19:H19"/>
    <mergeCell ref="P19:Q19"/>
    <mergeCell ref="R19:W19"/>
    <mergeCell ref="AG1:AL1"/>
    <mergeCell ref="A1:B1"/>
    <mergeCell ref="C1:H1"/>
    <mergeCell ref="P1:Q1"/>
    <mergeCell ref="R1:W1"/>
    <mergeCell ref="AE1:A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43A2-57CD-49BE-9D02-459CD6B79BFF}">
  <dimension ref="A1:Q122"/>
  <sheetViews>
    <sheetView tabSelected="1" topLeftCell="A61" workbookViewId="0">
      <selection activeCell="B79" sqref="B79"/>
    </sheetView>
  </sheetViews>
  <sheetFormatPr defaultColWidth="11.5546875" defaultRowHeight="14.4" x14ac:dyDescent="0.3"/>
  <cols>
    <col min="1" max="1" width="13.6640625" customWidth="1"/>
  </cols>
  <sheetData>
    <row r="1" spans="1:15" x14ac:dyDescent="0.3">
      <c r="A1" s="85" t="s">
        <v>19</v>
      </c>
      <c r="B1" s="86"/>
      <c r="C1" s="86"/>
      <c r="D1" s="87"/>
      <c r="F1" s="33"/>
      <c r="G1" s="34"/>
      <c r="H1" s="34"/>
      <c r="I1" s="34"/>
      <c r="J1" s="88" t="s">
        <v>58</v>
      </c>
      <c r="K1" s="89"/>
      <c r="L1" s="50" t="s">
        <v>59</v>
      </c>
      <c r="M1" s="50" t="s">
        <v>60</v>
      </c>
      <c r="N1" s="88" t="s">
        <v>61</v>
      </c>
      <c r="O1" s="90"/>
    </row>
    <row r="2" spans="1:15" x14ac:dyDescent="0.3">
      <c r="A2" s="67" t="s">
        <v>20</v>
      </c>
      <c r="B2" s="68" t="s">
        <v>34</v>
      </c>
      <c r="C2" s="67" t="s">
        <v>25</v>
      </c>
      <c r="D2" s="69">
        <v>3.6609999999999997E-5</v>
      </c>
      <c r="F2" s="35" t="s">
        <v>14</v>
      </c>
      <c r="G2" s="27" t="s">
        <v>15</v>
      </c>
      <c r="H2" s="27" t="s">
        <v>16</v>
      </c>
      <c r="I2" s="27" t="s">
        <v>66</v>
      </c>
      <c r="J2" s="27" t="s">
        <v>17</v>
      </c>
      <c r="K2" s="27" t="s">
        <v>18</v>
      </c>
      <c r="L2" s="27" t="s">
        <v>64</v>
      </c>
      <c r="M2" s="27" t="s">
        <v>65</v>
      </c>
      <c r="N2" s="27" t="s">
        <v>63</v>
      </c>
      <c r="O2" s="36" t="s">
        <v>62</v>
      </c>
    </row>
    <row r="3" spans="1:15" x14ac:dyDescent="0.3">
      <c r="A3" s="70" t="s">
        <v>21</v>
      </c>
      <c r="B3" s="71" t="s">
        <v>35</v>
      </c>
      <c r="C3" s="72" t="s">
        <v>26</v>
      </c>
      <c r="D3" s="73">
        <v>3.7999999999999999E-2</v>
      </c>
      <c r="F3" s="37">
        <v>1</v>
      </c>
      <c r="G3" s="91" t="s">
        <v>67</v>
      </c>
      <c r="H3" s="55">
        <f>ABS('Forces Input'!AG4)</f>
        <v>291.95319999999998</v>
      </c>
      <c r="I3" s="55">
        <f>SQRT( (('Forces Input'!AH4)^2) + (('Forces Input'!AI4)^2) )</f>
        <v>234.67895855734938</v>
      </c>
      <c r="J3" s="59">
        <f xml:space="preserve"> (   ($D$2*$B$4*1000000) / ($D$7 + ($D$3*H3*$D$4) ) ) -1</f>
        <v>0.58209492439578003</v>
      </c>
      <c r="K3" s="59">
        <f xml:space="preserve"> (   ($D$2*$B$5*1000000) / ($D$7 + ($D$3*H3*$D$5) ) ) -1</f>
        <v>0.83152966014703633</v>
      </c>
      <c r="L3" s="51">
        <f xml:space="preserve"> ( ($D$8) / ( ( 1- $D$3)*H3*$D$5) ) -1</f>
        <v>32.675771773521696</v>
      </c>
      <c r="M3" s="59">
        <f xml:space="preserve"> (( ($D$8 - (1-$D$3)*H3)*$D$6) / (I3*$D$5) ) -1</f>
        <v>6.8895264901906934</v>
      </c>
      <c r="N3" s="59">
        <f>1/(SQRT(      (((I3*$D$4)/($B$6*1000000*$D$2))^2)+((($D$7+($D$3*H3*$D$4))/($D$2*$B$4*1000000))^2)     )    )</f>
        <v>1.5818240650619413</v>
      </c>
      <c r="O3" s="60">
        <f>1/(SQRT(      (((I3*$D$5)/($B$7*1000000*$D$2))^2)+((($D$7+($D$3*H3*$D$5))/($D$2*$B$5*1000000))^2)     )    )</f>
        <v>1.8309532532938202</v>
      </c>
    </row>
    <row r="4" spans="1:15" x14ac:dyDescent="0.3">
      <c r="A4" s="72" t="s">
        <v>23</v>
      </c>
      <c r="B4" s="71">
        <v>950</v>
      </c>
      <c r="C4" s="70" t="s">
        <v>27</v>
      </c>
      <c r="D4" s="73">
        <v>1</v>
      </c>
      <c r="F4" s="39">
        <v>2</v>
      </c>
      <c r="G4" s="83"/>
      <c r="H4" s="56">
        <f>ABS('Forces Input'!AG5)</f>
        <v>291.95209999999997</v>
      </c>
      <c r="I4" s="56">
        <f>SQRT( (('Forces Input'!AH5)^2) + (('Forces Input'!AI5)^2) )</f>
        <v>234.68086062441671</v>
      </c>
      <c r="J4" s="61">
        <f t="shared" ref="J4:J38" si="0" xml:space="preserve"> (   ($D$2*$B$4*1000000) / ($D$7 + ($D$3*H4*$D$4) ) ) -1</f>
        <v>0.58209492740405855</v>
      </c>
      <c r="K4" s="61">
        <f t="shared" ref="K4:K38" si="1" xml:space="preserve"> (   ($D$2*$B$5*1000000) / ($D$7 + ($D$3*H4*$D$5) ) ) -1</f>
        <v>0.83152966502164549</v>
      </c>
      <c r="L4" s="52">
        <f xml:space="preserve"> ( ($D$8) / ( ( 1- $D$3)*H4*$D$5) ) -1</f>
        <v>32.675898655119568</v>
      </c>
      <c r="M4" s="61">
        <f t="shared" ref="M4:M38" si="2" xml:space="preserve"> (( ($D$8 - (1-$D$3)*H4)*$D$6) / (I4*$D$5) ) -1</f>
        <v>6.8894631904522905</v>
      </c>
      <c r="N4" s="61">
        <f t="shared" ref="N4:N38" si="3">1/(SQRT(      (((I4*$D$4)/($B$6*1000000*$D$2))^2)+((($D$7+($D$3*H4*$D$4))/($D$2*$B$4*1000000))^2)     )    )</f>
        <v>1.5818240636791683</v>
      </c>
      <c r="O4" s="62">
        <f t="shared" ref="O4:O38" si="4">1/(SQRT(      (((I4*$D$5)/($B$7*1000000*$D$2))^2)+((($D$7+($D$3*H4*$D$5))/($D$2*$B$5*1000000))^2)     )    )</f>
        <v>1.8309532488246747</v>
      </c>
    </row>
    <row r="5" spans="1:15" x14ac:dyDescent="0.3">
      <c r="A5" s="70" t="s">
        <v>22</v>
      </c>
      <c r="B5" s="71">
        <v>1100</v>
      </c>
      <c r="C5" s="70" t="s">
        <v>28</v>
      </c>
      <c r="D5" s="73">
        <v>1.4</v>
      </c>
      <c r="F5" s="39">
        <v>3</v>
      </c>
      <c r="G5" s="83"/>
      <c r="H5" s="56">
        <f>ABS('Forces Input'!AG6)</f>
        <v>315.58600000000001</v>
      </c>
      <c r="I5" s="56">
        <f>SQRT( (('Forces Input'!AH6)^2) + (('Forces Input'!AI6)^2) )</f>
        <v>507.80748700923078</v>
      </c>
      <c r="J5" s="61">
        <f t="shared" si="0"/>
        <v>0.58203029608936685</v>
      </c>
      <c r="K5" s="61">
        <f t="shared" si="1"/>
        <v>0.83142493825560471</v>
      </c>
      <c r="L5" s="52">
        <f t="shared" ref="L5:L38" si="5" xml:space="preserve"> ( ($D$8) / ( ( 1- $D$3)*H5*$D$5) ) -1</f>
        <v>30.153946410009734</v>
      </c>
      <c r="M5" s="61">
        <f t="shared" si="2"/>
        <v>2.639682528454169</v>
      </c>
      <c r="N5" s="61">
        <f t="shared" si="3"/>
        <v>1.5807634317562147</v>
      </c>
      <c r="O5" s="62">
        <f t="shared" si="4"/>
        <v>1.8287312296886904</v>
      </c>
    </row>
    <row r="6" spans="1:15" x14ac:dyDescent="0.3">
      <c r="A6" s="72" t="s">
        <v>32</v>
      </c>
      <c r="B6" s="71">
        <v>548</v>
      </c>
      <c r="C6" s="72" t="s">
        <v>29</v>
      </c>
      <c r="D6" s="73">
        <v>0.2</v>
      </c>
      <c r="F6" s="39">
        <v>4</v>
      </c>
      <c r="G6" s="83"/>
      <c r="H6" s="56">
        <f>ABS('Forces Input'!AG7)</f>
        <v>722.70270000000005</v>
      </c>
      <c r="I6" s="52">
        <f>SQRT( (('Forces Input'!AH7)^2) + (('Forces Input'!AI7)^2) )</f>
        <v>60.259801970379961</v>
      </c>
      <c r="J6" s="61">
        <f t="shared" si="0"/>
        <v>0.58091778778355496</v>
      </c>
      <c r="K6" s="61">
        <f t="shared" si="1"/>
        <v>0.82962279702700648</v>
      </c>
      <c r="L6" s="52">
        <f xml:space="preserve"> ( ($D$8) / ( ( 1- $D$3)*H6*$D$5) ) -1</f>
        <v>12.604140861448743</v>
      </c>
      <c r="M6" s="52">
        <f t="shared" si="2"/>
        <v>28.743021271145061</v>
      </c>
      <c r="N6" s="61">
        <f t="shared" si="3"/>
        <v>1.580899964597388</v>
      </c>
      <c r="O6" s="62">
        <f t="shared" si="4"/>
        <v>1.8295848942865629</v>
      </c>
    </row>
    <row r="7" spans="1:15" ht="15.6" x14ac:dyDescent="0.3">
      <c r="A7" s="72" t="s">
        <v>33</v>
      </c>
      <c r="B7" s="71">
        <v>655</v>
      </c>
      <c r="C7" s="72" t="s">
        <v>30</v>
      </c>
      <c r="D7" s="73">
        <v>21972.1</v>
      </c>
      <c r="F7" s="39">
        <v>5</v>
      </c>
      <c r="G7" s="83"/>
      <c r="H7" s="56">
        <f>ABS('Forces Input'!AG8)</f>
        <v>315.58190000000002</v>
      </c>
      <c r="I7" s="56">
        <f>SQRT( (('Forces Input'!AH8)^2) + (('Forces Input'!AI8)^2) )</f>
        <v>507.80498029119957</v>
      </c>
      <c r="J7" s="61">
        <f t="shared" si="0"/>
        <v>0.58203030730112482</v>
      </c>
      <c r="K7" s="61">
        <f t="shared" si="1"/>
        <v>0.83142495642252578</v>
      </c>
      <c r="L7" s="52">
        <f t="shared" si="5"/>
        <v>30.154351158128307</v>
      </c>
      <c r="M7" s="61">
        <f t="shared" si="2"/>
        <v>2.6397016049015076</v>
      </c>
      <c r="N7" s="61">
        <f t="shared" si="3"/>
        <v>1.580763455433394</v>
      </c>
      <c r="O7" s="62">
        <f t="shared" si="4"/>
        <v>1.8287312743110629</v>
      </c>
    </row>
    <row r="8" spans="1:15" ht="15.6" x14ac:dyDescent="0.3">
      <c r="A8" s="74" t="s">
        <v>24</v>
      </c>
      <c r="B8" s="75">
        <v>33.5</v>
      </c>
      <c r="C8" s="76" t="s">
        <v>31</v>
      </c>
      <c r="D8" s="77">
        <v>13241.4</v>
      </c>
      <c r="F8" s="39">
        <v>6</v>
      </c>
      <c r="G8" s="83"/>
      <c r="H8" s="56">
        <f>ABS('Forces Input'!AG9)</f>
        <v>722.70249999999999</v>
      </c>
      <c r="I8" s="52">
        <f>SQRT( (('Forces Input'!AH9)^2) + (('Forces Input'!AI9)^2) )</f>
        <v>60.260750653341518</v>
      </c>
      <c r="J8" s="61">
        <f t="shared" si="0"/>
        <v>0.58091778832970142</v>
      </c>
      <c r="K8" s="61">
        <f t="shared" si="1"/>
        <v>0.82962279791145455</v>
      </c>
      <c r="L8" s="52">
        <f t="shared" si="5"/>
        <v>12.6041446262457</v>
      </c>
      <c r="M8" s="52">
        <f t="shared" si="2"/>
        <v>28.742553483879135</v>
      </c>
      <c r="N8" s="61">
        <f t="shared" si="3"/>
        <v>1.5808999645823325</v>
      </c>
      <c r="O8" s="62">
        <f t="shared" si="4"/>
        <v>1.8295848939775619</v>
      </c>
    </row>
    <row r="9" spans="1:15" x14ac:dyDescent="0.3">
      <c r="B9" s="8"/>
      <c r="D9" s="8"/>
      <c r="E9" s="8"/>
      <c r="F9" s="39">
        <v>7</v>
      </c>
      <c r="G9" s="83"/>
      <c r="H9" s="56">
        <f>ABS('Forces Input'!AG10)</f>
        <v>722.6979</v>
      </c>
      <c r="I9" s="52">
        <f>SQRT( (('Forces Input'!AH10)^2) + (('Forces Input'!AI10)^2) )</f>
        <v>60.256987634972958</v>
      </c>
      <c r="J9" s="61">
        <f t="shared" si="0"/>
        <v>0.5809178008910616</v>
      </c>
      <c r="K9" s="61">
        <f t="shared" si="1"/>
        <v>0.82962281825376039</v>
      </c>
      <c r="L9" s="52">
        <f t="shared" si="5"/>
        <v>12.604231217150806</v>
      </c>
      <c r="M9" s="52">
        <f t="shared" si="2"/>
        <v>28.744421382540079</v>
      </c>
      <c r="N9" s="61">
        <f t="shared" si="3"/>
        <v>1.5808999793691896</v>
      </c>
      <c r="O9" s="62">
        <f t="shared" si="4"/>
        <v>1.829584919052176</v>
      </c>
    </row>
    <row r="10" spans="1:15" x14ac:dyDescent="0.3">
      <c r="A10" s="8"/>
      <c r="B10" s="8"/>
      <c r="C10" s="8"/>
      <c r="D10" s="8"/>
      <c r="E10" s="8"/>
      <c r="F10" s="39">
        <v>8</v>
      </c>
      <c r="G10" s="83"/>
      <c r="H10" s="56">
        <f>ABS('Forces Input'!AG11)</f>
        <v>315.58210000000003</v>
      </c>
      <c r="I10" s="56">
        <f>SQRT( (('Forces Input'!AH11)^2) + (('Forces Input'!AI11)^2) )</f>
        <v>507.80703012823295</v>
      </c>
      <c r="J10" s="61">
        <f t="shared" si="0"/>
        <v>0.58203030675420986</v>
      </c>
      <c r="K10" s="61">
        <f t="shared" si="1"/>
        <v>0.83142495553633444</v>
      </c>
      <c r="L10" s="52">
        <f t="shared" si="5"/>
        <v>30.154331414073646</v>
      </c>
      <c r="M10" s="61">
        <f t="shared" si="2"/>
        <v>2.6396868585896005</v>
      </c>
      <c r="N10" s="61">
        <f t="shared" si="3"/>
        <v>1.5807634446723478</v>
      </c>
      <c r="O10" s="62">
        <f t="shared" si="4"/>
        <v>1.8287312517297198</v>
      </c>
    </row>
    <row r="11" spans="1:15" x14ac:dyDescent="0.3">
      <c r="F11" s="39">
        <v>9</v>
      </c>
      <c r="G11" s="83"/>
      <c r="H11" s="56">
        <f>ABS('Forces Input'!AG12)</f>
        <v>722.69820000000004</v>
      </c>
      <c r="I11" s="52">
        <f>SQRT( (('Forces Input'!AH12)^2) + (('Forces Input'!AI12)^2) )</f>
        <v>60.256865256779534</v>
      </c>
      <c r="J11" s="61">
        <f t="shared" si="0"/>
        <v>0.58091780007184246</v>
      </c>
      <c r="K11" s="61">
        <f t="shared" si="1"/>
        <v>0.82962281692708828</v>
      </c>
      <c r="L11" s="52">
        <f t="shared" si="5"/>
        <v>12.604225569884266</v>
      </c>
      <c r="M11" s="52">
        <f t="shared" si="2"/>
        <v>28.744481107518581</v>
      </c>
      <c r="N11" s="61">
        <f t="shared" si="3"/>
        <v>1.5808999786223858</v>
      </c>
      <c r="O11" s="62">
        <f t="shared" si="4"/>
        <v>1.8295849178795232</v>
      </c>
    </row>
    <row r="12" spans="1:15" x14ac:dyDescent="0.3">
      <c r="F12" s="39">
        <v>10</v>
      </c>
      <c r="G12" s="83"/>
      <c r="H12" s="56">
        <f>ABS('Forces Input'!AG13)</f>
        <v>315.58629999999999</v>
      </c>
      <c r="I12" s="56">
        <f>SQRT( (('Forces Input'!AH13)^2) + (('Forces Input'!AI13)^2) )</f>
        <v>507.808467155019</v>
      </c>
      <c r="J12" s="61">
        <f t="shared" si="0"/>
        <v>0.58203029526899441</v>
      </c>
      <c r="K12" s="61">
        <f t="shared" si="1"/>
        <v>0.8314249369263178</v>
      </c>
      <c r="L12" s="52">
        <f t="shared" si="5"/>
        <v>30.153916794706657</v>
      </c>
      <c r="M12" s="61">
        <f t="shared" si="2"/>
        <v>2.6396754221369139</v>
      </c>
      <c r="N12" s="61">
        <f t="shared" si="3"/>
        <v>1.5807634260531975</v>
      </c>
      <c r="O12" s="62">
        <f t="shared" si="4"/>
        <v>1.8287312179896449</v>
      </c>
    </row>
    <row r="13" spans="1:15" x14ac:dyDescent="0.3">
      <c r="F13" s="39">
        <v>11</v>
      </c>
      <c r="G13" s="83"/>
      <c r="H13" s="56">
        <f>ABS('Forces Input'!AG14)</f>
        <v>291.95339999999999</v>
      </c>
      <c r="I13" s="56">
        <f>SQRT( (('Forces Input'!AH14)^2) + (('Forces Input'!AI14)^2) )</f>
        <v>234.68023997621447</v>
      </c>
      <c r="J13" s="61">
        <f t="shared" si="0"/>
        <v>0.58209492384882044</v>
      </c>
      <c r="K13" s="61">
        <f t="shared" si="1"/>
        <v>0.83152965926074374</v>
      </c>
      <c r="L13" s="52">
        <f t="shared" si="5"/>
        <v>32.675748704242984</v>
      </c>
      <c r="M13" s="61">
        <f t="shared" si="2"/>
        <v>6.8894832940792661</v>
      </c>
      <c r="N13" s="61">
        <f t="shared" si="3"/>
        <v>1.5818240615580645</v>
      </c>
      <c r="O13" s="62">
        <f t="shared" si="4"/>
        <v>1.8309532461166025</v>
      </c>
    </row>
    <row r="14" spans="1:15" x14ac:dyDescent="0.3">
      <c r="F14" s="41">
        <v>12</v>
      </c>
      <c r="G14" s="92"/>
      <c r="H14" s="57">
        <f>ABS('Forces Input'!AG15)</f>
        <v>291.95359999999999</v>
      </c>
      <c r="I14" s="57">
        <f>SQRT( (('Forces Input'!AH15)^2) + (('Forces Input'!AI15)^2) )</f>
        <v>234.68138243664771</v>
      </c>
      <c r="J14" s="63">
        <f t="shared" si="0"/>
        <v>0.58209492330186063</v>
      </c>
      <c r="K14" s="63">
        <f t="shared" si="1"/>
        <v>0.83152965837445092</v>
      </c>
      <c r="L14" s="53">
        <f t="shared" si="5"/>
        <v>32.675725634995885</v>
      </c>
      <c r="M14" s="63">
        <f t="shared" si="2"/>
        <v>6.889444769897576</v>
      </c>
      <c r="N14" s="63">
        <f>1/(SQRT(      (((I14*$D$4)/($B$6*1000000*$D$2))^2)+((($D$7+($D$3*H14*$D$4))/($D$2*$B$4*1000000))^2)     )    )</f>
        <v>1.581824058374856</v>
      </c>
      <c r="O14" s="64">
        <f t="shared" si="4"/>
        <v>1.8309532396216419</v>
      </c>
    </row>
    <row r="15" spans="1:15" x14ac:dyDescent="0.3">
      <c r="F15" s="37">
        <v>1</v>
      </c>
      <c r="G15" s="91" t="s">
        <v>68</v>
      </c>
      <c r="H15" s="55">
        <f>ABS('Forces Input'!R4)</f>
        <v>291.95310000000001</v>
      </c>
      <c r="I15" s="55">
        <f>SQRT( (('Forces Input'!S4)^2) + (('Forces Input'!T4)^2) )</f>
        <v>234.67958385331457</v>
      </c>
      <c r="J15" s="59">
        <f t="shared" si="0"/>
        <v>0.58209492466925994</v>
      </c>
      <c r="K15" s="59">
        <f t="shared" si="1"/>
        <v>0.83152966059018252</v>
      </c>
      <c r="L15" s="51">
        <f t="shared" si="5"/>
        <v>32.675783308172896</v>
      </c>
      <c r="M15" s="59">
        <f t="shared" si="2"/>
        <v>6.8895055273691987</v>
      </c>
      <c r="N15" s="59">
        <f t="shared" si="3"/>
        <v>1.5818240638922541</v>
      </c>
      <c r="O15" s="60">
        <f t="shared" si="4"/>
        <v>1.8309532506663513</v>
      </c>
    </row>
    <row r="16" spans="1:15" x14ac:dyDescent="0.3">
      <c r="A16" s="1"/>
      <c r="F16" s="39">
        <v>2</v>
      </c>
      <c r="G16" s="83"/>
      <c r="H16" s="56">
        <f>ABS('Forces Input'!R5)</f>
        <v>291.95190000000002</v>
      </c>
      <c r="I16" s="56">
        <f>SQRT( (('Forces Input'!S5)^2) + (('Forces Input'!T5)^2) )</f>
        <v>234.68096186447869</v>
      </c>
      <c r="J16" s="61">
        <f t="shared" si="0"/>
        <v>0.58209492795101836</v>
      </c>
      <c r="K16" s="61">
        <f t="shared" si="1"/>
        <v>0.83152966590793831</v>
      </c>
      <c r="L16" s="52">
        <f t="shared" si="5"/>
        <v>32.675921724603711</v>
      </c>
      <c r="M16" s="61">
        <f t="shared" si="2"/>
        <v>6.8894599041012308</v>
      </c>
      <c r="N16" s="61">
        <f t="shared" si="3"/>
        <v>1.581824063992209</v>
      </c>
      <c r="O16" s="62">
        <f t="shared" si="4"/>
        <v>1.8309532492130396</v>
      </c>
    </row>
    <row r="17" spans="6:15" x14ac:dyDescent="0.3">
      <c r="F17" s="39">
        <v>3</v>
      </c>
      <c r="G17" s="83"/>
      <c r="H17" s="56">
        <f>ABS('Forces Input'!R6)</f>
        <v>722.69770000000005</v>
      </c>
      <c r="I17" s="52">
        <f>SQRT( (('Forces Input'!S6)^2) + (('Forces Input'!T6)^2) )</f>
        <v>60.257063221394688</v>
      </c>
      <c r="J17" s="61">
        <f t="shared" si="0"/>
        <v>0.58091780143720761</v>
      </c>
      <c r="K17" s="61">
        <f t="shared" si="1"/>
        <v>0.82962281913820846</v>
      </c>
      <c r="L17" s="52">
        <f t="shared" si="5"/>
        <v>12.604234981997774</v>
      </c>
      <c r="M17" s="52">
        <f t="shared" si="2"/>
        <v>28.744384527297797</v>
      </c>
      <c r="N17" s="61">
        <f t="shared" si="3"/>
        <v>1.5808999798706074</v>
      </c>
      <c r="O17" s="62">
        <f t="shared" si="4"/>
        <v>1.8295849198414906</v>
      </c>
    </row>
    <row r="18" spans="6:15" x14ac:dyDescent="0.3">
      <c r="F18" s="39">
        <v>4</v>
      </c>
      <c r="G18" s="83"/>
      <c r="H18" s="56">
        <f>ABS('Forces Input'!R7)</f>
        <v>315.58159999999998</v>
      </c>
      <c r="I18" s="56">
        <f>SQRT( (('Forces Input'!S7)^2) + (('Forces Input'!T7)^2) )</f>
        <v>507.80771893464799</v>
      </c>
      <c r="J18" s="61">
        <f t="shared" si="0"/>
        <v>0.58203030812149747</v>
      </c>
      <c r="K18" s="61">
        <f t="shared" si="1"/>
        <v>0.83142495775181247</v>
      </c>
      <c r="L18" s="52">
        <f t="shared" si="5"/>
        <v>30.154380774257223</v>
      </c>
      <c r="M18" s="61">
        <f t="shared" si="2"/>
        <v>2.6396820569190464</v>
      </c>
      <c r="N18" s="61">
        <f t="shared" si="3"/>
        <v>1.5807634426036503</v>
      </c>
      <c r="O18" s="62">
        <f t="shared" si="4"/>
        <v>1.8287312466438868</v>
      </c>
    </row>
    <row r="19" spans="6:15" x14ac:dyDescent="0.3">
      <c r="F19" s="39">
        <v>5</v>
      </c>
      <c r="G19" s="83"/>
      <c r="H19" s="56">
        <f>ABS('Forces Input'!R8)</f>
        <v>722.69830000000002</v>
      </c>
      <c r="I19" s="52">
        <f>SQRT( (('Forces Input'!S8)^2) + (('Forces Input'!T8)^2) )</f>
        <v>60.257278328245427</v>
      </c>
      <c r="J19" s="61">
        <f t="shared" si="0"/>
        <v>0.58091779979876912</v>
      </c>
      <c r="K19" s="61">
        <f t="shared" si="1"/>
        <v>0.82962281648486425</v>
      </c>
      <c r="L19" s="52">
        <f t="shared" si="5"/>
        <v>12.604223687463124</v>
      </c>
      <c r="M19" s="52">
        <f t="shared" si="2"/>
        <v>28.744276977169324</v>
      </c>
      <c r="N19" s="61">
        <f t="shared" si="3"/>
        <v>1.5808999781049866</v>
      </c>
      <c r="O19" s="62">
        <f t="shared" si="4"/>
        <v>1.8295849169177318</v>
      </c>
    </row>
    <row r="20" spans="6:15" x14ac:dyDescent="0.3">
      <c r="F20" s="39">
        <v>6</v>
      </c>
      <c r="G20" s="83"/>
      <c r="H20" s="56">
        <f>ABS('Forces Input'!R9)</f>
        <v>315.58530000000002</v>
      </c>
      <c r="I20" s="56">
        <f>SQRT( (('Forces Input'!S9)^2) + (('Forces Input'!T9)^2) )</f>
        <v>507.80834587233835</v>
      </c>
      <c r="J20" s="61">
        <f t="shared" si="0"/>
        <v>0.58203029800356965</v>
      </c>
      <c r="K20" s="61">
        <f t="shared" si="1"/>
        <v>0.83142494135727407</v>
      </c>
      <c r="L20" s="52">
        <f t="shared" si="5"/>
        <v>30.154015512602559</v>
      </c>
      <c r="M20" s="61">
        <f t="shared" si="2"/>
        <v>2.6396765620515459</v>
      </c>
      <c r="N20" s="61">
        <f t="shared" si="3"/>
        <v>1.5807634293856285</v>
      </c>
      <c r="O20" s="62">
        <f t="shared" si="4"/>
        <v>1.8287312236849524</v>
      </c>
    </row>
    <row r="21" spans="6:15" x14ac:dyDescent="0.3">
      <c r="F21" s="39">
        <v>7</v>
      </c>
      <c r="G21" s="83"/>
      <c r="H21" s="56">
        <f>ABS('Forces Input'!R10)</f>
        <v>315.58589999999998</v>
      </c>
      <c r="I21" s="56">
        <f>SQRT( (('Forces Input'!S10)^2) + (('Forces Input'!T10)^2) )</f>
        <v>507.80770744840061</v>
      </c>
      <c r="J21" s="61">
        <f t="shared" si="0"/>
        <v>0.58203029636282455</v>
      </c>
      <c r="K21" s="61">
        <f t="shared" si="1"/>
        <v>0.83142493869870027</v>
      </c>
      <c r="L21" s="52">
        <f t="shared" si="5"/>
        <v>30.153956281789945</v>
      </c>
      <c r="M21" s="61">
        <f t="shared" si="2"/>
        <v>2.6396809755322135</v>
      </c>
      <c r="N21" s="61">
        <f t="shared" si="3"/>
        <v>1.5807634309304452</v>
      </c>
      <c r="O21" s="62">
        <f t="shared" si="4"/>
        <v>1.828731227796313</v>
      </c>
    </row>
    <row r="22" spans="6:15" x14ac:dyDescent="0.3">
      <c r="F22" s="39">
        <v>8</v>
      </c>
      <c r="G22" s="83"/>
      <c r="H22" s="56">
        <f>ABS('Forces Input'!R11)</f>
        <v>722.70309999999995</v>
      </c>
      <c r="I22" s="52">
        <f>SQRT( (('Forces Input'!S11)^2) + (('Forces Input'!T11)^2) )</f>
        <v>60.257910438925244</v>
      </c>
      <c r="J22" s="61">
        <f t="shared" si="0"/>
        <v>0.58091778669126293</v>
      </c>
      <c r="K22" s="61">
        <f t="shared" si="1"/>
        <v>0.82962279525811033</v>
      </c>
      <c r="L22" s="52">
        <f t="shared" si="5"/>
        <v>12.604133331861084</v>
      </c>
      <c r="M22" s="52">
        <f t="shared" si="2"/>
        <v>28.7439540099084</v>
      </c>
      <c r="N22" s="61">
        <f t="shared" si="3"/>
        <v>1.580899964624022</v>
      </c>
      <c r="O22" s="62">
        <f t="shared" si="4"/>
        <v>1.8295848948971694</v>
      </c>
    </row>
    <row r="23" spans="6:15" x14ac:dyDescent="0.3">
      <c r="F23" s="39">
        <v>9</v>
      </c>
      <c r="G23" s="83"/>
      <c r="H23" s="56">
        <f>ABS('Forces Input'!R12)</f>
        <v>315.58190000000002</v>
      </c>
      <c r="I23" s="56">
        <f>SQRT( (('Forces Input'!S12)^2) + (('Forces Input'!T12)^2) )</f>
        <v>507.80648737207576</v>
      </c>
      <c r="J23" s="61">
        <f t="shared" si="0"/>
        <v>0.58203030730112482</v>
      </c>
      <c r="K23" s="61">
        <f t="shared" si="1"/>
        <v>0.83142495642252578</v>
      </c>
      <c r="L23" s="52">
        <f t="shared" si="5"/>
        <v>30.154351158128307</v>
      </c>
      <c r="M23" s="61">
        <f t="shared" si="2"/>
        <v>2.6396908029034627</v>
      </c>
      <c r="N23" s="61">
        <f t="shared" si="3"/>
        <v>1.5807634479228005</v>
      </c>
      <c r="O23" s="62">
        <f t="shared" si="4"/>
        <v>1.8287312583574946</v>
      </c>
    </row>
    <row r="24" spans="6:15" x14ac:dyDescent="0.3">
      <c r="F24" s="39">
        <v>10</v>
      </c>
      <c r="G24" s="83"/>
      <c r="H24" s="56">
        <f>ABS('Forces Input'!R13)</f>
        <v>722.70320000000004</v>
      </c>
      <c r="I24" s="52">
        <f>SQRT( (('Forces Input'!S13)^2) + (('Forces Input'!T13)^2) )</f>
        <v>60.258085759977341</v>
      </c>
      <c r="J24" s="61">
        <f t="shared" si="0"/>
        <v>0.58091778641818981</v>
      </c>
      <c r="K24" s="61">
        <f t="shared" si="1"/>
        <v>0.8296227948158863</v>
      </c>
      <c r="L24" s="52">
        <f t="shared" si="5"/>
        <v>12.604131449465468</v>
      </c>
      <c r="M24" s="61">
        <f t="shared" si="2"/>
        <v>28.743867241732776</v>
      </c>
      <c r="N24" s="61">
        <f t="shared" si="3"/>
        <v>1.580899964247253</v>
      </c>
      <c r="O24" s="62">
        <f t="shared" si="4"/>
        <v>1.8295848942344368</v>
      </c>
    </row>
    <row r="25" spans="6:15" x14ac:dyDescent="0.3">
      <c r="F25" s="39">
        <v>11</v>
      </c>
      <c r="G25" s="83"/>
      <c r="H25" s="56">
        <f>ABS('Forces Input'!R14)</f>
        <v>291.95269999999999</v>
      </c>
      <c r="I25" s="56">
        <f>SQRT( (('Forces Input'!S14)^2) + (('Forces Input'!T14)^2) )</f>
        <v>234.68207704445626</v>
      </c>
      <c r="J25" s="61">
        <f t="shared" si="0"/>
        <v>0.58209492576317934</v>
      </c>
      <c r="K25" s="61">
        <f t="shared" si="1"/>
        <v>0.83152966236276771</v>
      </c>
      <c r="L25" s="52">
        <f t="shared" si="5"/>
        <v>32.675829446856746</v>
      </c>
      <c r="M25" s="61">
        <f t="shared" si="2"/>
        <v>6.889421945895438</v>
      </c>
      <c r="N25" s="61">
        <f t="shared" si="3"/>
        <v>1.5818240592319126</v>
      </c>
      <c r="O25" s="62">
        <f t="shared" si="4"/>
        <v>1.8309532401956414</v>
      </c>
    </row>
    <row r="26" spans="6:15" x14ac:dyDescent="0.3">
      <c r="F26" s="41">
        <v>12</v>
      </c>
      <c r="G26" s="92"/>
      <c r="H26" s="57">
        <f>ABS('Forces Input'!R15)</f>
        <v>291.95400000000001</v>
      </c>
      <c r="I26" s="57">
        <f>SQRT( (('Forces Input'!S15)^2) + (('Forces Input'!T15)^2) )</f>
        <v>234.68023597436172</v>
      </c>
      <c r="J26" s="63">
        <f t="shared" si="0"/>
        <v>0.58209492220794146</v>
      </c>
      <c r="K26" s="63">
        <f t="shared" si="1"/>
        <v>0.83152965660186573</v>
      </c>
      <c r="L26" s="53">
        <f t="shared" si="5"/>
        <v>32.675679496596487</v>
      </c>
      <c r="M26" s="63">
        <f t="shared" si="2"/>
        <v>6.8894830772540523</v>
      </c>
      <c r="N26" s="63">
        <f t="shared" si="3"/>
        <v>1.581824059927263</v>
      </c>
      <c r="O26" s="64">
        <f t="shared" si="4"/>
        <v>1.8309532434798836</v>
      </c>
    </row>
    <row r="27" spans="6:15" x14ac:dyDescent="0.3">
      <c r="F27" s="39">
        <v>1</v>
      </c>
      <c r="G27" s="83" t="s">
        <v>69</v>
      </c>
      <c r="H27" s="56" cm="1">
        <f t="array" ref="H27:H38">ABS('Forces Input'!C4:C15)</f>
        <v>355.31150000000002</v>
      </c>
      <c r="I27" s="52">
        <f>SQRT( (('Forces Input'!D4)^2) + (('Forces Input'!E4)^2) )</f>
        <v>15.694539064429385</v>
      </c>
      <c r="J27" s="61">
        <f t="shared" si="0"/>
        <v>0.58192167118522553</v>
      </c>
      <c r="K27" s="61">
        <f t="shared" si="1"/>
        <v>0.8312489332178612</v>
      </c>
      <c r="L27" s="52">
        <f t="shared" si="5"/>
        <v>26.670788397643566</v>
      </c>
      <c r="M27" s="52">
        <f t="shared" si="2"/>
        <v>116.41654928547776</v>
      </c>
      <c r="N27" s="61">
        <f t="shared" si="3"/>
        <v>1.5819204598593668</v>
      </c>
      <c r="O27" s="62">
        <f t="shared" si="4"/>
        <v>1.8312463552209917</v>
      </c>
    </row>
    <row r="28" spans="6:15" x14ac:dyDescent="0.3">
      <c r="F28" s="39">
        <v>2</v>
      </c>
      <c r="G28" s="83"/>
      <c r="H28" s="56">
        <v>355.31119999999999</v>
      </c>
      <c r="I28" s="52">
        <f>SQRT( (('Forces Input'!D5)^2) + (('Forces Input'!E5)^2) )</f>
        <v>15.69484312151606</v>
      </c>
      <c r="J28" s="61">
        <f t="shared" si="0"/>
        <v>0.58192167200548539</v>
      </c>
      <c r="K28" s="61">
        <f t="shared" si="1"/>
        <v>0.83124893454689275</v>
      </c>
      <c r="L28" s="52">
        <f t="shared" si="5"/>
        <v>26.670811760927695</v>
      </c>
      <c r="M28" s="52">
        <f t="shared" si="2"/>
        <v>116.41427719489006</v>
      </c>
      <c r="N28" s="61">
        <f t="shared" si="3"/>
        <v>1.5819204606326895</v>
      </c>
      <c r="O28" s="62">
        <f t="shared" si="4"/>
        <v>1.8312463564501271</v>
      </c>
    </row>
    <row r="29" spans="6:15" x14ac:dyDescent="0.3">
      <c r="F29" s="39">
        <v>3</v>
      </c>
      <c r="G29" s="83"/>
      <c r="H29" s="56">
        <v>673.11210000000005</v>
      </c>
      <c r="I29" s="56">
        <f>SQRT( (('Forces Input'!D6)^2) + (('Forces Input'!E6)^2) )</f>
        <v>134.76142332333131</v>
      </c>
      <c r="J29" s="61">
        <f t="shared" si="0"/>
        <v>0.5810532179461112</v>
      </c>
      <c r="K29" s="61">
        <f t="shared" si="1"/>
        <v>0.8298421248689003</v>
      </c>
      <c r="L29" s="52">
        <f t="shared" si="5"/>
        <v>13.606407063176153</v>
      </c>
      <c r="M29" s="61">
        <f t="shared" si="2"/>
        <v>12.350435849862404</v>
      </c>
      <c r="N29" s="61">
        <f t="shared" si="3"/>
        <v>1.5809640634319075</v>
      </c>
      <c r="O29" s="62">
        <f t="shared" si="4"/>
        <v>1.8296525204061402</v>
      </c>
    </row>
    <row r="30" spans="6:15" x14ac:dyDescent="0.3">
      <c r="F30" s="39">
        <v>4</v>
      </c>
      <c r="G30" s="83"/>
      <c r="H30" s="56">
        <v>673.11339999999996</v>
      </c>
      <c r="I30" s="56">
        <f>SQRT( (('Forces Input'!D7)^2) + (('Forces Input'!E7)^2) )</f>
        <v>134.76181467599827</v>
      </c>
      <c r="J30" s="61">
        <f t="shared" si="0"/>
        <v>0.58105321439555357</v>
      </c>
      <c r="K30" s="61">
        <f t="shared" si="1"/>
        <v>0.82984211911860939</v>
      </c>
      <c r="L30" s="52">
        <f t="shared" si="5"/>
        <v>13.60637885347303</v>
      </c>
      <c r="M30" s="61">
        <f t="shared" si="2"/>
        <v>12.350395754039782</v>
      </c>
      <c r="N30" s="61">
        <f t="shared" si="3"/>
        <v>1.5809640593641765</v>
      </c>
      <c r="O30" s="62">
        <f t="shared" si="4"/>
        <v>1.8296525135565678</v>
      </c>
    </row>
    <row r="31" spans="6:15" x14ac:dyDescent="0.3">
      <c r="F31" s="39">
        <v>5</v>
      </c>
      <c r="G31" s="83"/>
      <c r="H31" s="56">
        <v>673.11279999999999</v>
      </c>
      <c r="I31" s="56">
        <f>SQRT( (('Forces Input'!D8)^2) + (('Forces Input'!E8)^2) )</f>
        <v>134.75982694903144</v>
      </c>
      <c r="J31" s="61">
        <f t="shared" si="0"/>
        <v>0.58105321603427251</v>
      </c>
      <c r="K31" s="61">
        <f t="shared" si="1"/>
        <v>0.82984212177258954</v>
      </c>
      <c r="L31" s="52">
        <f t="shared" si="5"/>
        <v>13.606391873322469</v>
      </c>
      <c r="M31" s="61">
        <f t="shared" si="2"/>
        <v>12.350593286193121</v>
      </c>
      <c r="N31" s="61">
        <f t="shared" si="3"/>
        <v>1.5809640636324369</v>
      </c>
      <c r="O31" s="62">
        <f t="shared" si="4"/>
        <v>1.8296525218021489</v>
      </c>
    </row>
    <row r="32" spans="6:15" x14ac:dyDescent="0.3">
      <c r="F32" s="39">
        <v>6</v>
      </c>
      <c r="G32" s="83"/>
      <c r="H32" s="56">
        <v>673.11379999999997</v>
      </c>
      <c r="I32" s="56">
        <f>SQRT( (('Forces Input'!D9)^2) + (('Forces Input'!E9)^2) )</f>
        <v>134.75948733568853</v>
      </c>
      <c r="J32" s="61">
        <f t="shared" si="0"/>
        <v>0.58105321330307391</v>
      </c>
      <c r="K32" s="61">
        <f t="shared" si="1"/>
        <v>0.82984211734928914</v>
      </c>
      <c r="L32" s="52">
        <f t="shared" si="5"/>
        <v>13.606370173586297</v>
      </c>
      <c r="M32" s="61">
        <f t="shared" si="2"/>
        <v>12.350625911807326</v>
      </c>
      <c r="N32" s="61">
        <f t="shared" si="3"/>
        <v>1.5809640613510145</v>
      </c>
      <c r="O32" s="62">
        <f t="shared" si="4"/>
        <v>1.8296525183357097</v>
      </c>
    </row>
    <row r="33" spans="5:17" x14ac:dyDescent="0.3">
      <c r="F33" s="39">
        <v>7</v>
      </c>
      <c r="G33" s="83"/>
      <c r="H33" s="56">
        <v>673.1123</v>
      </c>
      <c r="I33" s="56">
        <f>SQRT( (('Forces Input'!D10)^2) + (('Forces Input'!E10)^2) )</f>
        <v>134.76108775915102</v>
      </c>
      <c r="J33" s="61">
        <f t="shared" si="0"/>
        <v>0.58105321739987148</v>
      </c>
      <c r="K33" s="61">
        <f t="shared" si="1"/>
        <v>0.82984212398424018</v>
      </c>
      <c r="L33" s="52">
        <f t="shared" si="5"/>
        <v>13.606402723214735</v>
      </c>
      <c r="M33" s="61">
        <f t="shared" si="2"/>
        <v>12.350468889387551</v>
      </c>
      <c r="N33" s="61">
        <f t="shared" si="3"/>
        <v>1.5809640633297226</v>
      </c>
      <c r="O33" s="62">
        <f t="shared" si="4"/>
        <v>1.8296525204658605</v>
      </c>
    </row>
    <row r="34" spans="5:17" x14ac:dyDescent="0.3">
      <c r="F34" s="39">
        <v>8</v>
      </c>
      <c r="G34" s="83"/>
      <c r="H34" s="56">
        <v>673.11429999999996</v>
      </c>
      <c r="I34" s="56">
        <f>SQRT( (('Forces Input'!D11)^2) + (('Forces Input'!E11)^2) )</f>
        <v>134.76219134465015</v>
      </c>
      <c r="J34" s="61">
        <f t="shared" si="0"/>
        <v>0.58105321193747494</v>
      </c>
      <c r="K34" s="61">
        <f t="shared" si="1"/>
        <v>0.82984211513763873</v>
      </c>
      <c r="L34" s="52">
        <f t="shared" si="5"/>
        <v>13.606359323742391</v>
      </c>
      <c r="M34" s="61">
        <f t="shared" si="2"/>
        <v>12.350357521051478</v>
      </c>
      <c r="N34" s="61">
        <f t="shared" si="3"/>
        <v>1.5809640564081664</v>
      </c>
      <c r="O34" s="62">
        <f t="shared" si="4"/>
        <v>1.8296525085170763</v>
      </c>
    </row>
    <row r="35" spans="5:17" x14ac:dyDescent="0.3">
      <c r="F35" s="39">
        <v>9</v>
      </c>
      <c r="G35" s="83"/>
      <c r="H35" s="56">
        <v>673.11180000000002</v>
      </c>
      <c r="I35" s="56">
        <f>SQRT( (('Forces Input'!D12)^2) + (('Forces Input'!E12)^2) )</f>
        <v>134.76112992771357</v>
      </c>
      <c r="J35" s="61">
        <f t="shared" si="0"/>
        <v>0.58105321876547067</v>
      </c>
      <c r="K35" s="61">
        <f t="shared" si="1"/>
        <v>0.82984212619589037</v>
      </c>
      <c r="L35" s="52">
        <f t="shared" si="5"/>
        <v>13.606413573123115</v>
      </c>
      <c r="M35" s="61">
        <f t="shared" si="2"/>
        <v>12.350465221743947</v>
      </c>
      <c r="N35" s="61">
        <f t="shared" si="3"/>
        <v>1.5809640646393004</v>
      </c>
      <c r="O35" s="62">
        <f t="shared" si="4"/>
        <v>1.8296525225581826</v>
      </c>
    </row>
    <row r="36" spans="5:17" x14ac:dyDescent="0.3">
      <c r="F36" s="39">
        <v>10</v>
      </c>
      <c r="G36" s="83"/>
      <c r="H36" s="56">
        <v>673.11429999999996</v>
      </c>
      <c r="I36" s="56">
        <f>SQRT( (('Forces Input'!D13)^2) + (('Forces Input'!E13)^2) )</f>
        <v>134.76206153636898</v>
      </c>
      <c r="J36" s="61">
        <f t="shared" si="0"/>
        <v>0.58105321193747494</v>
      </c>
      <c r="K36" s="61">
        <f t="shared" si="1"/>
        <v>0.82984211513763873</v>
      </c>
      <c r="L36" s="52">
        <f t="shared" si="5"/>
        <v>13.606359323742391</v>
      </c>
      <c r="M36" s="61">
        <f t="shared" si="2"/>
        <v>12.35037038065709</v>
      </c>
      <c r="N36" s="61">
        <f t="shared" si="3"/>
        <v>1.5809640565799079</v>
      </c>
      <c r="O36" s="62">
        <f t="shared" si="4"/>
        <v>1.8296525088822928</v>
      </c>
    </row>
    <row r="37" spans="5:17" x14ac:dyDescent="0.3">
      <c r="F37" s="39">
        <v>11</v>
      </c>
      <c r="G37" s="83"/>
      <c r="H37" s="56">
        <v>355.31139999999999</v>
      </c>
      <c r="I37" s="52">
        <f>SQRT( (('Forces Input'!D14)^2) + (('Forces Input'!E14)^2) )</f>
        <v>15.694185521934548</v>
      </c>
      <c r="J37" s="61">
        <f t="shared" si="0"/>
        <v>0.58192167145864548</v>
      </c>
      <c r="K37" s="61">
        <f t="shared" si="1"/>
        <v>0.83124893366087194</v>
      </c>
      <c r="L37" s="52">
        <f t="shared" si="5"/>
        <v>26.670796185400562</v>
      </c>
      <c r="M37" s="61">
        <f t="shared" si="2"/>
        <v>116.4191952005887</v>
      </c>
      <c r="N37" s="61">
        <f t="shared" si="3"/>
        <v>1.5819204601873593</v>
      </c>
      <c r="O37" s="62">
        <f t="shared" si="4"/>
        <v>1.8312463557801448</v>
      </c>
    </row>
    <row r="38" spans="5:17" ht="15" thickBot="1" x14ac:dyDescent="0.35">
      <c r="F38" s="43">
        <v>12</v>
      </c>
      <c r="G38" s="84"/>
      <c r="H38" s="58">
        <v>355.31240000000003</v>
      </c>
      <c r="I38" s="54">
        <f>SQRT( (('Forces Input'!D15)^2) + (('Forces Input'!E15)^2) )</f>
        <v>15.694030015725724</v>
      </c>
      <c r="J38" s="65">
        <f t="shared" si="0"/>
        <v>0.58192166872444595</v>
      </c>
      <c r="K38" s="65">
        <f t="shared" si="1"/>
        <v>0.83124892923076721</v>
      </c>
      <c r="L38" s="54">
        <f t="shared" si="5"/>
        <v>26.670718308027901</v>
      </c>
      <c r="M38" s="65">
        <f t="shared" si="2"/>
        <v>116.42034990625061</v>
      </c>
      <c r="N38" s="65">
        <f t="shared" si="3"/>
        <v>1.5819204574771699</v>
      </c>
      <c r="O38" s="66">
        <f t="shared" si="4"/>
        <v>1.831246351401145</v>
      </c>
    </row>
    <row r="39" spans="5:17" x14ac:dyDescent="0.3">
      <c r="E39" s="8"/>
      <c r="F39" s="18"/>
      <c r="G39" s="32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5:17" x14ac:dyDescent="0.3">
      <c r="E40" s="8"/>
      <c r="F40" s="18"/>
      <c r="G40" s="32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5:17" x14ac:dyDescent="0.3">
      <c r="E41" s="8"/>
      <c r="F41" s="18"/>
      <c r="G41" s="32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5:17" ht="15" thickBot="1" x14ac:dyDescent="0.35">
      <c r="E42" s="8"/>
      <c r="F42" s="18"/>
      <c r="G42" s="32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5:17" x14ac:dyDescent="0.3">
      <c r="E43" s="8"/>
      <c r="F43" s="33"/>
      <c r="G43" s="34"/>
      <c r="H43" s="34"/>
      <c r="I43" s="34"/>
      <c r="J43" s="88" t="s">
        <v>58</v>
      </c>
      <c r="K43" s="89"/>
      <c r="L43" s="50" t="s">
        <v>59</v>
      </c>
      <c r="M43" s="50" t="s">
        <v>60</v>
      </c>
      <c r="N43" s="88" t="s">
        <v>61</v>
      </c>
      <c r="O43" s="90"/>
      <c r="P43" s="8"/>
      <c r="Q43" s="8"/>
    </row>
    <row r="44" spans="5:17" x14ac:dyDescent="0.3">
      <c r="E44" s="8"/>
      <c r="F44" s="35" t="s">
        <v>14</v>
      </c>
      <c r="G44" s="27" t="s">
        <v>15</v>
      </c>
      <c r="H44" s="27" t="s">
        <v>16</v>
      </c>
      <c r="I44" s="27" t="s">
        <v>66</v>
      </c>
      <c r="J44" s="27" t="s">
        <v>17</v>
      </c>
      <c r="K44" s="27" t="s">
        <v>18</v>
      </c>
      <c r="L44" s="27" t="s">
        <v>64</v>
      </c>
      <c r="M44" s="27" t="s">
        <v>65</v>
      </c>
      <c r="N44" s="27" t="s">
        <v>63</v>
      </c>
      <c r="O44" s="36" t="s">
        <v>62</v>
      </c>
      <c r="P44" s="8"/>
      <c r="Q44" s="8"/>
    </row>
    <row r="45" spans="5:17" x14ac:dyDescent="0.3">
      <c r="E45" s="8"/>
      <c r="F45" s="37">
        <v>1</v>
      </c>
      <c r="G45" s="91" t="s">
        <v>70</v>
      </c>
      <c r="H45" s="55">
        <f>ABS('Forces Input'!AG22)</f>
        <v>389.44279999999998</v>
      </c>
      <c r="I45" s="55">
        <f>SQRT( (('Forces Input'!AH22)^2) + (('Forces Input'!AI22)^2) )</f>
        <v>563.96100364231745</v>
      </c>
      <c r="J45" s="93">
        <f xml:space="preserve"> (   ($D$2*$B$4*1000000) / ($D$7 + ($D$3*H45*$D$4) ) ) -1</f>
        <v>0.5818283549037726</v>
      </c>
      <c r="K45" s="93">
        <f xml:space="preserve"> (   ($D$2*$B$5*1000000) / ($D$7 + ($D$3*H45*$D$5) ) ) -1</f>
        <v>0.83109774047015472</v>
      </c>
      <c r="L45" s="51">
        <f xml:space="preserve"> ( ($D$8) / ( ( 1- $D$3)*H45*$D$5) ) -1</f>
        <v>24.245682631054759</v>
      </c>
      <c r="M45" s="51">
        <f xml:space="preserve"> (( ($D$8 - (1-$D$3)*H45)*$D$6) / (I45*$D$5) ) -1</f>
        <v>2.2592820991169402</v>
      </c>
      <c r="N45" s="59">
        <f>1/(SQRT(      (((I45*$D$4)/($B$6*1000000*$D$2))^2)+((($D$7+($D$3*H45*$D$4))/($D$2*$B$4*1000000))^2)     )    )</f>
        <v>1.5802668541190723</v>
      </c>
      <c r="O45" s="60">
        <f>1/(SQRT(      (((I45*$D$5)/($B$7*1000000*$D$2))^2)+((($D$7+($D$3*H45*$D$5))/($D$2*$B$5*1000000))^2)     )    )</f>
        <v>1.827778836051525</v>
      </c>
      <c r="P45" s="8"/>
      <c r="Q45" s="8"/>
    </row>
    <row r="46" spans="5:17" x14ac:dyDescent="0.3">
      <c r="E46" s="8"/>
      <c r="F46" s="39">
        <v>2</v>
      </c>
      <c r="G46" s="83"/>
      <c r="H46" s="56">
        <f>ABS('Forces Input'!AG23)</f>
        <v>389.43470000000002</v>
      </c>
      <c r="I46" s="56">
        <f>SQRT( (('Forces Input'!AH23)^2) + (('Forces Input'!AI23)^2) )</f>
        <v>563.99961167349227</v>
      </c>
      <c r="J46" s="94">
        <f t="shared" ref="J46:J80" si="6" xml:space="preserve"> (   ($D$2*$B$4*1000000) / ($D$7 + ($D$3*H46*$D$4) ) ) -1</f>
        <v>0.58182837704817691</v>
      </c>
      <c r="K46" s="94">
        <f t="shared" ref="K46:K80" si="7" xml:space="preserve"> (   ($D$2*$B$5*1000000) / ($D$7 + ($D$3*H46*$D$5) ) ) -1</f>
        <v>0.83109777634807802</v>
      </c>
      <c r="L46" s="52">
        <f xml:space="preserve"> ( ($D$8) / ( ( 1- $D$3)*H46*$D$5) ) -1</f>
        <v>24.246207725581037</v>
      </c>
      <c r="M46" s="52">
        <f t="shared" ref="M46:M80" si="8" xml:space="preserve"> (( ($D$8 - (1-$D$3)*H46)*$D$6) / (I46*$D$5) ) -1</f>
        <v>2.2590609619195381</v>
      </c>
      <c r="N46" s="61">
        <f t="shared" ref="N46:N55" si="9">1/(SQRT(      (((I46*$D$4)/($B$6*1000000*$D$2))^2)+((($D$7+($D$3*H46*$D$4))/($D$2*$B$4*1000000))^2)     )    )</f>
        <v>1.5802666627105637</v>
      </c>
      <c r="O46" s="62">
        <f t="shared" ref="O46:O80" si="10">1/(SQRT(      (((I46*$D$5)/($B$7*1000000*$D$2))^2)+((($D$7+($D$3*H46*$D$5))/($D$2*$B$5*1000000))^2)     )    )</f>
        <v>1.8277784185383605</v>
      </c>
      <c r="P46" s="8"/>
      <c r="Q46" s="8"/>
    </row>
    <row r="47" spans="5:17" x14ac:dyDescent="0.3">
      <c r="E47" s="8"/>
      <c r="F47" s="39">
        <v>3</v>
      </c>
      <c r="G47" s="83"/>
      <c r="H47" s="56">
        <f>ABS('Forces Input'!AG24)</f>
        <v>341.28429999999997</v>
      </c>
      <c r="I47" s="56">
        <f>SQRT( (('Forces Input'!AH24)^2) + (('Forces Input'!AI24)^2) )</f>
        <v>465.32699202935777</v>
      </c>
      <c r="J47" s="94">
        <f t="shared" si="6"/>
        <v>0.58196002527958157</v>
      </c>
      <c r="K47" s="94">
        <f t="shared" si="7"/>
        <v>0.83131107729093334</v>
      </c>
      <c r="L47" s="52">
        <f t="shared" ref="L47" si="11" xml:space="preserve"> ( ($D$8) / ( ( 1- $D$3)*H47*$D$5) ) -1</f>
        <v>27.808091470218034</v>
      </c>
      <c r="M47" s="52">
        <f t="shared" si="8"/>
        <v>2.9643656809665289</v>
      </c>
      <c r="N47" s="61">
        <f t="shared" si="9"/>
        <v>1.5808961905049199</v>
      </c>
      <c r="O47" s="62">
        <f t="shared" si="10"/>
        <v>1.8290488222938879</v>
      </c>
      <c r="P47" s="8"/>
      <c r="Q47" s="8"/>
    </row>
    <row r="48" spans="5:17" x14ac:dyDescent="0.3">
      <c r="E48" s="8"/>
      <c r="F48" s="39">
        <v>4</v>
      </c>
      <c r="G48" s="83"/>
      <c r="H48" s="56">
        <f>ABS('Forces Input'!AG25)</f>
        <v>341.26979999999998</v>
      </c>
      <c r="I48" s="56">
        <f>SQRT( (('Forces Input'!AH25)^2) + (('Forces Input'!AI25)^2) )</f>
        <v>465.29184599442533</v>
      </c>
      <c r="J48" s="94">
        <f t="shared" si="6"/>
        <v>0.58196006492739882</v>
      </c>
      <c r="K48" s="94">
        <f t="shared" si="7"/>
        <v>0.83131114153181307</v>
      </c>
      <c r="L48" s="52">
        <f xml:space="preserve"> ( ($D$8) / ( ( 1- $D$3)*H48*$D$5) ) -1</f>
        <v>27.809315479275732</v>
      </c>
      <c r="M48" s="52">
        <f t="shared" si="8"/>
        <v>2.9646694138821403</v>
      </c>
      <c r="N48" s="61">
        <f t="shared" si="9"/>
        <v>1.5808963906070763</v>
      </c>
      <c r="O48" s="62">
        <f t="shared" si="10"/>
        <v>1.8290492273864127</v>
      </c>
      <c r="P48" s="8"/>
      <c r="Q48" s="8"/>
    </row>
    <row r="49" spans="5:17" x14ac:dyDescent="0.3">
      <c r="E49" s="8"/>
      <c r="F49" s="39">
        <v>5</v>
      </c>
      <c r="G49" s="83"/>
      <c r="H49" s="56">
        <f>ABS('Forces Input'!AG26)</f>
        <v>341.28129999999999</v>
      </c>
      <c r="I49" s="56">
        <f>SQRT( (('Forces Input'!AH26)^2) + (('Forces Input'!AI26)^2) )</f>
        <v>465.31110695157491</v>
      </c>
      <c r="J49" s="94">
        <f t="shared" si="6"/>
        <v>0.58196003348257808</v>
      </c>
      <c r="K49" s="94">
        <f t="shared" si="7"/>
        <v>0.83131109058214947</v>
      </c>
      <c r="L49" s="52">
        <f t="shared" ref="L49:L80" si="12" xml:space="preserve"> ( ($D$8) / ( ( 1- $D$3)*H49*$D$5) ) -1</f>
        <v>27.80834470493793</v>
      </c>
      <c r="M49" s="52">
        <f t="shared" si="8"/>
        <v>2.9645019049722943</v>
      </c>
      <c r="N49" s="61">
        <f t="shared" si="9"/>
        <v>1.5808962712501131</v>
      </c>
      <c r="O49" s="62">
        <f t="shared" si="10"/>
        <v>1.8290489897024569</v>
      </c>
      <c r="P49" s="8"/>
      <c r="Q49" s="8"/>
    </row>
    <row r="50" spans="5:17" x14ac:dyDescent="0.3">
      <c r="E50" s="8"/>
      <c r="F50" s="39">
        <v>6</v>
      </c>
      <c r="G50" s="83"/>
      <c r="H50" s="56">
        <f>ABS('Forces Input'!AG27)</f>
        <v>341.27289999999999</v>
      </c>
      <c r="I50" s="56">
        <f>SQRT( (('Forces Input'!AH27)^2) + (('Forces Input'!AI27)^2) )</f>
        <v>465.31258496835227</v>
      </c>
      <c r="J50" s="94">
        <f t="shared" si="6"/>
        <v>0.58196005645096882</v>
      </c>
      <c r="K50" s="94">
        <f t="shared" si="7"/>
        <v>0.83131112779755578</v>
      </c>
      <c r="L50" s="52">
        <f t="shared" si="12"/>
        <v>27.809053785839232</v>
      </c>
      <c r="M50" s="52">
        <f t="shared" si="8"/>
        <v>2.9644917930593975</v>
      </c>
      <c r="N50" s="61">
        <f t="shared" si="9"/>
        <v>1.5808962874211243</v>
      </c>
      <c r="O50" s="62">
        <f t="shared" si="10"/>
        <v>1.8290490124360168</v>
      </c>
      <c r="P50" s="8"/>
      <c r="Q50" s="8"/>
    </row>
    <row r="51" spans="5:17" x14ac:dyDescent="0.3">
      <c r="E51" s="8"/>
      <c r="F51" s="39">
        <v>7</v>
      </c>
      <c r="G51" s="83"/>
      <c r="H51" s="56">
        <f>ABS('Forces Input'!AG28)</f>
        <v>341.2842</v>
      </c>
      <c r="I51" s="56">
        <f>SQRT( (('Forces Input'!AH28)^2) + (('Forces Input'!AI28)^2) )</f>
        <v>465.32839905660177</v>
      </c>
      <c r="J51" s="94">
        <f t="shared" si="6"/>
        <v>0.58196002555301485</v>
      </c>
      <c r="K51" s="94">
        <f t="shared" si="7"/>
        <v>0.83131107773397384</v>
      </c>
      <c r="L51" s="52">
        <f t="shared" si="12"/>
        <v>27.808099911303636</v>
      </c>
      <c r="M51" s="52">
        <f t="shared" si="8"/>
        <v>2.9643537233304325</v>
      </c>
      <c r="N51" s="61">
        <f t="shared" si="9"/>
        <v>1.5808961843507638</v>
      </c>
      <c r="O51" s="62">
        <f t="shared" si="10"/>
        <v>1.8290488090796717</v>
      </c>
      <c r="P51" s="8"/>
      <c r="Q51" s="8"/>
    </row>
    <row r="52" spans="5:17" x14ac:dyDescent="0.3">
      <c r="E52" s="8"/>
      <c r="F52" s="39">
        <v>8</v>
      </c>
      <c r="G52" s="83"/>
      <c r="H52" s="56">
        <f>ABS('Forces Input'!AG29)</f>
        <v>341.2697</v>
      </c>
      <c r="I52" s="56">
        <f>SQRT( (('Forces Input'!AH29)^2) + (('Forces Input'!AI29)^2) )</f>
        <v>465.2936993218047</v>
      </c>
      <c r="J52" s="94">
        <f t="shared" si="6"/>
        <v>0.58196006520083232</v>
      </c>
      <c r="K52" s="94">
        <f t="shared" si="7"/>
        <v>0.83131114197485378</v>
      </c>
      <c r="L52" s="52">
        <f t="shared" si="12"/>
        <v>27.809323921078647</v>
      </c>
      <c r="M52" s="52">
        <f t="shared" si="8"/>
        <v>2.9646536516065529</v>
      </c>
      <c r="N52" s="61">
        <f t="shared" si="9"/>
        <v>1.5808963824149367</v>
      </c>
      <c r="O52" s="62">
        <f t="shared" si="10"/>
        <v>1.8290492098420601</v>
      </c>
      <c r="P52" s="8"/>
      <c r="Q52" s="8"/>
    </row>
    <row r="53" spans="5:17" x14ac:dyDescent="0.3">
      <c r="E53" s="8"/>
      <c r="F53" s="39">
        <v>9</v>
      </c>
      <c r="G53" s="83"/>
      <c r="H53" s="56">
        <f>ABS('Forces Input'!AG30)</f>
        <v>341.28100000000001</v>
      </c>
      <c r="I53" s="56">
        <f>SQRT( (('Forces Input'!AH30)^2) + (('Forces Input'!AI30)^2) )</f>
        <v>465.3097168085468</v>
      </c>
      <c r="J53" s="94">
        <f t="shared" si="6"/>
        <v>0.58196003430287768</v>
      </c>
      <c r="K53" s="94">
        <f t="shared" si="7"/>
        <v>0.83131109191127117</v>
      </c>
      <c r="L53" s="52">
        <f t="shared" si="12"/>
        <v>27.808370028654782</v>
      </c>
      <c r="M53" s="52">
        <f t="shared" si="8"/>
        <v>2.9645138377840419</v>
      </c>
      <c r="N53" s="61">
        <f t="shared" si="9"/>
        <v>1.5808962784184386</v>
      </c>
      <c r="O53" s="62">
        <f t="shared" si="10"/>
        <v>1.8290490045179124</v>
      </c>
      <c r="P53" s="8"/>
      <c r="Q53" s="8"/>
    </row>
    <row r="54" spans="5:17" x14ac:dyDescent="0.3">
      <c r="E54" s="8"/>
      <c r="F54" s="39">
        <v>10</v>
      </c>
      <c r="G54" s="83"/>
      <c r="H54" s="56">
        <f>ABS('Forces Input'!AG31)</f>
        <v>341.27260000000001</v>
      </c>
      <c r="I54" s="56">
        <f>SQRT( (('Forces Input'!AH31)^2) + (('Forces Input'!AI31)^2) )</f>
        <v>465.31077648446956</v>
      </c>
      <c r="J54" s="94">
        <f t="shared" si="6"/>
        <v>0.58196005727126843</v>
      </c>
      <c r="K54" s="94">
        <f t="shared" si="7"/>
        <v>0.83131112912667726</v>
      </c>
      <c r="L54" s="52">
        <f t="shared" si="12"/>
        <v>27.80907911080272</v>
      </c>
      <c r="M54" s="52">
        <f t="shared" si="8"/>
        <v>2.9645072901173779</v>
      </c>
      <c r="N54" s="61">
        <f t="shared" si="9"/>
        <v>1.5808962965003051</v>
      </c>
      <c r="O54" s="62">
        <f t="shared" si="10"/>
        <v>1.8290490313114933</v>
      </c>
      <c r="P54" s="8"/>
      <c r="Q54" s="8"/>
    </row>
    <row r="55" spans="5:17" x14ac:dyDescent="0.3">
      <c r="E55" s="8"/>
      <c r="F55" s="39">
        <v>11</v>
      </c>
      <c r="G55" s="83"/>
      <c r="H55" s="56">
        <f>ABS('Forces Input'!AG32)</f>
        <v>389.43860000000001</v>
      </c>
      <c r="I55" s="56">
        <f>SQRT( (('Forces Input'!AH32)^2) + (('Forces Input'!AI32)^2) )</f>
        <v>563.98200474463727</v>
      </c>
      <c r="J55" s="94">
        <f t="shared" si="6"/>
        <v>0.58182836638605617</v>
      </c>
      <c r="K55" s="94">
        <f t="shared" si="7"/>
        <v>0.83109775907352224</v>
      </c>
      <c r="L55" s="52">
        <f t="shared" si="12"/>
        <v>24.245954899563969</v>
      </c>
      <c r="M55" s="52">
        <f t="shared" si="8"/>
        <v>2.2591617560629387</v>
      </c>
      <c r="N55" s="61">
        <f t="shared" si="9"/>
        <v>1.5802667494412608</v>
      </c>
      <c r="O55" s="62">
        <f t="shared" si="10"/>
        <v>1.8277786080384797</v>
      </c>
      <c r="P55" s="8"/>
      <c r="Q55" s="8"/>
    </row>
    <row r="56" spans="5:17" x14ac:dyDescent="0.3">
      <c r="E56" s="8"/>
      <c r="F56" s="41">
        <v>12</v>
      </c>
      <c r="G56" s="92"/>
      <c r="H56" s="57">
        <f>ABS('Forces Input'!AG33)</f>
        <v>389.43860000000001</v>
      </c>
      <c r="I56" s="57">
        <f>SQRT( (('Forces Input'!AH33)^2) + (('Forces Input'!AI33)^2) )</f>
        <v>563.98094406659698</v>
      </c>
      <c r="J56" s="95">
        <f t="shared" si="6"/>
        <v>0.58182836638605617</v>
      </c>
      <c r="K56" s="95">
        <f t="shared" si="7"/>
        <v>0.83109775907352224</v>
      </c>
      <c r="L56" s="53">
        <f t="shared" si="12"/>
        <v>24.245954899563969</v>
      </c>
      <c r="M56" s="53">
        <f t="shared" si="8"/>
        <v>2.2591678855631301</v>
      </c>
      <c r="N56" s="63">
        <f>1/(SQRT(      (((I56*$D$4)/($B$6*1000000*$D$2))^2)+((($D$7+($D$3*H56*$D$4))/($D$2*$B$4*1000000))^2)     )    )</f>
        <v>1.5802667553064098</v>
      </c>
      <c r="O56" s="64">
        <f t="shared" si="10"/>
        <v>1.827778620489164</v>
      </c>
      <c r="P56" s="8"/>
      <c r="Q56" s="8"/>
    </row>
    <row r="57" spans="5:17" x14ac:dyDescent="0.3">
      <c r="E57" s="8"/>
      <c r="F57" s="37">
        <v>1</v>
      </c>
      <c r="G57" s="91" t="s">
        <v>71</v>
      </c>
      <c r="H57" s="55"/>
      <c r="I57" s="100"/>
      <c r="J57" s="93">
        <f t="shared" si="6"/>
        <v>0.58289376072382715</v>
      </c>
      <c r="K57" s="93">
        <f t="shared" si="7"/>
        <v>0.83282435452232573</v>
      </c>
      <c r="L57" s="51" t="e">
        <f t="shared" si="12"/>
        <v>#DIV/0!</v>
      </c>
      <c r="M57" s="51" t="e">
        <f t="shared" si="8"/>
        <v>#DIV/0!</v>
      </c>
      <c r="N57" s="59">
        <f t="shared" ref="N57:N80" si="13">1/(SQRT(      (((I57*$D$4)/($B$6*1000000*$D$2))^2)+((($D$7+($D$3*H57*$D$4))/($D$2*$B$4*1000000))^2)     )    )</f>
        <v>1.5828937607238271</v>
      </c>
      <c r="O57" s="60">
        <f t="shared" si="10"/>
        <v>1.8328243545223257</v>
      </c>
      <c r="P57" s="8"/>
      <c r="Q57" s="8"/>
    </row>
    <row r="58" spans="5:17" x14ac:dyDescent="0.3">
      <c r="E58" s="8"/>
      <c r="F58" s="39">
        <v>2</v>
      </c>
      <c r="G58" s="83"/>
      <c r="H58" s="56"/>
      <c r="I58" s="98"/>
      <c r="J58" s="94">
        <f t="shared" si="6"/>
        <v>0.58289376072382715</v>
      </c>
      <c r="K58" s="94">
        <f t="shared" si="7"/>
        <v>0.83282435452232573</v>
      </c>
      <c r="L58" s="52" t="e">
        <f t="shared" si="12"/>
        <v>#DIV/0!</v>
      </c>
      <c r="M58" s="52" t="e">
        <f t="shared" si="8"/>
        <v>#DIV/0!</v>
      </c>
      <c r="N58" s="61">
        <f t="shared" si="13"/>
        <v>1.5828937607238271</v>
      </c>
      <c r="O58" s="62">
        <f t="shared" si="10"/>
        <v>1.8328243545223257</v>
      </c>
      <c r="P58" s="8"/>
      <c r="Q58" s="8"/>
    </row>
    <row r="59" spans="5:17" x14ac:dyDescent="0.3">
      <c r="E59" s="8"/>
      <c r="F59" s="39">
        <v>3</v>
      </c>
      <c r="G59" s="83"/>
      <c r="H59" s="56"/>
      <c r="I59" s="98"/>
      <c r="J59" s="94">
        <f t="shared" si="6"/>
        <v>0.58289376072382715</v>
      </c>
      <c r="K59" s="94">
        <f t="shared" si="7"/>
        <v>0.83282435452232573</v>
      </c>
      <c r="L59" s="52" t="e">
        <f t="shared" si="12"/>
        <v>#DIV/0!</v>
      </c>
      <c r="M59" s="52" t="e">
        <f t="shared" si="8"/>
        <v>#DIV/0!</v>
      </c>
      <c r="N59" s="61">
        <f t="shared" si="13"/>
        <v>1.5828937607238271</v>
      </c>
      <c r="O59" s="62">
        <f t="shared" si="10"/>
        <v>1.8328243545223257</v>
      </c>
      <c r="P59" s="8"/>
      <c r="Q59" s="8"/>
    </row>
    <row r="60" spans="5:17" x14ac:dyDescent="0.3">
      <c r="E60" s="8"/>
      <c r="F60" s="39">
        <v>4</v>
      </c>
      <c r="G60" s="83"/>
      <c r="H60" s="56"/>
      <c r="I60" s="98"/>
      <c r="J60" s="94">
        <f t="shared" si="6"/>
        <v>0.58289376072382715</v>
      </c>
      <c r="K60" s="94">
        <f t="shared" si="7"/>
        <v>0.83282435452232573</v>
      </c>
      <c r="L60" s="52" t="e">
        <f t="shared" si="12"/>
        <v>#DIV/0!</v>
      </c>
      <c r="M60" s="52" t="e">
        <f t="shared" si="8"/>
        <v>#DIV/0!</v>
      </c>
      <c r="N60" s="61">
        <f t="shared" si="13"/>
        <v>1.5828937607238271</v>
      </c>
      <c r="O60" s="62">
        <f t="shared" si="10"/>
        <v>1.8328243545223257</v>
      </c>
      <c r="P60" s="8"/>
      <c r="Q60" s="8"/>
    </row>
    <row r="61" spans="5:17" x14ac:dyDescent="0.3">
      <c r="E61" s="8"/>
      <c r="F61" s="39">
        <v>5</v>
      </c>
      <c r="G61" s="83"/>
      <c r="H61" s="56"/>
      <c r="I61" s="98"/>
      <c r="J61" s="94">
        <f t="shared" si="6"/>
        <v>0.58289376072382715</v>
      </c>
      <c r="K61" s="94">
        <f t="shared" si="7"/>
        <v>0.83282435452232573</v>
      </c>
      <c r="L61" s="52" t="e">
        <f t="shared" si="12"/>
        <v>#DIV/0!</v>
      </c>
      <c r="M61" s="52" t="e">
        <f t="shared" si="8"/>
        <v>#DIV/0!</v>
      </c>
      <c r="N61" s="61">
        <f t="shared" si="13"/>
        <v>1.5828937607238271</v>
      </c>
      <c r="O61" s="62">
        <f t="shared" si="10"/>
        <v>1.8328243545223257</v>
      </c>
      <c r="P61" s="8"/>
      <c r="Q61" s="8"/>
    </row>
    <row r="62" spans="5:17" x14ac:dyDescent="0.3">
      <c r="E62" s="8"/>
      <c r="F62" s="39">
        <v>6</v>
      </c>
      <c r="G62" s="83"/>
      <c r="H62" s="56"/>
      <c r="I62" s="98"/>
      <c r="J62" s="94">
        <f t="shared" si="6"/>
        <v>0.58289376072382715</v>
      </c>
      <c r="K62" s="94">
        <f t="shared" si="7"/>
        <v>0.83282435452232573</v>
      </c>
      <c r="L62" s="52" t="e">
        <f t="shared" si="12"/>
        <v>#DIV/0!</v>
      </c>
      <c r="M62" s="52" t="e">
        <f t="shared" si="8"/>
        <v>#DIV/0!</v>
      </c>
      <c r="N62" s="61">
        <f t="shared" si="13"/>
        <v>1.5828937607238271</v>
      </c>
      <c r="O62" s="62">
        <f t="shared" si="10"/>
        <v>1.8328243545223257</v>
      </c>
      <c r="P62" s="8"/>
      <c r="Q62" s="8"/>
    </row>
    <row r="63" spans="5:17" x14ac:dyDescent="0.3">
      <c r="F63" s="39">
        <v>7</v>
      </c>
      <c r="G63" s="83"/>
      <c r="H63" s="56"/>
      <c r="I63" s="98"/>
      <c r="J63" s="94">
        <f t="shared" si="6"/>
        <v>0.58289376072382715</v>
      </c>
      <c r="K63" s="94">
        <f t="shared" si="7"/>
        <v>0.83282435452232573</v>
      </c>
      <c r="L63" s="52" t="e">
        <f t="shared" si="12"/>
        <v>#DIV/0!</v>
      </c>
      <c r="M63" s="52" t="e">
        <f t="shared" si="8"/>
        <v>#DIV/0!</v>
      </c>
      <c r="N63" s="61">
        <f t="shared" si="13"/>
        <v>1.5828937607238271</v>
      </c>
      <c r="O63" s="62">
        <f t="shared" si="10"/>
        <v>1.8328243545223257</v>
      </c>
    </row>
    <row r="64" spans="5:17" x14ac:dyDescent="0.3">
      <c r="F64" s="39">
        <v>8</v>
      </c>
      <c r="G64" s="83"/>
      <c r="H64" s="56"/>
      <c r="I64" s="98"/>
      <c r="J64" s="94">
        <f t="shared" si="6"/>
        <v>0.58289376072382715</v>
      </c>
      <c r="K64" s="94">
        <f t="shared" si="7"/>
        <v>0.83282435452232573</v>
      </c>
      <c r="L64" s="52" t="e">
        <f t="shared" si="12"/>
        <v>#DIV/0!</v>
      </c>
      <c r="M64" s="52" t="e">
        <f t="shared" si="8"/>
        <v>#DIV/0!</v>
      </c>
      <c r="N64" s="61">
        <f t="shared" si="13"/>
        <v>1.5828937607238271</v>
      </c>
      <c r="O64" s="62">
        <f t="shared" si="10"/>
        <v>1.8328243545223257</v>
      </c>
    </row>
    <row r="65" spans="6:15" x14ac:dyDescent="0.3">
      <c r="F65" s="39">
        <v>9</v>
      </c>
      <c r="G65" s="83"/>
      <c r="H65" s="56"/>
      <c r="I65" s="98"/>
      <c r="J65" s="94">
        <f t="shared" si="6"/>
        <v>0.58289376072382715</v>
      </c>
      <c r="K65" s="94">
        <f t="shared" si="7"/>
        <v>0.83282435452232573</v>
      </c>
      <c r="L65" s="52" t="e">
        <f t="shared" si="12"/>
        <v>#DIV/0!</v>
      </c>
      <c r="M65" s="52" t="e">
        <f t="shared" si="8"/>
        <v>#DIV/0!</v>
      </c>
      <c r="N65" s="61">
        <f t="shared" si="13"/>
        <v>1.5828937607238271</v>
      </c>
      <c r="O65" s="62">
        <f t="shared" si="10"/>
        <v>1.8328243545223257</v>
      </c>
    </row>
    <row r="66" spans="6:15" x14ac:dyDescent="0.3">
      <c r="F66" s="39">
        <v>10</v>
      </c>
      <c r="G66" s="83"/>
      <c r="H66" s="56"/>
      <c r="I66" s="98"/>
      <c r="J66" s="94">
        <f t="shared" si="6"/>
        <v>0.58289376072382715</v>
      </c>
      <c r="K66" s="94">
        <f t="shared" si="7"/>
        <v>0.83282435452232573</v>
      </c>
      <c r="L66" s="52" t="e">
        <f t="shared" si="12"/>
        <v>#DIV/0!</v>
      </c>
      <c r="M66" s="52" t="e">
        <f t="shared" si="8"/>
        <v>#DIV/0!</v>
      </c>
      <c r="N66" s="61">
        <f t="shared" si="13"/>
        <v>1.5828937607238271</v>
      </c>
      <c r="O66" s="62">
        <f t="shared" si="10"/>
        <v>1.8328243545223257</v>
      </c>
    </row>
    <row r="67" spans="6:15" x14ac:dyDescent="0.3">
      <c r="F67" s="39">
        <v>11</v>
      </c>
      <c r="G67" s="83"/>
      <c r="H67" s="56"/>
      <c r="I67" s="98"/>
      <c r="J67" s="94">
        <f t="shared" si="6"/>
        <v>0.58289376072382715</v>
      </c>
      <c r="K67" s="94">
        <f t="shared" si="7"/>
        <v>0.83282435452232573</v>
      </c>
      <c r="L67" s="52" t="e">
        <f t="shared" si="12"/>
        <v>#DIV/0!</v>
      </c>
      <c r="M67" s="52" t="e">
        <f t="shared" si="8"/>
        <v>#DIV/0!</v>
      </c>
      <c r="N67" s="61">
        <f t="shared" si="13"/>
        <v>1.5828937607238271</v>
      </c>
      <c r="O67" s="62">
        <f t="shared" si="10"/>
        <v>1.8328243545223257</v>
      </c>
    </row>
    <row r="68" spans="6:15" x14ac:dyDescent="0.3">
      <c r="F68" s="41">
        <v>12</v>
      </c>
      <c r="G68" s="92"/>
      <c r="H68" s="57"/>
      <c r="I68" s="101"/>
      <c r="J68" s="95">
        <f t="shared" si="6"/>
        <v>0.58289376072382715</v>
      </c>
      <c r="K68" s="95">
        <f t="shared" si="7"/>
        <v>0.83282435452232573</v>
      </c>
      <c r="L68" s="53" t="e">
        <f t="shared" si="12"/>
        <v>#DIV/0!</v>
      </c>
      <c r="M68" s="53" t="e">
        <f t="shared" si="8"/>
        <v>#DIV/0!</v>
      </c>
      <c r="N68" s="63">
        <f t="shared" si="13"/>
        <v>1.5828937607238271</v>
      </c>
      <c r="O68" s="64">
        <f t="shared" si="10"/>
        <v>1.8328243545223257</v>
      </c>
    </row>
    <row r="69" spans="6:15" x14ac:dyDescent="0.3">
      <c r="F69" s="39">
        <v>1</v>
      </c>
      <c r="G69" s="83" t="s">
        <v>72</v>
      </c>
      <c r="H69" s="98">
        <f>ABS('Forces Input'!C22)</f>
        <v>195.53479999999999</v>
      </c>
      <c r="I69" s="98">
        <f>SQRT( (('Forces Input'!D22)^2) + (('Forces Input'!E22)^2) )</f>
        <v>586.66395231945182</v>
      </c>
      <c r="J69" s="94">
        <f t="shared" si="6"/>
        <v>0.58235865324907188</v>
      </c>
      <c r="K69" s="94">
        <f t="shared" si="7"/>
        <v>0.83195703442346391</v>
      </c>
      <c r="L69" s="52">
        <f t="shared" si="12"/>
        <v>49.28132757825886</v>
      </c>
      <c r="M69" s="61">
        <f t="shared" si="8"/>
        <v>2.1785769277751674</v>
      </c>
      <c r="N69" s="61">
        <f t="shared" si="13"/>
        <v>1.5806674090776927</v>
      </c>
      <c r="O69" s="62">
        <f t="shared" si="10"/>
        <v>1.8283612920415218</v>
      </c>
    </row>
    <row r="70" spans="6:15" x14ac:dyDescent="0.3">
      <c r="F70" s="39">
        <v>2</v>
      </c>
      <c r="G70" s="83"/>
      <c r="H70" s="98">
        <f>ABS('Forces Input'!C23)</f>
        <v>195.53550000000001</v>
      </c>
      <c r="I70" s="98">
        <f>SQRT( (('Forces Input'!D23)^2) + (('Forces Input'!E23)^2) )</f>
        <v>586.66298475698125</v>
      </c>
      <c r="J70" s="94">
        <f t="shared" si="6"/>
        <v>0.58235865133407483</v>
      </c>
      <c r="K70" s="94">
        <f t="shared" si="7"/>
        <v>0.83195703131999199</v>
      </c>
      <c r="L70" s="52">
        <f t="shared" si="12"/>
        <v>49.281147575500775</v>
      </c>
      <c r="M70" s="61">
        <f t="shared" si="8"/>
        <v>2.1785820061111498</v>
      </c>
      <c r="N70" s="61">
        <f t="shared" si="13"/>
        <v>1.5806674127384932</v>
      </c>
      <c r="O70" s="62">
        <f t="shared" si="10"/>
        <v>1.828361300782023</v>
      </c>
    </row>
    <row r="71" spans="6:15" x14ac:dyDescent="0.3">
      <c r="F71" s="39">
        <v>3</v>
      </c>
      <c r="G71" s="83"/>
      <c r="H71" s="98">
        <f>ABS('Forces Input'!C24)</f>
        <v>146.33519999999999</v>
      </c>
      <c r="I71" s="98">
        <f>SQRT( (('Forces Input'!D24)^2) + (('Forces Input'!E24)^2) )</f>
        <v>248.33147120638978</v>
      </c>
      <c r="J71" s="94">
        <f t="shared" si="6"/>
        <v>0.58249326055426165</v>
      </c>
      <c r="K71" s="94">
        <f t="shared" si="7"/>
        <v>0.83217518836871962</v>
      </c>
      <c r="L71" s="52">
        <f t="shared" si="12"/>
        <v>66.186496015649922</v>
      </c>
      <c r="M71" s="61">
        <f t="shared" si="8"/>
        <v>6.5363703394139172</v>
      </c>
      <c r="N71" s="61">
        <f t="shared" si="13"/>
        <v>1.5821897501352375</v>
      </c>
      <c r="O71" s="62">
        <f t="shared" si="10"/>
        <v>1.8315291195631216</v>
      </c>
    </row>
    <row r="72" spans="6:15" x14ac:dyDescent="0.3">
      <c r="F72" s="39">
        <v>4</v>
      </c>
      <c r="G72" s="83"/>
      <c r="H72" s="98">
        <f>ABS('Forces Input'!C25)</f>
        <v>125.6237</v>
      </c>
      <c r="I72" s="98">
        <f>SQRT( (('Forces Input'!D25)^2) + (('Forces Input'!E25)^2) )</f>
        <v>716.09880083637904</v>
      </c>
      <c r="J72" s="94">
        <f t="shared" si="6"/>
        <v>0.58254993288924783</v>
      </c>
      <c r="K72" s="94">
        <f t="shared" si="7"/>
        <v>0.83226703992904549</v>
      </c>
      <c r="L72" s="52">
        <f t="shared" si="12"/>
        <v>77.263491138609453</v>
      </c>
      <c r="M72" s="61">
        <f t="shared" si="8"/>
        <v>1.6174660306801334</v>
      </c>
      <c r="N72" s="61">
        <f t="shared" si="13"/>
        <v>1.580031155457235</v>
      </c>
      <c r="O72" s="62">
        <f t="shared" si="10"/>
        <v>1.8269146224780757</v>
      </c>
    </row>
    <row r="73" spans="6:15" x14ac:dyDescent="0.3">
      <c r="F73" s="39">
        <v>5</v>
      </c>
      <c r="G73" s="83"/>
      <c r="H73" s="98">
        <f>ABS('Forces Input'!C26)</f>
        <v>146.3365</v>
      </c>
      <c r="I73" s="98">
        <f>SQRT( (('Forces Input'!D26)^2) + (('Forces Input'!E26)^2) )</f>
        <v>248.33473485432921</v>
      </c>
      <c r="J73" s="94">
        <f t="shared" si="6"/>
        <v>0.5824932569972332</v>
      </c>
      <c r="K73" s="94">
        <f t="shared" si="7"/>
        <v>0.83217518260375622</v>
      </c>
      <c r="L73" s="52">
        <f t="shared" si="12"/>
        <v>66.185899155366798</v>
      </c>
      <c r="M73" s="61">
        <f t="shared" si="8"/>
        <v>6.5362705760172011</v>
      </c>
      <c r="N73" s="61">
        <f t="shared" si="13"/>
        <v>1.5821897386048447</v>
      </c>
      <c r="O73" s="62">
        <f t="shared" si="10"/>
        <v>1.8315290968314579</v>
      </c>
    </row>
    <row r="74" spans="6:15" x14ac:dyDescent="0.3">
      <c r="F74" s="39">
        <v>6</v>
      </c>
      <c r="G74" s="83"/>
      <c r="H74" s="98">
        <f>ABS('Forces Input'!C27)</f>
        <v>125.6237</v>
      </c>
      <c r="I74" s="98">
        <f>SQRT( (('Forces Input'!D27)^2) + (('Forces Input'!E27)^2) )</f>
        <v>716.08430548795025</v>
      </c>
      <c r="J74" s="94">
        <f t="shared" si="6"/>
        <v>0.58254993288924783</v>
      </c>
      <c r="K74" s="94">
        <f t="shared" si="7"/>
        <v>0.83226703992904549</v>
      </c>
      <c r="L74" s="52">
        <f t="shared" si="12"/>
        <v>77.263491138609453</v>
      </c>
      <c r="M74" s="61">
        <f t="shared" si="8"/>
        <v>1.6175190147796652</v>
      </c>
      <c r="N74" s="61">
        <f t="shared" si="13"/>
        <v>1.5800312571836241</v>
      </c>
      <c r="O74" s="62">
        <f t="shared" si="10"/>
        <v>1.8269148382157818</v>
      </c>
    </row>
    <row r="75" spans="6:15" x14ac:dyDescent="0.3">
      <c r="F75" s="39">
        <v>7</v>
      </c>
      <c r="G75" s="83"/>
      <c r="H75" s="98">
        <f>ABS('Forces Input'!C28)</f>
        <v>125.62390000000001</v>
      </c>
      <c r="I75" s="98">
        <f>SQRT( (('Forces Input'!D28)^2) + (('Forces Input'!E28)^2) )</f>
        <v>716.06651935543675</v>
      </c>
      <c r="J75" s="94">
        <f t="shared" si="6"/>
        <v>0.58254993234197339</v>
      </c>
      <c r="K75" s="94">
        <f t="shared" si="7"/>
        <v>0.83226703904203903</v>
      </c>
      <c r="L75" s="52">
        <f t="shared" si="12"/>
        <v>77.263366538925567</v>
      </c>
      <c r="M75" s="61">
        <f t="shared" si="8"/>
        <v>1.617583992059124</v>
      </c>
      <c r="N75" s="61">
        <f t="shared" si="13"/>
        <v>1.5800313814568374</v>
      </c>
      <c r="O75" s="62">
        <f t="shared" si="10"/>
        <v>1.8269151020458883</v>
      </c>
    </row>
    <row r="76" spans="6:15" x14ac:dyDescent="0.3">
      <c r="F76" s="39">
        <v>8</v>
      </c>
      <c r="G76" s="83"/>
      <c r="H76" s="98">
        <f>ABS('Forces Input'!C29)</f>
        <v>146.3365</v>
      </c>
      <c r="I76" s="98">
        <f>SQRT( (('Forces Input'!D29)^2) + (('Forces Input'!E29)^2) )</f>
        <v>248.33332530552559</v>
      </c>
      <c r="J76" s="94">
        <f t="shared" si="6"/>
        <v>0.5824932569972332</v>
      </c>
      <c r="K76" s="94">
        <f t="shared" si="7"/>
        <v>0.83217518260375622</v>
      </c>
      <c r="L76" s="52">
        <f t="shared" si="12"/>
        <v>66.185899155366798</v>
      </c>
      <c r="M76" s="61">
        <f t="shared" si="8"/>
        <v>6.5363133521575403</v>
      </c>
      <c r="N76" s="61">
        <f t="shared" si="13"/>
        <v>1.5821897420493869</v>
      </c>
      <c r="O76" s="62">
        <f t="shared" si="10"/>
        <v>1.8315291041619286</v>
      </c>
    </row>
    <row r="77" spans="6:15" x14ac:dyDescent="0.3">
      <c r="F77" s="39">
        <v>9</v>
      </c>
      <c r="G77" s="83"/>
      <c r="H77" s="98">
        <f>ABS('Forces Input'!C30)</f>
        <v>125.62390000000001</v>
      </c>
      <c r="I77" s="98">
        <f>SQRT( (('Forces Input'!D30)^2) + (('Forces Input'!E30)^2) )</f>
        <v>716.06943639262386</v>
      </c>
      <c r="J77" s="94">
        <f t="shared" si="6"/>
        <v>0.58254993234197339</v>
      </c>
      <c r="K77" s="94">
        <f t="shared" si="7"/>
        <v>0.83226703904203903</v>
      </c>
      <c r="L77" s="52">
        <f t="shared" si="12"/>
        <v>77.263366538925567</v>
      </c>
      <c r="M77" s="61">
        <f t="shared" si="8"/>
        <v>1.6175733288615941</v>
      </c>
      <c r="N77" s="61">
        <f t="shared" si="13"/>
        <v>1.5800313609861336</v>
      </c>
      <c r="O77" s="62">
        <f t="shared" si="10"/>
        <v>1.8269150586323371</v>
      </c>
    </row>
    <row r="78" spans="6:15" x14ac:dyDescent="0.3">
      <c r="F78" s="39">
        <v>10</v>
      </c>
      <c r="G78" s="83"/>
      <c r="H78" s="98">
        <f>ABS('Forces Input'!C31)</f>
        <v>146.33510000000001</v>
      </c>
      <c r="I78" s="98">
        <f>SQRT( (('Forces Input'!D31)^2) + (('Forces Input'!E31)^2) )</f>
        <v>248.33001862940372</v>
      </c>
      <c r="J78" s="94">
        <f t="shared" si="6"/>
        <v>0.58249326082787922</v>
      </c>
      <c r="K78" s="94">
        <f t="shared" si="7"/>
        <v>0.83217518881217867</v>
      </c>
      <c r="L78" s="52">
        <f t="shared" si="12"/>
        <v>66.18654192841862</v>
      </c>
      <c r="M78" s="61">
        <f t="shared" si="8"/>
        <v>6.5364144778593261</v>
      </c>
      <c r="N78" s="61">
        <f t="shared" si="13"/>
        <v>1.5821897539583414</v>
      </c>
      <c r="O78" s="62">
        <f t="shared" si="10"/>
        <v>1.8315291275602539</v>
      </c>
    </row>
    <row r="79" spans="6:15" x14ac:dyDescent="0.3">
      <c r="F79" s="39">
        <v>11</v>
      </c>
      <c r="G79" s="83"/>
      <c r="H79" s="98">
        <f>ABS('Forces Input'!C32)</f>
        <v>195.53460000000001</v>
      </c>
      <c r="I79" s="98">
        <f>SQRT( (('Forces Input'!D32)^2) + (('Forces Input'!E32)^2) )</f>
        <v>586.66302202420252</v>
      </c>
      <c r="J79" s="94">
        <f t="shared" si="6"/>
        <v>0.58235865379621399</v>
      </c>
      <c r="K79" s="94">
        <f t="shared" si="7"/>
        <v>0.83195703531017018</v>
      </c>
      <c r="L79" s="52">
        <f t="shared" si="12"/>
        <v>49.281379007855037</v>
      </c>
      <c r="M79" s="61">
        <f t="shared" si="8"/>
        <v>2.1785820150239243</v>
      </c>
      <c r="N79" s="61">
        <f t="shared" si="13"/>
        <v>1.5806674149782218</v>
      </c>
      <c r="O79" s="62">
        <f t="shared" si="10"/>
        <v>1.8283613042932654</v>
      </c>
    </row>
    <row r="80" spans="6:15" ht="15" thickBot="1" x14ac:dyDescent="0.35">
      <c r="F80" s="43">
        <v>12</v>
      </c>
      <c r="G80" s="84"/>
      <c r="H80" s="99">
        <f>ABS('Forces Input'!C33)</f>
        <v>195.53479999999999</v>
      </c>
      <c r="I80" s="99">
        <f>SQRT( (('Forces Input'!D33)^2) + (('Forces Input'!E33)^2) )</f>
        <v>586.66309255546321</v>
      </c>
      <c r="J80" s="96">
        <f t="shared" si="6"/>
        <v>0.58235865324907188</v>
      </c>
      <c r="K80" s="96">
        <f t="shared" si="7"/>
        <v>0.83195703442346391</v>
      </c>
      <c r="L80" s="54">
        <f t="shared" si="12"/>
        <v>49.28132757825886</v>
      </c>
      <c r="M80" s="65">
        <f t="shared" si="8"/>
        <v>2.1785815860296442</v>
      </c>
      <c r="N80" s="65">
        <f t="shared" si="13"/>
        <v>1.5806674140268273</v>
      </c>
      <c r="O80" s="66">
        <f t="shared" si="10"/>
        <v>1.8283613025497241</v>
      </c>
    </row>
    <row r="81" spans="6:15" x14ac:dyDescent="0.3">
      <c r="M81" s="97"/>
      <c r="N81" s="97"/>
      <c r="O81" s="97"/>
    </row>
    <row r="84" spans="6:15" ht="15" thickBot="1" x14ac:dyDescent="0.35"/>
    <row r="85" spans="6:15" x14ac:dyDescent="0.3">
      <c r="F85" s="33"/>
      <c r="G85" s="34"/>
      <c r="H85" s="34"/>
      <c r="I85" s="34"/>
      <c r="J85" s="88" t="s">
        <v>58</v>
      </c>
      <c r="K85" s="89"/>
      <c r="L85" s="50" t="s">
        <v>59</v>
      </c>
      <c r="M85" s="50" t="s">
        <v>60</v>
      </c>
      <c r="N85" s="88" t="s">
        <v>61</v>
      </c>
      <c r="O85" s="90"/>
    </row>
    <row r="86" spans="6:15" x14ac:dyDescent="0.3">
      <c r="F86" s="35" t="s">
        <v>14</v>
      </c>
      <c r="G86" s="27" t="s">
        <v>15</v>
      </c>
      <c r="H86" s="27" t="s">
        <v>16</v>
      </c>
      <c r="I86" s="27" t="s">
        <v>66</v>
      </c>
      <c r="J86" s="27" t="s">
        <v>17</v>
      </c>
      <c r="K86" s="27" t="s">
        <v>18</v>
      </c>
      <c r="L86" s="27" t="s">
        <v>64</v>
      </c>
      <c r="M86" s="27" t="s">
        <v>65</v>
      </c>
      <c r="N86" s="27" t="s">
        <v>63</v>
      </c>
      <c r="O86" s="36" t="s">
        <v>62</v>
      </c>
    </row>
    <row r="87" spans="6:15" x14ac:dyDescent="0.3">
      <c r="F87" s="37">
        <v>1</v>
      </c>
      <c r="G87" s="91" t="s">
        <v>73</v>
      </c>
      <c r="H87" s="28"/>
      <c r="I87" s="28"/>
      <c r="J87" s="29">
        <f xml:space="preserve"> (   ($D$2*$B$4*1000000) / ($D$7 + ($D$3*H87*$D$4) ) ) -1</f>
        <v>0.58289376072382715</v>
      </c>
      <c r="K87" s="29">
        <f xml:space="preserve"> (   ($D$2*$B$5*1000000) / ($D$7 + ($D$3*H87*$D$5) ) ) -1</f>
        <v>0.83282435452232573</v>
      </c>
      <c r="L87" s="28" t="e">
        <f xml:space="preserve"> ( ($D$8) / ( ( 1- $D$3)*H87*$D$5) ) -1</f>
        <v>#DIV/0!</v>
      </c>
      <c r="M87" s="28" t="e">
        <f xml:space="preserve"> (( ($D$8 - (1-$D$3)*H87)*$D$6) / (I87*$D$5) ) -1</f>
        <v>#DIV/0!</v>
      </c>
      <c r="N87" s="28">
        <f>1/(SQRT(      (((I87*$D$4)/($B$6*1000000*$D$2))^2)+((($D$7+($D$3*H87*$D$4))/($D$2*$B$4*1000000))^2)     )    )</f>
        <v>1.5828937607238271</v>
      </c>
      <c r="O87" s="38">
        <f>1/(SQRT(      (((I87*$D$5)/($B$7*1000000*$D$2))^2)+((($D$7+($D$3*H87*$D$5))/($D$2*$B$5*1000000))^2)     )    )</f>
        <v>1.8328243545223257</v>
      </c>
    </row>
    <row r="88" spans="6:15" x14ac:dyDescent="0.3">
      <c r="F88" s="39">
        <v>2</v>
      </c>
      <c r="G88" s="83"/>
      <c r="H88" s="19"/>
      <c r="I88" s="19"/>
      <c r="J88" s="20">
        <f t="shared" ref="J88:J122" si="14" xml:space="preserve"> (   ($D$2*$B$4*1000000) / ($D$7 + ($D$3*H88*$D$4) ) ) -1</f>
        <v>0.58289376072382715</v>
      </c>
      <c r="K88" s="20">
        <f t="shared" ref="K88:K122" si="15" xml:space="preserve"> (   ($D$2*$B$5*1000000) / ($D$7 + ($D$3*H88*$D$5) ) ) -1</f>
        <v>0.83282435452232573</v>
      </c>
      <c r="L88" s="19" t="e">
        <f xml:space="preserve"> ( ($D$8) / ( ( 1- $D$3)*H88*$D$5) ) -1</f>
        <v>#DIV/0!</v>
      </c>
      <c r="M88" s="21" t="e">
        <f t="shared" ref="M88:M122" si="16" xml:space="preserve"> (( ($D$8 - (1-$D$3)*H88)*$D$6) / (I88*$D$5) ) -1</f>
        <v>#DIV/0!</v>
      </c>
      <c r="N88" s="19">
        <f t="shared" ref="N88:N97" si="17">1/(SQRT(      (((I88*$D$4)/($B$6*1000000*$D$2))^2)+((($D$7+($D$3*H88*$D$4))/($D$2*$B$4*1000000))^2)     )    )</f>
        <v>1.5828937607238271</v>
      </c>
      <c r="O88" s="40">
        <f t="shared" ref="O88:O122" si="18">1/(SQRT(      (((I88*$D$5)/($B$7*1000000*$D$2))^2)+((($D$7+($D$3*H88*$D$5))/($D$2*$B$5*1000000))^2)     )    )</f>
        <v>1.8328243545223257</v>
      </c>
    </row>
    <row r="89" spans="6:15" x14ac:dyDescent="0.3">
      <c r="F89" s="39">
        <v>3</v>
      </c>
      <c r="G89" s="83"/>
      <c r="H89" s="19"/>
      <c r="I89" s="19"/>
      <c r="J89" s="20">
        <f t="shared" si="14"/>
        <v>0.58289376072382715</v>
      </c>
      <c r="K89" s="20">
        <f t="shared" si="15"/>
        <v>0.83282435452232573</v>
      </c>
      <c r="L89" s="21" t="e">
        <f t="shared" ref="L89" si="19" xml:space="preserve"> ( ($D$8) / ( ( 1- $D$3)*H89*$D$5) ) -1</f>
        <v>#DIV/0!</v>
      </c>
      <c r="M89" s="21" t="e">
        <f t="shared" si="16"/>
        <v>#DIV/0!</v>
      </c>
      <c r="N89" s="19">
        <f t="shared" si="17"/>
        <v>1.5828937607238271</v>
      </c>
      <c r="O89" s="40">
        <f t="shared" si="18"/>
        <v>1.8328243545223257</v>
      </c>
    </row>
    <row r="90" spans="6:15" x14ac:dyDescent="0.3">
      <c r="F90" s="39">
        <v>4</v>
      </c>
      <c r="G90" s="83"/>
      <c r="H90" s="19"/>
      <c r="I90" s="19"/>
      <c r="J90" s="20">
        <f t="shared" si="14"/>
        <v>0.58289376072382715</v>
      </c>
      <c r="K90" s="20">
        <f t="shared" si="15"/>
        <v>0.83282435452232573</v>
      </c>
      <c r="L90" s="21" t="e">
        <f xml:space="preserve"> ( ($D$8) / ( ( 1- $D$3)*H90*$D$5) ) -1</f>
        <v>#DIV/0!</v>
      </c>
      <c r="M90" s="21" t="e">
        <f t="shared" si="16"/>
        <v>#DIV/0!</v>
      </c>
      <c r="N90" s="19">
        <f t="shared" si="17"/>
        <v>1.5828937607238271</v>
      </c>
      <c r="O90" s="40">
        <f t="shared" si="18"/>
        <v>1.8328243545223257</v>
      </c>
    </row>
    <row r="91" spans="6:15" x14ac:dyDescent="0.3">
      <c r="F91" s="39">
        <v>5</v>
      </c>
      <c r="G91" s="83"/>
      <c r="H91" s="19"/>
      <c r="I91" s="19"/>
      <c r="J91" s="20">
        <f t="shared" si="14"/>
        <v>0.58289376072382715</v>
      </c>
      <c r="K91" s="20">
        <f t="shared" si="15"/>
        <v>0.83282435452232573</v>
      </c>
      <c r="L91" s="21" t="e">
        <f t="shared" ref="L91:L122" si="20" xml:space="preserve"> ( ($D$8) / ( ( 1- $D$3)*H91*$D$5) ) -1</f>
        <v>#DIV/0!</v>
      </c>
      <c r="M91" s="21" t="e">
        <f t="shared" si="16"/>
        <v>#DIV/0!</v>
      </c>
      <c r="N91" s="19">
        <f t="shared" si="17"/>
        <v>1.5828937607238271</v>
      </c>
      <c r="O91" s="40">
        <f t="shared" si="18"/>
        <v>1.8328243545223257</v>
      </c>
    </row>
    <row r="92" spans="6:15" x14ac:dyDescent="0.3">
      <c r="F92" s="39">
        <v>6</v>
      </c>
      <c r="G92" s="83"/>
      <c r="H92" s="19"/>
      <c r="I92" s="19"/>
      <c r="J92" s="20">
        <f t="shared" si="14"/>
        <v>0.58289376072382715</v>
      </c>
      <c r="K92" s="20">
        <f t="shared" si="15"/>
        <v>0.83282435452232573</v>
      </c>
      <c r="L92" s="21" t="e">
        <f t="shared" si="20"/>
        <v>#DIV/0!</v>
      </c>
      <c r="M92" s="21" t="e">
        <f t="shared" si="16"/>
        <v>#DIV/0!</v>
      </c>
      <c r="N92" s="19">
        <f t="shared" si="17"/>
        <v>1.5828937607238271</v>
      </c>
      <c r="O92" s="40">
        <f t="shared" si="18"/>
        <v>1.8328243545223257</v>
      </c>
    </row>
    <row r="93" spans="6:15" x14ac:dyDescent="0.3">
      <c r="F93" s="39">
        <v>7</v>
      </c>
      <c r="G93" s="83"/>
      <c r="H93" s="19"/>
      <c r="I93" s="19"/>
      <c r="J93" s="20">
        <f t="shared" si="14"/>
        <v>0.58289376072382715</v>
      </c>
      <c r="K93" s="20">
        <f t="shared" si="15"/>
        <v>0.83282435452232573</v>
      </c>
      <c r="L93" s="21" t="e">
        <f t="shared" si="20"/>
        <v>#DIV/0!</v>
      </c>
      <c r="M93" s="21" t="e">
        <f t="shared" si="16"/>
        <v>#DIV/0!</v>
      </c>
      <c r="N93" s="19">
        <f t="shared" si="17"/>
        <v>1.5828937607238271</v>
      </c>
      <c r="O93" s="40">
        <f t="shared" si="18"/>
        <v>1.8328243545223257</v>
      </c>
    </row>
    <row r="94" spans="6:15" x14ac:dyDescent="0.3">
      <c r="F94" s="39">
        <v>8</v>
      </c>
      <c r="G94" s="83"/>
      <c r="H94" s="19"/>
      <c r="I94" s="19"/>
      <c r="J94" s="20">
        <f t="shared" si="14"/>
        <v>0.58289376072382715</v>
      </c>
      <c r="K94" s="20">
        <f t="shared" si="15"/>
        <v>0.83282435452232573</v>
      </c>
      <c r="L94" s="21" t="e">
        <f t="shared" si="20"/>
        <v>#DIV/0!</v>
      </c>
      <c r="M94" s="21" t="e">
        <f t="shared" si="16"/>
        <v>#DIV/0!</v>
      </c>
      <c r="N94" s="19">
        <f t="shared" si="17"/>
        <v>1.5828937607238271</v>
      </c>
      <c r="O94" s="40">
        <f t="shared" si="18"/>
        <v>1.8328243545223257</v>
      </c>
    </row>
    <row r="95" spans="6:15" x14ac:dyDescent="0.3">
      <c r="F95" s="39">
        <v>9</v>
      </c>
      <c r="G95" s="83"/>
      <c r="H95" s="19"/>
      <c r="I95" s="19"/>
      <c r="J95" s="20">
        <f t="shared" si="14"/>
        <v>0.58289376072382715</v>
      </c>
      <c r="K95" s="20">
        <f t="shared" si="15"/>
        <v>0.83282435452232573</v>
      </c>
      <c r="L95" s="21" t="e">
        <f t="shared" si="20"/>
        <v>#DIV/0!</v>
      </c>
      <c r="M95" s="21" t="e">
        <f t="shared" si="16"/>
        <v>#DIV/0!</v>
      </c>
      <c r="N95" s="19">
        <f t="shared" si="17"/>
        <v>1.5828937607238271</v>
      </c>
      <c r="O95" s="40">
        <f t="shared" si="18"/>
        <v>1.8328243545223257</v>
      </c>
    </row>
    <row r="96" spans="6:15" x14ac:dyDescent="0.3">
      <c r="F96" s="39">
        <v>10</v>
      </c>
      <c r="G96" s="83"/>
      <c r="H96" s="19"/>
      <c r="I96" s="19"/>
      <c r="J96" s="20">
        <f t="shared" si="14"/>
        <v>0.58289376072382715</v>
      </c>
      <c r="K96" s="20">
        <f t="shared" si="15"/>
        <v>0.83282435452232573</v>
      </c>
      <c r="L96" s="21" t="e">
        <f t="shared" si="20"/>
        <v>#DIV/0!</v>
      </c>
      <c r="M96" s="21" t="e">
        <f t="shared" si="16"/>
        <v>#DIV/0!</v>
      </c>
      <c r="N96" s="19">
        <f t="shared" si="17"/>
        <v>1.5828937607238271</v>
      </c>
      <c r="O96" s="40">
        <f t="shared" si="18"/>
        <v>1.8328243545223257</v>
      </c>
    </row>
    <row r="97" spans="6:15" x14ac:dyDescent="0.3">
      <c r="F97" s="39">
        <v>11</v>
      </c>
      <c r="G97" s="83"/>
      <c r="H97" s="19"/>
      <c r="I97" s="19"/>
      <c r="J97" s="20">
        <f t="shared" si="14"/>
        <v>0.58289376072382715</v>
      </c>
      <c r="K97" s="20">
        <f t="shared" si="15"/>
        <v>0.83282435452232573</v>
      </c>
      <c r="L97" s="21" t="e">
        <f t="shared" si="20"/>
        <v>#DIV/0!</v>
      </c>
      <c r="M97" s="21" t="e">
        <f t="shared" si="16"/>
        <v>#DIV/0!</v>
      </c>
      <c r="N97" s="19">
        <f t="shared" si="17"/>
        <v>1.5828937607238271</v>
      </c>
      <c r="O97" s="40">
        <f t="shared" si="18"/>
        <v>1.8328243545223257</v>
      </c>
    </row>
    <row r="98" spans="6:15" x14ac:dyDescent="0.3">
      <c r="F98" s="41">
        <v>12</v>
      </c>
      <c r="G98" s="92"/>
      <c r="H98" s="26"/>
      <c r="I98" s="26"/>
      <c r="J98" s="15">
        <f t="shared" si="14"/>
        <v>0.58289376072382715</v>
      </c>
      <c r="K98" s="15">
        <f t="shared" si="15"/>
        <v>0.83282435452232573</v>
      </c>
      <c r="L98" s="25" t="e">
        <f t="shared" si="20"/>
        <v>#DIV/0!</v>
      </c>
      <c r="M98" s="25" t="e">
        <f t="shared" si="16"/>
        <v>#DIV/0!</v>
      </c>
      <c r="N98" s="26">
        <f>1/(SQRT(      (((I98*$D$4)/($B$6*1000000*$D$2))^2)+((($D$7+($D$3*H98*$D$4))/($D$2*$B$4*1000000))^2)     )    )</f>
        <v>1.5828937607238271</v>
      </c>
      <c r="O98" s="42">
        <f t="shared" si="18"/>
        <v>1.8328243545223257</v>
      </c>
    </row>
    <row r="99" spans="6:15" x14ac:dyDescent="0.3">
      <c r="F99" s="37">
        <v>1</v>
      </c>
      <c r="G99" s="91" t="s">
        <v>74</v>
      </c>
      <c r="H99" s="28"/>
      <c r="I99" s="30"/>
      <c r="J99" s="29">
        <f t="shared" si="14"/>
        <v>0.58289376072382715</v>
      </c>
      <c r="K99" s="29">
        <f t="shared" si="15"/>
        <v>0.83282435452232573</v>
      </c>
      <c r="L99" s="31" t="e">
        <f t="shared" si="20"/>
        <v>#DIV/0!</v>
      </c>
      <c r="M99" s="31" t="e">
        <f t="shared" si="16"/>
        <v>#DIV/0!</v>
      </c>
      <c r="N99" s="28">
        <f t="shared" ref="N99:N122" si="21">1/(SQRT(      (((I99*$D$4)/($B$6*1000000*$D$2))^2)+((($D$7+($D$3*H99*$D$4))/($D$2*$B$4*1000000))^2)     )    )</f>
        <v>1.5828937607238271</v>
      </c>
      <c r="O99" s="38">
        <f t="shared" si="18"/>
        <v>1.8328243545223257</v>
      </c>
    </row>
    <row r="100" spans="6:15" x14ac:dyDescent="0.3">
      <c r="F100" s="39">
        <v>2</v>
      </c>
      <c r="G100" s="83"/>
      <c r="H100" s="19"/>
      <c r="I100" s="22"/>
      <c r="J100" s="20">
        <f t="shared" si="14"/>
        <v>0.58289376072382715</v>
      </c>
      <c r="K100" s="20">
        <f t="shared" si="15"/>
        <v>0.83282435452232573</v>
      </c>
      <c r="L100" s="21" t="e">
        <f t="shared" si="20"/>
        <v>#DIV/0!</v>
      </c>
      <c r="M100" s="21" t="e">
        <f t="shared" si="16"/>
        <v>#DIV/0!</v>
      </c>
      <c r="N100" s="19">
        <f t="shared" si="21"/>
        <v>1.5828937607238271</v>
      </c>
      <c r="O100" s="40">
        <f t="shared" si="18"/>
        <v>1.8328243545223257</v>
      </c>
    </row>
    <row r="101" spans="6:15" x14ac:dyDescent="0.3">
      <c r="F101" s="39">
        <v>3</v>
      </c>
      <c r="G101" s="83"/>
      <c r="H101" s="19"/>
      <c r="I101" s="22"/>
      <c r="J101" s="20">
        <f t="shared" si="14"/>
        <v>0.58289376072382715</v>
      </c>
      <c r="K101" s="20">
        <f t="shared" si="15"/>
        <v>0.83282435452232573</v>
      </c>
      <c r="L101" s="21" t="e">
        <f t="shared" si="20"/>
        <v>#DIV/0!</v>
      </c>
      <c r="M101" s="21" t="e">
        <f t="shared" si="16"/>
        <v>#DIV/0!</v>
      </c>
      <c r="N101" s="19">
        <f t="shared" si="21"/>
        <v>1.5828937607238271</v>
      </c>
      <c r="O101" s="40">
        <f t="shared" si="18"/>
        <v>1.8328243545223257</v>
      </c>
    </row>
    <row r="102" spans="6:15" x14ac:dyDescent="0.3">
      <c r="F102" s="39">
        <v>4</v>
      </c>
      <c r="G102" s="83"/>
      <c r="H102" s="19"/>
      <c r="I102" s="22"/>
      <c r="J102" s="20">
        <f t="shared" si="14"/>
        <v>0.58289376072382715</v>
      </c>
      <c r="K102" s="20">
        <f t="shared" si="15"/>
        <v>0.83282435452232573</v>
      </c>
      <c r="L102" s="21" t="e">
        <f t="shared" si="20"/>
        <v>#DIV/0!</v>
      </c>
      <c r="M102" s="21" t="e">
        <f t="shared" si="16"/>
        <v>#DIV/0!</v>
      </c>
      <c r="N102" s="19">
        <f t="shared" si="21"/>
        <v>1.5828937607238271</v>
      </c>
      <c r="O102" s="40">
        <f t="shared" si="18"/>
        <v>1.8328243545223257</v>
      </c>
    </row>
    <row r="103" spans="6:15" x14ac:dyDescent="0.3">
      <c r="F103" s="39">
        <v>5</v>
      </c>
      <c r="G103" s="83"/>
      <c r="H103" s="19"/>
      <c r="I103" s="22"/>
      <c r="J103" s="20">
        <f t="shared" si="14"/>
        <v>0.58289376072382715</v>
      </c>
      <c r="K103" s="20">
        <f t="shared" si="15"/>
        <v>0.83282435452232573</v>
      </c>
      <c r="L103" s="21" t="e">
        <f t="shared" si="20"/>
        <v>#DIV/0!</v>
      </c>
      <c r="M103" s="21" t="e">
        <f t="shared" si="16"/>
        <v>#DIV/0!</v>
      </c>
      <c r="N103" s="19">
        <f t="shared" si="21"/>
        <v>1.5828937607238271</v>
      </c>
      <c r="O103" s="40">
        <f t="shared" si="18"/>
        <v>1.8328243545223257</v>
      </c>
    </row>
    <row r="104" spans="6:15" x14ac:dyDescent="0.3">
      <c r="F104" s="39">
        <v>6</v>
      </c>
      <c r="G104" s="83"/>
      <c r="H104" s="19"/>
      <c r="I104" s="22"/>
      <c r="J104" s="20">
        <f t="shared" si="14"/>
        <v>0.58289376072382715</v>
      </c>
      <c r="K104" s="20">
        <f t="shared" si="15"/>
        <v>0.83282435452232573</v>
      </c>
      <c r="L104" s="21" t="e">
        <f t="shared" si="20"/>
        <v>#DIV/0!</v>
      </c>
      <c r="M104" s="21" t="e">
        <f t="shared" si="16"/>
        <v>#DIV/0!</v>
      </c>
      <c r="N104" s="19">
        <f t="shared" si="21"/>
        <v>1.5828937607238271</v>
      </c>
      <c r="O104" s="40">
        <f t="shared" si="18"/>
        <v>1.8328243545223257</v>
      </c>
    </row>
    <row r="105" spans="6:15" x14ac:dyDescent="0.3">
      <c r="F105" s="39">
        <v>7</v>
      </c>
      <c r="G105" s="83"/>
      <c r="H105" s="19"/>
      <c r="I105" s="22"/>
      <c r="J105" s="20">
        <f t="shared" si="14"/>
        <v>0.58289376072382715</v>
      </c>
      <c r="K105" s="20">
        <f t="shared" si="15"/>
        <v>0.83282435452232573</v>
      </c>
      <c r="L105" s="21" t="e">
        <f t="shared" si="20"/>
        <v>#DIV/0!</v>
      </c>
      <c r="M105" s="21" t="e">
        <f t="shared" si="16"/>
        <v>#DIV/0!</v>
      </c>
      <c r="N105" s="19">
        <f t="shared" si="21"/>
        <v>1.5828937607238271</v>
      </c>
      <c r="O105" s="40">
        <f t="shared" si="18"/>
        <v>1.8328243545223257</v>
      </c>
    </row>
    <row r="106" spans="6:15" x14ac:dyDescent="0.3">
      <c r="F106" s="39">
        <v>8</v>
      </c>
      <c r="G106" s="83"/>
      <c r="H106" s="19"/>
      <c r="I106" s="22"/>
      <c r="J106" s="20">
        <f t="shared" si="14"/>
        <v>0.58289376072382715</v>
      </c>
      <c r="K106" s="20">
        <f t="shared" si="15"/>
        <v>0.83282435452232573</v>
      </c>
      <c r="L106" s="21" t="e">
        <f t="shared" si="20"/>
        <v>#DIV/0!</v>
      </c>
      <c r="M106" s="21" t="e">
        <f t="shared" si="16"/>
        <v>#DIV/0!</v>
      </c>
      <c r="N106" s="19">
        <f t="shared" si="21"/>
        <v>1.5828937607238271</v>
      </c>
      <c r="O106" s="40">
        <f t="shared" si="18"/>
        <v>1.8328243545223257</v>
      </c>
    </row>
    <row r="107" spans="6:15" x14ac:dyDescent="0.3">
      <c r="F107" s="39">
        <v>9</v>
      </c>
      <c r="G107" s="83"/>
      <c r="H107" s="19"/>
      <c r="I107" s="22"/>
      <c r="J107" s="20">
        <f t="shared" si="14"/>
        <v>0.58289376072382715</v>
      </c>
      <c r="K107" s="20">
        <f t="shared" si="15"/>
        <v>0.83282435452232573</v>
      </c>
      <c r="L107" s="21" t="e">
        <f t="shared" si="20"/>
        <v>#DIV/0!</v>
      </c>
      <c r="M107" s="21" t="e">
        <f t="shared" si="16"/>
        <v>#DIV/0!</v>
      </c>
      <c r="N107" s="19">
        <f t="shared" si="21"/>
        <v>1.5828937607238271</v>
      </c>
      <c r="O107" s="40">
        <f t="shared" si="18"/>
        <v>1.8328243545223257</v>
      </c>
    </row>
    <row r="108" spans="6:15" x14ac:dyDescent="0.3">
      <c r="F108" s="39">
        <v>10</v>
      </c>
      <c r="G108" s="83"/>
      <c r="H108" s="19"/>
      <c r="I108" s="22"/>
      <c r="J108" s="20">
        <f t="shared" si="14"/>
        <v>0.58289376072382715</v>
      </c>
      <c r="K108" s="20">
        <f t="shared" si="15"/>
        <v>0.83282435452232573</v>
      </c>
      <c r="L108" s="21" t="e">
        <f t="shared" si="20"/>
        <v>#DIV/0!</v>
      </c>
      <c r="M108" s="21" t="e">
        <f t="shared" si="16"/>
        <v>#DIV/0!</v>
      </c>
      <c r="N108" s="19">
        <f t="shared" si="21"/>
        <v>1.5828937607238271</v>
      </c>
      <c r="O108" s="40">
        <f t="shared" si="18"/>
        <v>1.8328243545223257</v>
      </c>
    </row>
    <row r="109" spans="6:15" x14ac:dyDescent="0.3">
      <c r="F109" s="39">
        <v>11</v>
      </c>
      <c r="G109" s="83"/>
      <c r="H109" s="19"/>
      <c r="I109" s="22"/>
      <c r="J109" s="20">
        <f t="shared" si="14"/>
        <v>0.58289376072382715</v>
      </c>
      <c r="K109" s="20">
        <f t="shared" si="15"/>
        <v>0.83282435452232573</v>
      </c>
      <c r="L109" s="21" t="e">
        <f t="shared" si="20"/>
        <v>#DIV/0!</v>
      </c>
      <c r="M109" s="21" t="e">
        <f t="shared" si="16"/>
        <v>#DIV/0!</v>
      </c>
      <c r="N109" s="19">
        <f t="shared" si="21"/>
        <v>1.5828937607238271</v>
      </c>
      <c r="O109" s="40">
        <f t="shared" si="18"/>
        <v>1.8328243545223257</v>
      </c>
    </row>
    <row r="110" spans="6:15" x14ac:dyDescent="0.3">
      <c r="F110" s="41">
        <v>12</v>
      </c>
      <c r="G110" s="92"/>
      <c r="H110" s="26"/>
      <c r="I110" s="24"/>
      <c r="J110" s="15">
        <f t="shared" si="14"/>
        <v>0.58289376072382715</v>
      </c>
      <c r="K110" s="15">
        <f t="shared" si="15"/>
        <v>0.83282435452232573</v>
      </c>
      <c r="L110" s="25" t="e">
        <f t="shared" si="20"/>
        <v>#DIV/0!</v>
      </c>
      <c r="M110" s="25" t="e">
        <f t="shared" si="16"/>
        <v>#DIV/0!</v>
      </c>
      <c r="N110" s="26">
        <f t="shared" si="21"/>
        <v>1.5828937607238271</v>
      </c>
      <c r="O110" s="42">
        <f t="shared" si="18"/>
        <v>1.8328243545223257</v>
      </c>
    </row>
    <row r="111" spans="6:15" x14ac:dyDescent="0.3">
      <c r="F111" s="39">
        <v>1</v>
      </c>
      <c r="G111" s="83" t="s">
        <v>75</v>
      </c>
      <c r="H111" s="22"/>
      <c r="I111" s="23"/>
      <c r="J111" s="20">
        <f t="shared" si="14"/>
        <v>0.58289376072382715</v>
      </c>
      <c r="K111" s="20">
        <f t="shared" si="15"/>
        <v>0.83282435452232573</v>
      </c>
      <c r="L111" s="21" t="e">
        <f t="shared" si="20"/>
        <v>#DIV/0!</v>
      </c>
      <c r="M111" s="21" t="e">
        <f t="shared" si="16"/>
        <v>#DIV/0!</v>
      </c>
      <c r="N111" s="19">
        <f t="shared" si="21"/>
        <v>1.5828937607238271</v>
      </c>
      <c r="O111" s="40">
        <f t="shared" si="18"/>
        <v>1.8328243545223257</v>
      </c>
    </row>
    <row r="112" spans="6:15" x14ac:dyDescent="0.3">
      <c r="F112" s="39">
        <v>2</v>
      </c>
      <c r="G112" s="83"/>
      <c r="H112" s="22"/>
      <c r="I112" s="23"/>
      <c r="J112" s="20">
        <f t="shared" si="14"/>
        <v>0.58289376072382715</v>
      </c>
      <c r="K112" s="20">
        <f t="shared" si="15"/>
        <v>0.83282435452232573</v>
      </c>
      <c r="L112" s="21" t="e">
        <f t="shared" si="20"/>
        <v>#DIV/0!</v>
      </c>
      <c r="M112" s="21" t="e">
        <f t="shared" si="16"/>
        <v>#DIV/0!</v>
      </c>
      <c r="N112" s="19">
        <f t="shared" si="21"/>
        <v>1.5828937607238271</v>
      </c>
      <c r="O112" s="40">
        <f t="shared" si="18"/>
        <v>1.8328243545223257</v>
      </c>
    </row>
    <row r="113" spans="6:15" x14ac:dyDescent="0.3">
      <c r="F113" s="39">
        <v>3</v>
      </c>
      <c r="G113" s="83"/>
      <c r="H113" s="22"/>
      <c r="I113" s="23"/>
      <c r="J113" s="20">
        <f t="shared" si="14"/>
        <v>0.58289376072382715</v>
      </c>
      <c r="K113" s="20">
        <f t="shared" si="15"/>
        <v>0.83282435452232573</v>
      </c>
      <c r="L113" s="21" t="e">
        <f t="shared" si="20"/>
        <v>#DIV/0!</v>
      </c>
      <c r="M113" s="21" t="e">
        <f t="shared" si="16"/>
        <v>#DIV/0!</v>
      </c>
      <c r="N113" s="19">
        <f t="shared" si="21"/>
        <v>1.5828937607238271</v>
      </c>
      <c r="O113" s="40">
        <f t="shared" si="18"/>
        <v>1.8328243545223257</v>
      </c>
    </row>
    <row r="114" spans="6:15" x14ac:dyDescent="0.3">
      <c r="F114" s="39">
        <v>4</v>
      </c>
      <c r="G114" s="83"/>
      <c r="H114" s="22"/>
      <c r="I114" s="23"/>
      <c r="J114" s="20">
        <f t="shared" si="14"/>
        <v>0.58289376072382715</v>
      </c>
      <c r="K114" s="20">
        <f t="shared" si="15"/>
        <v>0.83282435452232573</v>
      </c>
      <c r="L114" s="21" t="e">
        <f t="shared" si="20"/>
        <v>#DIV/0!</v>
      </c>
      <c r="M114" s="21" t="e">
        <f t="shared" si="16"/>
        <v>#DIV/0!</v>
      </c>
      <c r="N114" s="19">
        <f t="shared" si="21"/>
        <v>1.5828937607238271</v>
      </c>
      <c r="O114" s="40">
        <f t="shared" si="18"/>
        <v>1.8328243545223257</v>
      </c>
    </row>
    <row r="115" spans="6:15" x14ac:dyDescent="0.3">
      <c r="F115" s="39">
        <v>5</v>
      </c>
      <c r="G115" s="83"/>
      <c r="H115" s="22"/>
      <c r="I115" s="23"/>
      <c r="J115" s="20">
        <f t="shared" si="14"/>
        <v>0.58289376072382715</v>
      </c>
      <c r="K115" s="20">
        <f t="shared" si="15"/>
        <v>0.83282435452232573</v>
      </c>
      <c r="L115" s="21" t="e">
        <f t="shared" si="20"/>
        <v>#DIV/0!</v>
      </c>
      <c r="M115" s="21" t="e">
        <f t="shared" si="16"/>
        <v>#DIV/0!</v>
      </c>
      <c r="N115" s="19">
        <f t="shared" si="21"/>
        <v>1.5828937607238271</v>
      </c>
      <c r="O115" s="40">
        <f t="shared" si="18"/>
        <v>1.8328243545223257</v>
      </c>
    </row>
    <row r="116" spans="6:15" x14ac:dyDescent="0.3">
      <c r="F116" s="39">
        <v>6</v>
      </c>
      <c r="G116" s="83"/>
      <c r="H116" s="22"/>
      <c r="I116" s="23"/>
      <c r="J116" s="20">
        <f t="shared" si="14"/>
        <v>0.58289376072382715</v>
      </c>
      <c r="K116" s="20">
        <f t="shared" si="15"/>
        <v>0.83282435452232573</v>
      </c>
      <c r="L116" s="21" t="e">
        <f t="shared" si="20"/>
        <v>#DIV/0!</v>
      </c>
      <c r="M116" s="21" t="e">
        <f t="shared" si="16"/>
        <v>#DIV/0!</v>
      </c>
      <c r="N116" s="19">
        <f t="shared" si="21"/>
        <v>1.5828937607238271</v>
      </c>
      <c r="O116" s="40">
        <f t="shared" si="18"/>
        <v>1.8328243545223257</v>
      </c>
    </row>
    <row r="117" spans="6:15" x14ac:dyDescent="0.3">
      <c r="F117" s="39">
        <v>7</v>
      </c>
      <c r="G117" s="83"/>
      <c r="H117" s="22"/>
      <c r="I117" s="23"/>
      <c r="J117" s="20">
        <f t="shared" si="14"/>
        <v>0.58289376072382715</v>
      </c>
      <c r="K117" s="20">
        <f t="shared" si="15"/>
        <v>0.83282435452232573</v>
      </c>
      <c r="L117" s="21" t="e">
        <f t="shared" si="20"/>
        <v>#DIV/0!</v>
      </c>
      <c r="M117" s="21" t="e">
        <f t="shared" si="16"/>
        <v>#DIV/0!</v>
      </c>
      <c r="N117" s="19">
        <f t="shared" si="21"/>
        <v>1.5828937607238271</v>
      </c>
      <c r="O117" s="40">
        <f t="shared" si="18"/>
        <v>1.8328243545223257</v>
      </c>
    </row>
    <row r="118" spans="6:15" x14ac:dyDescent="0.3">
      <c r="F118" s="39">
        <v>8</v>
      </c>
      <c r="G118" s="83"/>
      <c r="H118" s="22"/>
      <c r="I118" s="23"/>
      <c r="J118" s="20">
        <f t="shared" si="14"/>
        <v>0.58289376072382715</v>
      </c>
      <c r="K118" s="20">
        <f t="shared" si="15"/>
        <v>0.83282435452232573</v>
      </c>
      <c r="L118" s="21" t="e">
        <f t="shared" si="20"/>
        <v>#DIV/0!</v>
      </c>
      <c r="M118" s="21" t="e">
        <f t="shared" si="16"/>
        <v>#DIV/0!</v>
      </c>
      <c r="N118" s="19">
        <f t="shared" si="21"/>
        <v>1.5828937607238271</v>
      </c>
      <c r="O118" s="40">
        <f t="shared" si="18"/>
        <v>1.8328243545223257</v>
      </c>
    </row>
    <row r="119" spans="6:15" x14ac:dyDescent="0.3">
      <c r="F119" s="39">
        <v>9</v>
      </c>
      <c r="G119" s="83"/>
      <c r="H119" s="22"/>
      <c r="I119" s="23"/>
      <c r="J119" s="20">
        <f t="shared" si="14"/>
        <v>0.58289376072382715</v>
      </c>
      <c r="K119" s="20">
        <f t="shared" si="15"/>
        <v>0.83282435452232573</v>
      </c>
      <c r="L119" s="21" t="e">
        <f t="shared" si="20"/>
        <v>#DIV/0!</v>
      </c>
      <c r="M119" s="21" t="e">
        <f t="shared" si="16"/>
        <v>#DIV/0!</v>
      </c>
      <c r="N119" s="19">
        <f t="shared" si="21"/>
        <v>1.5828937607238271</v>
      </c>
      <c r="O119" s="40">
        <f t="shared" si="18"/>
        <v>1.8328243545223257</v>
      </c>
    </row>
    <row r="120" spans="6:15" x14ac:dyDescent="0.3">
      <c r="F120" s="39">
        <v>10</v>
      </c>
      <c r="G120" s="83"/>
      <c r="H120" s="22"/>
      <c r="I120" s="23"/>
      <c r="J120" s="20">
        <f t="shared" si="14"/>
        <v>0.58289376072382715</v>
      </c>
      <c r="K120" s="20">
        <f t="shared" si="15"/>
        <v>0.83282435452232573</v>
      </c>
      <c r="L120" s="21" t="e">
        <f t="shared" si="20"/>
        <v>#DIV/0!</v>
      </c>
      <c r="M120" s="21" t="e">
        <f t="shared" si="16"/>
        <v>#DIV/0!</v>
      </c>
      <c r="N120" s="19">
        <f t="shared" si="21"/>
        <v>1.5828937607238271</v>
      </c>
      <c r="O120" s="40">
        <f t="shared" si="18"/>
        <v>1.8328243545223257</v>
      </c>
    </row>
    <row r="121" spans="6:15" x14ac:dyDescent="0.3">
      <c r="F121" s="39">
        <v>11</v>
      </c>
      <c r="G121" s="83"/>
      <c r="H121" s="22"/>
      <c r="I121" s="23"/>
      <c r="J121" s="20">
        <f t="shared" si="14"/>
        <v>0.58289376072382715</v>
      </c>
      <c r="K121" s="20">
        <f t="shared" si="15"/>
        <v>0.83282435452232573</v>
      </c>
      <c r="L121" s="21" t="e">
        <f t="shared" si="20"/>
        <v>#DIV/0!</v>
      </c>
      <c r="M121" s="21" t="e">
        <f t="shared" si="16"/>
        <v>#DIV/0!</v>
      </c>
      <c r="N121" s="19">
        <f t="shared" si="21"/>
        <v>1.5828937607238271</v>
      </c>
      <c r="O121" s="40">
        <f t="shared" si="18"/>
        <v>1.8328243545223257</v>
      </c>
    </row>
    <row r="122" spans="6:15" ht="15" thickBot="1" x14ac:dyDescent="0.35">
      <c r="F122" s="43">
        <v>12</v>
      </c>
      <c r="G122" s="84"/>
      <c r="H122" s="44"/>
      <c r="I122" s="45"/>
      <c r="J122" s="46">
        <f t="shared" si="14"/>
        <v>0.58289376072382715</v>
      </c>
      <c r="K122" s="46">
        <f t="shared" si="15"/>
        <v>0.83282435452232573</v>
      </c>
      <c r="L122" s="47" t="e">
        <f t="shared" si="20"/>
        <v>#DIV/0!</v>
      </c>
      <c r="M122" s="47" t="e">
        <f t="shared" si="16"/>
        <v>#DIV/0!</v>
      </c>
      <c r="N122" s="48">
        <f t="shared" si="21"/>
        <v>1.5828937607238271</v>
      </c>
      <c r="O122" s="49">
        <f t="shared" si="18"/>
        <v>1.8328243545223257</v>
      </c>
    </row>
  </sheetData>
  <mergeCells count="16">
    <mergeCell ref="G111:G122"/>
    <mergeCell ref="J43:K43"/>
    <mergeCell ref="N43:O43"/>
    <mergeCell ref="G45:G56"/>
    <mergeCell ref="G57:G68"/>
    <mergeCell ref="G69:G80"/>
    <mergeCell ref="J85:K85"/>
    <mergeCell ref="N85:O85"/>
    <mergeCell ref="G87:G98"/>
    <mergeCell ref="G99:G110"/>
    <mergeCell ref="G27:G38"/>
    <mergeCell ref="A1:D1"/>
    <mergeCell ref="J1:K1"/>
    <mergeCell ref="N1:O1"/>
    <mergeCell ref="G3:G14"/>
    <mergeCell ref="G15:G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Especificaciones seno</vt:lpstr>
      <vt:lpstr>Static_MoS</vt:lpstr>
      <vt:lpstr>Forces Input</vt:lpstr>
      <vt:lpstr>Forces x KM x 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Diego Mataix Caballero</cp:lastModifiedBy>
  <dcterms:created xsi:type="dcterms:W3CDTF">2021-06-01T18:21:32Z</dcterms:created>
  <dcterms:modified xsi:type="dcterms:W3CDTF">2021-06-05T08:47:43Z</dcterms:modified>
</cp:coreProperties>
</file>