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MEng Space Systems (Local)\2. EUE\Micro-Satellite-Design-Analysis\Documentos\"/>
    </mc:Choice>
  </mc:AlternateContent>
  <xr:revisionPtr revIDLastSave="0" documentId="13_ncr:1_{97D2BF8B-2371-4675-AAF4-567393F5D2CE}" xr6:coauthVersionLast="47" xr6:coauthVersionMax="47" xr10:uidLastSave="{00000000-0000-0000-0000-000000000000}"/>
  <bookViews>
    <workbookView xWindow="-28920" yWindow="-105" windowWidth="29040" windowHeight="15840" activeTab="3" xr2:uid="{5BA9392F-C683-4373-9077-1D6BAC03E8AC}"/>
  </bookViews>
  <sheets>
    <sheet name="Especificaciones seno" sheetId="4" r:id="rId1"/>
    <sheet name="Static_MoS" sheetId="3" r:id="rId2"/>
    <sheet name="Forces Input" sheetId="1" r:id="rId3"/>
    <sheet name="Forces x KM x K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22" i="2" l="1"/>
  <c r="N122" i="2"/>
  <c r="M122" i="2"/>
  <c r="L122" i="2"/>
  <c r="K122" i="2"/>
  <c r="J122" i="2"/>
  <c r="O121" i="2"/>
  <c r="N121" i="2"/>
  <c r="M121" i="2"/>
  <c r="L121" i="2"/>
  <c r="K121" i="2"/>
  <c r="J121" i="2"/>
  <c r="O120" i="2"/>
  <c r="N120" i="2"/>
  <c r="M120" i="2"/>
  <c r="L120" i="2"/>
  <c r="K120" i="2"/>
  <c r="J120" i="2"/>
  <c r="O119" i="2"/>
  <c r="N119" i="2"/>
  <c r="M119" i="2"/>
  <c r="L119" i="2"/>
  <c r="K119" i="2"/>
  <c r="J119" i="2"/>
  <c r="O118" i="2"/>
  <c r="N118" i="2"/>
  <c r="M118" i="2"/>
  <c r="L118" i="2"/>
  <c r="K118" i="2"/>
  <c r="J118" i="2"/>
  <c r="O117" i="2"/>
  <c r="N117" i="2"/>
  <c r="M117" i="2"/>
  <c r="L117" i="2"/>
  <c r="K117" i="2"/>
  <c r="J117" i="2"/>
  <c r="O116" i="2"/>
  <c r="N116" i="2"/>
  <c r="M116" i="2"/>
  <c r="L116" i="2"/>
  <c r="K116" i="2"/>
  <c r="J116" i="2"/>
  <c r="O115" i="2"/>
  <c r="N115" i="2"/>
  <c r="M115" i="2"/>
  <c r="L115" i="2"/>
  <c r="K115" i="2"/>
  <c r="J115" i="2"/>
  <c r="O114" i="2"/>
  <c r="N114" i="2"/>
  <c r="M114" i="2"/>
  <c r="L114" i="2"/>
  <c r="K114" i="2"/>
  <c r="J114" i="2"/>
  <c r="O113" i="2"/>
  <c r="N113" i="2"/>
  <c r="M113" i="2"/>
  <c r="L113" i="2"/>
  <c r="K113" i="2"/>
  <c r="J113" i="2"/>
  <c r="O112" i="2"/>
  <c r="N112" i="2"/>
  <c r="M112" i="2"/>
  <c r="L112" i="2"/>
  <c r="K112" i="2"/>
  <c r="J112" i="2"/>
  <c r="O111" i="2"/>
  <c r="N111" i="2"/>
  <c r="M111" i="2"/>
  <c r="L111" i="2"/>
  <c r="K111" i="2"/>
  <c r="J111" i="2"/>
  <c r="O110" i="2"/>
  <c r="N110" i="2"/>
  <c r="M110" i="2"/>
  <c r="L110" i="2"/>
  <c r="K110" i="2"/>
  <c r="J110" i="2"/>
  <c r="O109" i="2"/>
  <c r="N109" i="2"/>
  <c r="M109" i="2"/>
  <c r="L109" i="2"/>
  <c r="K109" i="2"/>
  <c r="J109" i="2"/>
  <c r="O108" i="2"/>
  <c r="N108" i="2"/>
  <c r="M108" i="2"/>
  <c r="L108" i="2"/>
  <c r="K108" i="2"/>
  <c r="J108" i="2"/>
  <c r="O107" i="2"/>
  <c r="N107" i="2"/>
  <c r="M107" i="2"/>
  <c r="L107" i="2"/>
  <c r="K107" i="2"/>
  <c r="J107" i="2"/>
  <c r="O106" i="2"/>
  <c r="N106" i="2"/>
  <c r="M106" i="2"/>
  <c r="L106" i="2"/>
  <c r="K106" i="2"/>
  <c r="J106" i="2"/>
  <c r="O105" i="2"/>
  <c r="N105" i="2"/>
  <c r="M105" i="2"/>
  <c r="L105" i="2"/>
  <c r="K105" i="2"/>
  <c r="J105" i="2"/>
  <c r="O104" i="2"/>
  <c r="N104" i="2"/>
  <c r="M104" i="2"/>
  <c r="L104" i="2"/>
  <c r="K104" i="2"/>
  <c r="J104" i="2"/>
  <c r="O103" i="2"/>
  <c r="N103" i="2"/>
  <c r="M103" i="2"/>
  <c r="L103" i="2"/>
  <c r="K103" i="2"/>
  <c r="J103" i="2"/>
  <c r="O102" i="2"/>
  <c r="N102" i="2"/>
  <c r="M102" i="2"/>
  <c r="L102" i="2"/>
  <c r="K102" i="2"/>
  <c r="J102" i="2"/>
  <c r="O101" i="2"/>
  <c r="N101" i="2"/>
  <c r="M101" i="2"/>
  <c r="L101" i="2"/>
  <c r="K101" i="2"/>
  <c r="J101" i="2"/>
  <c r="O100" i="2"/>
  <c r="N100" i="2"/>
  <c r="M100" i="2"/>
  <c r="L100" i="2"/>
  <c r="K100" i="2"/>
  <c r="J100" i="2"/>
  <c r="O99" i="2"/>
  <c r="N99" i="2"/>
  <c r="M99" i="2"/>
  <c r="L99" i="2"/>
  <c r="K99" i="2"/>
  <c r="J99" i="2"/>
  <c r="O98" i="2"/>
  <c r="N98" i="2"/>
  <c r="M98" i="2"/>
  <c r="L98" i="2"/>
  <c r="K98" i="2"/>
  <c r="J98" i="2"/>
  <c r="O97" i="2"/>
  <c r="N97" i="2"/>
  <c r="M97" i="2"/>
  <c r="L97" i="2"/>
  <c r="K97" i="2"/>
  <c r="J97" i="2"/>
  <c r="O96" i="2"/>
  <c r="N96" i="2"/>
  <c r="M96" i="2"/>
  <c r="L96" i="2"/>
  <c r="K96" i="2"/>
  <c r="J96" i="2"/>
  <c r="O95" i="2"/>
  <c r="N95" i="2"/>
  <c r="M95" i="2"/>
  <c r="L95" i="2"/>
  <c r="K95" i="2"/>
  <c r="J95" i="2"/>
  <c r="O94" i="2"/>
  <c r="N94" i="2"/>
  <c r="M94" i="2"/>
  <c r="L94" i="2"/>
  <c r="K94" i="2"/>
  <c r="J94" i="2"/>
  <c r="O93" i="2"/>
  <c r="N93" i="2"/>
  <c r="M93" i="2"/>
  <c r="L93" i="2"/>
  <c r="K93" i="2"/>
  <c r="J93" i="2"/>
  <c r="O92" i="2"/>
  <c r="N92" i="2"/>
  <c r="M92" i="2"/>
  <c r="L92" i="2"/>
  <c r="K92" i="2"/>
  <c r="J92" i="2"/>
  <c r="O91" i="2"/>
  <c r="N91" i="2"/>
  <c r="M91" i="2"/>
  <c r="L91" i="2"/>
  <c r="K91" i="2"/>
  <c r="J91" i="2"/>
  <c r="O90" i="2"/>
  <c r="N90" i="2"/>
  <c r="M90" i="2"/>
  <c r="L90" i="2"/>
  <c r="K90" i="2"/>
  <c r="J90" i="2"/>
  <c r="O89" i="2"/>
  <c r="N89" i="2"/>
  <c r="M89" i="2"/>
  <c r="L89" i="2"/>
  <c r="K89" i="2"/>
  <c r="J89" i="2"/>
  <c r="O88" i="2"/>
  <c r="N88" i="2"/>
  <c r="M88" i="2"/>
  <c r="L88" i="2"/>
  <c r="K88" i="2"/>
  <c r="J88" i="2"/>
  <c r="O87" i="2"/>
  <c r="N87" i="2"/>
  <c r="M87" i="2"/>
  <c r="L87" i="2"/>
  <c r="K87" i="2"/>
  <c r="J87" i="2"/>
  <c r="O80" i="2"/>
  <c r="O79" i="2"/>
  <c r="O78" i="2"/>
  <c r="O77" i="2"/>
  <c r="O76" i="2"/>
  <c r="O75" i="2"/>
  <c r="O74" i="2"/>
  <c r="O73" i="2"/>
  <c r="O72" i="2"/>
  <c r="O71" i="2"/>
  <c r="O70" i="2"/>
  <c r="K68" i="2"/>
  <c r="J68" i="2"/>
  <c r="M68" i="2"/>
  <c r="L67" i="2"/>
  <c r="K67" i="2"/>
  <c r="O67" i="2"/>
  <c r="J67" i="2"/>
  <c r="M66" i="2"/>
  <c r="L66" i="2"/>
  <c r="J66" i="2"/>
  <c r="O66" i="2"/>
  <c r="K66" i="2"/>
  <c r="K65" i="2"/>
  <c r="J65" i="2"/>
  <c r="L65" i="2"/>
  <c r="L64" i="2"/>
  <c r="M64" i="2"/>
  <c r="L63" i="2"/>
  <c r="N62" i="2"/>
  <c r="L62" i="2"/>
  <c r="K62" i="2"/>
  <c r="J62" i="2"/>
  <c r="O62" i="2"/>
  <c r="N61" i="2"/>
  <c r="O61" i="2"/>
  <c r="K60" i="2"/>
  <c r="J60" i="2"/>
  <c r="L60" i="2"/>
  <c r="L59" i="2"/>
  <c r="K59" i="2"/>
  <c r="O59" i="2"/>
  <c r="J59" i="2"/>
  <c r="L58" i="2"/>
  <c r="J58" i="2"/>
  <c r="K58" i="2"/>
  <c r="K57" i="2"/>
  <c r="J57" i="2"/>
  <c r="L57" i="2"/>
  <c r="N56" i="2"/>
  <c r="L56" i="2"/>
  <c r="M56" i="2"/>
  <c r="L55" i="2"/>
  <c r="L54" i="2"/>
  <c r="K54" i="2"/>
  <c r="J54" i="2"/>
  <c r="N53" i="2"/>
  <c r="O53" i="2"/>
  <c r="K52" i="2"/>
  <c r="J52" i="2"/>
  <c r="L52" i="2"/>
  <c r="L51" i="2"/>
  <c r="K51" i="2"/>
  <c r="O51" i="2"/>
  <c r="J51" i="2"/>
  <c r="L50" i="2"/>
  <c r="J50" i="2"/>
  <c r="K50" i="2"/>
  <c r="K49" i="2"/>
  <c r="J49" i="2"/>
  <c r="L49" i="2"/>
  <c r="N48" i="2"/>
  <c r="L48" i="2"/>
  <c r="M48" i="2"/>
  <c r="L47" i="2"/>
  <c r="L46" i="2"/>
  <c r="K46" i="2"/>
  <c r="J46" i="2"/>
  <c r="N45" i="2"/>
  <c r="M45" i="2"/>
  <c r="I28" i="2" a="1"/>
  <c r="I28" i="2"/>
  <c r="M28" i="2" s="1"/>
  <c r="I29" i="2" a="1"/>
  <c r="I29" i="2" s="1"/>
  <c r="I30" i="2" a="1"/>
  <c r="I30" i="2"/>
  <c r="M30" i="2" s="1"/>
  <c r="I31" i="2" a="1"/>
  <c r="I31" i="2"/>
  <c r="I32" i="2" a="1"/>
  <c r="I32" i="2" s="1"/>
  <c r="I33" i="2" a="1"/>
  <c r="I33" i="2" s="1"/>
  <c r="I34" i="2" a="1"/>
  <c r="I34" i="2"/>
  <c r="O34" i="2" s="1"/>
  <c r="I35" i="2" a="1"/>
  <c r="I35" i="2"/>
  <c r="I36" i="2" a="1"/>
  <c r="I36" i="2" s="1"/>
  <c r="I37" i="2" a="1"/>
  <c r="I37" i="2" s="1"/>
  <c r="I38" i="2" a="1"/>
  <c r="I38" i="2"/>
  <c r="M38" i="2" s="1"/>
  <c r="I27" i="2" a="1"/>
  <c r="I27" i="2" s="1"/>
  <c r="H27" i="2" a="1"/>
  <c r="H27" i="2" s="1"/>
  <c r="I16" i="2" a="1"/>
  <c r="I16" i="2" s="1"/>
  <c r="I17" i="2" a="1"/>
  <c r="I17" i="2" s="1"/>
  <c r="I18" i="2" a="1"/>
  <c r="I18" i="2" s="1"/>
  <c r="I19" i="2" a="1"/>
  <c r="I19" i="2" s="1"/>
  <c r="I20" i="2" a="1"/>
  <c r="I20" i="2" s="1"/>
  <c r="I21" i="2" a="1"/>
  <c r="I21" i="2" s="1"/>
  <c r="I22" i="2" a="1"/>
  <c r="I22" i="2" s="1"/>
  <c r="I23" i="2" a="1"/>
  <c r="I23" i="2" s="1"/>
  <c r="I24" i="2" a="1"/>
  <c r="I24" i="2" s="1"/>
  <c r="I25" i="2" a="1"/>
  <c r="I25" i="2" s="1"/>
  <c r="I26" i="2" a="1"/>
  <c r="I26" i="2" s="1"/>
  <c r="I15" i="2" a="1"/>
  <c r="I15" i="2" s="1"/>
  <c r="I3" i="2" a="1"/>
  <c r="I3" i="2" s="1"/>
  <c r="H16" i="2"/>
  <c r="J16" i="2" s="1"/>
  <c r="H17" i="2"/>
  <c r="K17" i="2" s="1"/>
  <c r="H18" i="2"/>
  <c r="H19" i="2"/>
  <c r="K19" i="2" s="1"/>
  <c r="H20" i="2"/>
  <c r="J20" i="2" s="1"/>
  <c r="H21" i="2"/>
  <c r="J21" i="2" s="1"/>
  <c r="H22" i="2"/>
  <c r="J22" i="2" s="1"/>
  <c r="H23" i="2"/>
  <c r="L23" i="2" s="1"/>
  <c r="H24" i="2"/>
  <c r="K24" i="2" s="1"/>
  <c r="H25" i="2"/>
  <c r="K25" i="2" s="1"/>
  <c r="H26" i="2"/>
  <c r="H15" i="2"/>
  <c r="J15" i="2" s="1"/>
  <c r="H4" i="2"/>
  <c r="K4" i="2" s="1"/>
  <c r="H5" i="2"/>
  <c r="K5" i="2" s="1"/>
  <c r="H6" i="2"/>
  <c r="J6" i="2" s="1"/>
  <c r="H7" i="2"/>
  <c r="K7" i="2" s="1"/>
  <c r="H8" i="2"/>
  <c r="H9" i="2"/>
  <c r="L9" i="2" s="1"/>
  <c r="H10" i="2"/>
  <c r="L10" i="2" s="1"/>
  <c r="H11" i="2"/>
  <c r="K11" i="2" s="1"/>
  <c r="H12" i="2"/>
  <c r="K12" i="2" s="1"/>
  <c r="H13" i="2"/>
  <c r="L13" i="2" s="1"/>
  <c r="H14" i="2"/>
  <c r="L14" i="2" s="1"/>
  <c r="H3" i="2"/>
  <c r="K3" i="2" s="1"/>
  <c r="J18" i="2"/>
  <c r="I4" i="2" a="1"/>
  <c r="I4" i="2" s="1"/>
  <c r="I5" i="2" a="1"/>
  <c r="I5" i="2" s="1"/>
  <c r="I6" i="2" a="1"/>
  <c r="I6" i="2" s="1"/>
  <c r="I7" i="2" a="1"/>
  <c r="I7" i="2" s="1"/>
  <c r="I8" i="2" a="1"/>
  <c r="I8" i="2" s="1"/>
  <c r="I9" i="2" a="1"/>
  <c r="I9" i="2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J8" i="2"/>
  <c r="O30" i="2"/>
  <c r="O31" i="2"/>
  <c r="O35" i="2"/>
  <c r="O38" i="2"/>
  <c r="N28" i="2"/>
  <c r="N31" i="2"/>
  <c r="N35" i="2"/>
  <c r="J9" i="2"/>
  <c r="J13" i="2"/>
  <c r="J19" i="2"/>
  <c r="J26" i="2"/>
  <c r="J28" i="2"/>
  <c r="J29" i="2"/>
  <c r="J30" i="2"/>
  <c r="J31" i="2"/>
  <c r="J32" i="2"/>
  <c r="J33" i="2"/>
  <c r="J34" i="2"/>
  <c r="J35" i="2"/>
  <c r="J36" i="2"/>
  <c r="J37" i="2"/>
  <c r="J38" i="2"/>
  <c r="K13" i="2"/>
  <c r="K15" i="2"/>
  <c r="K16" i="2"/>
  <c r="K18" i="2"/>
  <c r="K21" i="2"/>
  <c r="K26" i="2"/>
  <c r="K28" i="2"/>
  <c r="K29" i="2"/>
  <c r="K30" i="2"/>
  <c r="K31" i="2"/>
  <c r="K32" i="2"/>
  <c r="K33" i="2"/>
  <c r="K34" i="2"/>
  <c r="K35" i="2"/>
  <c r="K36" i="2"/>
  <c r="K37" i="2"/>
  <c r="K38" i="2"/>
  <c r="M31" i="2"/>
  <c r="M34" i="2"/>
  <c r="M35" i="2"/>
  <c r="L16" i="2"/>
  <c r="L18" i="2"/>
  <c r="L19" i="2"/>
  <c r="L24" i="2"/>
  <c r="L26" i="2"/>
  <c r="L28" i="2"/>
  <c r="L29" i="2"/>
  <c r="L30" i="2"/>
  <c r="L31" i="2"/>
  <c r="L32" i="2"/>
  <c r="L33" i="2"/>
  <c r="L34" i="2"/>
  <c r="L35" i="2"/>
  <c r="L36" i="2"/>
  <c r="L37" i="2"/>
  <c r="L38" i="2"/>
  <c r="H3" i="4"/>
  <c r="C3" i="4"/>
  <c r="K46" i="3"/>
  <c r="J46" i="3"/>
  <c r="K41" i="3"/>
  <c r="J41" i="3"/>
  <c r="K36" i="3"/>
  <c r="J36" i="3"/>
  <c r="K30" i="3"/>
  <c r="J30" i="3"/>
  <c r="K25" i="3"/>
  <c r="J25" i="3"/>
  <c r="K20" i="3"/>
  <c r="J20" i="3"/>
  <c r="K14" i="3"/>
  <c r="J14" i="3"/>
  <c r="K9" i="3"/>
  <c r="J9" i="3"/>
  <c r="K4" i="3"/>
  <c r="J4" i="3"/>
  <c r="K9" i="2" l="1"/>
  <c r="L21" i="2"/>
  <c r="J24" i="2"/>
  <c r="L15" i="2"/>
  <c r="L20" i="2"/>
  <c r="K20" i="2"/>
  <c r="O46" i="2"/>
  <c r="M46" i="2"/>
  <c r="N46" i="2"/>
  <c r="O50" i="2"/>
  <c r="N50" i="2"/>
  <c r="M50" i="2"/>
  <c r="O54" i="2"/>
  <c r="M54" i="2"/>
  <c r="N54" i="2"/>
  <c r="M58" i="2"/>
  <c r="O58" i="2"/>
  <c r="N58" i="2"/>
  <c r="N63" i="2"/>
  <c r="M63" i="2"/>
  <c r="O63" i="2"/>
  <c r="N69" i="2"/>
  <c r="M69" i="2"/>
  <c r="L69" i="2"/>
  <c r="K69" i="2"/>
  <c r="J69" i="2"/>
  <c r="O52" i="2"/>
  <c r="N52" i="2"/>
  <c r="M52" i="2"/>
  <c r="O60" i="2"/>
  <c r="N60" i="2"/>
  <c r="M60" i="2"/>
  <c r="O69" i="2"/>
  <c r="O49" i="2"/>
  <c r="N49" i="2"/>
  <c r="M49" i="2"/>
  <c r="O57" i="2"/>
  <c r="N57" i="2"/>
  <c r="M57" i="2"/>
  <c r="O68" i="2"/>
  <c r="N68" i="2"/>
  <c r="N47" i="2"/>
  <c r="M47" i="2"/>
  <c r="O47" i="2"/>
  <c r="N55" i="2"/>
  <c r="O55" i="2"/>
  <c r="M55" i="2"/>
  <c r="N65" i="2"/>
  <c r="O65" i="2"/>
  <c r="M65" i="2"/>
  <c r="O45" i="2"/>
  <c r="N64" i="2"/>
  <c r="J45" i="2"/>
  <c r="O48" i="2"/>
  <c r="J53" i="2"/>
  <c r="O64" i="2"/>
  <c r="K45" i="2"/>
  <c r="M51" i="2"/>
  <c r="K53" i="2"/>
  <c r="M59" i="2"/>
  <c r="K61" i="2"/>
  <c r="N66" i="2"/>
  <c r="M67" i="2"/>
  <c r="L68" i="2"/>
  <c r="J70" i="2"/>
  <c r="J71" i="2"/>
  <c r="J72" i="2"/>
  <c r="J73" i="2"/>
  <c r="J74" i="2"/>
  <c r="J75" i="2"/>
  <c r="J76" i="2"/>
  <c r="J77" i="2"/>
  <c r="J78" i="2"/>
  <c r="J79" i="2"/>
  <c r="J80" i="2"/>
  <c r="L45" i="2"/>
  <c r="J47" i="2"/>
  <c r="N51" i="2"/>
  <c r="L53" i="2"/>
  <c r="J55" i="2"/>
  <c r="N59" i="2"/>
  <c r="L61" i="2"/>
  <c r="J63" i="2"/>
  <c r="N67" i="2"/>
  <c r="K70" i="2"/>
  <c r="K71" i="2"/>
  <c r="K72" i="2"/>
  <c r="K73" i="2"/>
  <c r="K74" i="2"/>
  <c r="K75" i="2"/>
  <c r="K76" i="2"/>
  <c r="K77" i="2"/>
  <c r="K78" i="2"/>
  <c r="K79" i="2"/>
  <c r="K80" i="2"/>
  <c r="K47" i="2"/>
  <c r="J48" i="2"/>
  <c r="M53" i="2"/>
  <c r="K55" i="2"/>
  <c r="J56" i="2"/>
  <c r="M61" i="2"/>
  <c r="K63" i="2"/>
  <c r="J64" i="2"/>
  <c r="L70" i="2"/>
  <c r="L71" i="2"/>
  <c r="L72" i="2"/>
  <c r="L73" i="2"/>
  <c r="L74" i="2"/>
  <c r="L75" i="2"/>
  <c r="L76" i="2"/>
  <c r="L77" i="2"/>
  <c r="L78" i="2"/>
  <c r="L79" i="2"/>
  <c r="L80" i="2"/>
  <c r="O56" i="2"/>
  <c r="J61" i="2"/>
  <c r="K48" i="2"/>
  <c r="K56" i="2"/>
  <c r="M62" i="2"/>
  <c r="K64" i="2"/>
  <c r="M70" i="2"/>
  <c r="M71" i="2"/>
  <c r="M72" i="2"/>
  <c r="M73" i="2"/>
  <c r="M74" i="2"/>
  <c r="M75" i="2"/>
  <c r="M76" i="2"/>
  <c r="M77" i="2"/>
  <c r="M78" i="2"/>
  <c r="M79" i="2"/>
  <c r="M80" i="2"/>
  <c r="N70" i="2"/>
  <c r="N71" i="2"/>
  <c r="N72" i="2"/>
  <c r="N73" i="2"/>
  <c r="N74" i="2"/>
  <c r="N75" i="2"/>
  <c r="N76" i="2"/>
  <c r="N77" i="2"/>
  <c r="N78" i="2"/>
  <c r="N79" i="2"/>
  <c r="N80" i="2"/>
  <c r="N29" i="2"/>
  <c r="M29" i="2"/>
  <c r="O29" i="2"/>
  <c r="O32" i="2"/>
  <c r="N32" i="2"/>
  <c r="M32" i="2"/>
  <c r="O33" i="2"/>
  <c r="N33" i="2"/>
  <c r="M33" i="2"/>
  <c r="N37" i="2"/>
  <c r="M37" i="2"/>
  <c r="O37" i="2"/>
  <c r="M36" i="2"/>
  <c r="N36" i="2"/>
  <c r="O36" i="2"/>
  <c r="N34" i="2"/>
  <c r="O28" i="2"/>
  <c r="N38" i="2"/>
  <c r="N30" i="2"/>
  <c r="J27" i="2"/>
  <c r="L27" i="2"/>
  <c r="K27" i="2"/>
  <c r="N27" i="2"/>
  <c r="M27" i="2"/>
  <c r="O27" i="2"/>
  <c r="M23" i="2"/>
  <c r="O23" i="2"/>
  <c r="N23" i="2"/>
  <c r="N20" i="2"/>
  <c r="O20" i="2"/>
  <c r="M20" i="2"/>
  <c r="M24" i="2"/>
  <c r="N24" i="2"/>
  <c r="O16" i="2"/>
  <c r="N15" i="2"/>
  <c r="M15" i="2"/>
  <c r="O15" i="2"/>
  <c r="L25" i="2"/>
  <c r="J25" i="2"/>
  <c r="N16" i="2"/>
  <c r="K23" i="2"/>
  <c r="J17" i="2"/>
  <c r="J23" i="2"/>
  <c r="L17" i="2"/>
  <c r="L5" i="2"/>
  <c r="L12" i="2"/>
  <c r="J5" i="2"/>
  <c r="K10" i="2"/>
  <c r="L4" i="2"/>
  <c r="N10" i="2"/>
  <c r="L8" i="2"/>
  <c r="L3" i="2"/>
  <c r="J10" i="2"/>
  <c r="K14" i="2"/>
  <c r="O8" i="2"/>
  <c r="N8" i="2"/>
  <c r="L6" i="2"/>
  <c r="J7" i="2"/>
  <c r="J14" i="2"/>
  <c r="K6" i="2"/>
  <c r="J4" i="2"/>
  <c r="J12" i="2"/>
  <c r="J3" i="2"/>
  <c r="M8" i="2"/>
  <c r="M12" i="2"/>
  <c r="O12" i="2"/>
  <c r="O14" i="2"/>
  <c r="M14" i="2"/>
  <c r="N6" i="2"/>
  <c r="O6" i="2"/>
  <c r="O4" i="2"/>
  <c r="M4" i="2"/>
  <c r="L7" i="2"/>
  <c r="K8" i="2"/>
  <c r="O19" i="2"/>
  <c r="N19" i="2"/>
  <c r="M19" i="2"/>
  <c r="M17" i="2"/>
  <c r="O17" i="2"/>
  <c r="N17" i="2"/>
  <c r="O21" i="2"/>
  <c r="N21" i="2"/>
  <c r="M21" i="2"/>
  <c r="N18" i="2"/>
  <c r="M18" i="2"/>
  <c r="O18" i="2"/>
  <c r="N26" i="2"/>
  <c r="M26" i="2"/>
  <c r="O26" i="2"/>
  <c r="O22" i="2"/>
  <c r="N22" i="2"/>
  <c r="M22" i="2"/>
  <c r="O25" i="2"/>
  <c r="N25" i="2"/>
  <c r="M25" i="2"/>
  <c r="L22" i="2"/>
  <c r="M16" i="2"/>
  <c r="O24" i="2"/>
  <c r="K22" i="2"/>
  <c r="M13" i="2"/>
  <c r="O13" i="2"/>
  <c r="N13" i="2"/>
  <c r="O7" i="2"/>
  <c r="N7" i="2"/>
  <c r="M7" i="2"/>
  <c r="O9" i="2"/>
  <c r="N9" i="2"/>
  <c r="M9" i="2"/>
  <c r="O5" i="2"/>
  <c r="N5" i="2"/>
  <c r="M5" i="2"/>
  <c r="M6" i="2"/>
  <c r="N4" i="2"/>
  <c r="N12" i="2"/>
  <c r="O10" i="2"/>
  <c r="N11" i="2"/>
  <c r="N14" i="2"/>
  <c r="M10" i="2"/>
  <c r="L11" i="2"/>
  <c r="J11" i="2"/>
  <c r="O11" i="2"/>
  <c r="M11" i="2"/>
  <c r="M3" i="2"/>
  <c r="N3" i="2"/>
  <c r="O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<sst xmlns="http://schemas.openxmlformats.org/spreadsheetml/2006/main" count="214" uniqueCount="76">
  <si>
    <t>FORCES CBUSH</t>
  </si>
  <si>
    <t>F06 INPUT</t>
  </si>
  <si>
    <t xml:space="preserve">LOAD CASE: </t>
  </si>
  <si>
    <t>QS X</t>
  </si>
  <si>
    <t>ELEMENT-ID</t>
  </si>
  <si>
    <t>FORCE-X</t>
  </si>
  <si>
    <t>FORCE-Y</t>
  </si>
  <si>
    <t>FORCE-Z</t>
  </si>
  <si>
    <t>MOMENT-X</t>
  </si>
  <si>
    <t>MOMENT-Y</t>
  </si>
  <si>
    <t>MOMENT-Z</t>
  </si>
  <si>
    <t>IF ID</t>
  </si>
  <si>
    <t>QS Y</t>
  </si>
  <si>
    <t>QS Z</t>
  </si>
  <si>
    <t>CBUSH ID</t>
  </si>
  <si>
    <t>Load Case</t>
  </si>
  <si>
    <t>FA (N)</t>
  </si>
  <si>
    <t>MoS tot,y</t>
  </si>
  <si>
    <t>MoS tot, u</t>
  </si>
  <si>
    <t>DATOS DEL TORNILLO</t>
  </si>
  <si>
    <t>Material</t>
  </si>
  <si>
    <t>Metrica</t>
  </si>
  <si>
    <t>σu (MPa)</t>
  </si>
  <si>
    <t>σy (MPa)</t>
  </si>
  <si>
    <t>Mapp (Nm)</t>
  </si>
  <si>
    <t>As (m2)</t>
  </si>
  <si>
    <t>φn</t>
  </si>
  <si>
    <t>sfy</t>
  </si>
  <si>
    <t>sfu=sfg</t>
  </si>
  <si>
    <t>μs</t>
  </si>
  <si>
    <r>
      <t>F</t>
    </r>
    <r>
      <rPr>
        <vertAlign val="subscript"/>
        <sz val="11"/>
        <color theme="1"/>
        <rFont val="Calibri"/>
        <family val="2"/>
      </rPr>
      <t>V,max</t>
    </r>
    <r>
      <rPr>
        <sz val="11"/>
        <color theme="1"/>
        <rFont val="Calibri"/>
        <family val="2"/>
      </rPr>
      <t xml:space="preserve"> (N)</t>
    </r>
  </si>
  <si>
    <r>
      <t>F</t>
    </r>
    <r>
      <rPr>
        <vertAlign val="subscript"/>
        <sz val="11"/>
        <color theme="1"/>
        <rFont val="Calibri"/>
        <family val="2"/>
      </rPr>
      <t>V,min</t>
    </r>
    <r>
      <rPr>
        <sz val="11"/>
        <color theme="1"/>
        <rFont val="Calibri"/>
        <family val="2"/>
      </rPr>
      <t xml:space="preserve"> (N)</t>
    </r>
  </si>
  <si>
    <t>τy (MPa)</t>
  </si>
  <si>
    <t>τu (MPa)</t>
  </si>
  <si>
    <t>Acero A286</t>
  </si>
  <si>
    <t>M8</t>
  </si>
  <si>
    <t xml:space="preserve">Shell 2D elements </t>
  </si>
  <si>
    <t>Maximum Von Mises Stress</t>
  </si>
  <si>
    <t>KP</t>
  </si>
  <si>
    <t>KM</t>
  </si>
  <si>
    <t>KLD</t>
  </si>
  <si>
    <t>FOSY</t>
  </si>
  <si>
    <t>FOSU</t>
  </si>
  <si>
    <t>MOSy</t>
  </si>
  <si>
    <t>MOSu</t>
  </si>
  <si>
    <r>
      <rPr>
        <sz val="11"/>
        <color theme="1"/>
        <rFont val="Calibri"/>
        <family val="2"/>
      </rPr>
      <t>σ</t>
    </r>
    <r>
      <rPr>
        <sz val="11"/>
        <color theme="1"/>
        <rFont val="Calibri"/>
        <family val="2"/>
        <scheme val="minor"/>
      </rPr>
      <t>y (Pa)</t>
    </r>
  </si>
  <si>
    <t>σu (Pa)</t>
  </si>
  <si>
    <t>BAR/BEAM 1D elements</t>
  </si>
  <si>
    <t>QSTATIC X</t>
  </si>
  <si>
    <t>QSTATIC Y</t>
  </si>
  <si>
    <t>QSTATIC Z</t>
  </si>
  <si>
    <t>Maximum Combined Stress</t>
  </si>
  <si>
    <t>Minimum Combined Stress</t>
  </si>
  <si>
    <t>Lateral</t>
  </si>
  <si>
    <t>A (mm)</t>
  </si>
  <si>
    <t>f</t>
  </si>
  <si>
    <t>B (g)</t>
  </si>
  <si>
    <t>Longitudinal</t>
  </si>
  <si>
    <t>TENSILE TOTAL:</t>
  </si>
  <si>
    <t>GAPPING:</t>
  </si>
  <si>
    <t>SLIDING:</t>
  </si>
  <si>
    <t>SHEAR COMBINED:</t>
  </si>
  <si>
    <t>MoS_comb,u</t>
  </si>
  <si>
    <t>MoS_comb,y</t>
  </si>
  <si>
    <t>MoS_g</t>
  </si>
  <si>
    <t>MoS_slip</t>
  </si>
  <si>
    <t>FQ (N)</t>
  </si>
  <si>
    <t>ESTATICO X</t>
  </si>
  <si>
    <t>ESTATICO Y</t>
  </si>
  <si>
    <t>ESTATICO Z</t>
  </si>
  <si>
    <t>SENO X</t>
  </si>
  <si>
    <t xml:space="preserve">SENO Y </t>
  </si>
  <si>
    <t>SENO Z</t>
  </si>
  <si>
    <t>RANDOM X</t>
  </si>
  <si>
    <t>RANDOM Y</t>
  </si>
  <si>
    <t>RANDOM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</si>
</sst>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0" fillId="2" borderId="0" xfId="0" applyFill="1"/>
    <xf numFmtId="11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0" xfId="0" applyFont="1" applyBorder="1"/>
    <xf numFmtId="0" fontId="1" fillId="0" borderId="9" xfId="0" applyFont="1" applyBorder="1"/>
    <xf numFmtId="11" fontId="0" fillId="2" borderId="10" xfId="0" applyNumberFormat="1" applyFill="1" applyBorder="1"/>
    <xf numFmtId="0" fontId="0" fillId="0" borderId="11" xfId="0" applyBorder="1"/>
    <xf numFmtId="2" fontId="0" fillId="0" borderId="11" xfId="0" applyNumberFormat="1" applyBorder="1"/>
    <xf numFmtId="2" fontId="0" fillId="0" borderId="12" xfId="0" applyNumberFormat="1" applyBorder="1"/>
    <xf numFmtId="11" fontId="0" fillId="0" borderId="11" xfId="0" applyNumberFormat="1" applyBorder="1"/>
    <xf numFmtId="0" fontId="1" fillId="3" borderId="0" xfId="0" applyFont="1" applyFill="1"/>
    <xf numFmtId="0" fontId="0" fillId="0" borderId="0" xfId="0" applyAlignment="1">
      <alignment horizontal="center"/>
    </xf>
    <xf numFmtId="0" fontId="0" fillId="5" borderId="8" xfId="0" applyFill="1" applyBorder="1"/>
    <xf numFmtId="0" fontId="0" fillId="0" borderId="9" xfId="0" applyBorder="1"/>
    <xf numFmtId="0" fontId="2" fillId="5" borderId="8" xfId="0" applyFont="1" applyFill="1" applyBorder="1"/>
    <xf numFmtId="0" fontId="0" fillId="5" borderId="10" xfId="0" applyFill="1" applyBorder="1"/>
    <xf numFmtId="0" fontId="0" fillId="0" borderId="12" xfId="0" applyBorder="1"/>
    <xf numFmtId="0" fontId="0" fillId="5" borderId="5" xfId="0" applyFill="1" applyBorder="1"/>
    <xf numFmtId="0" fontId="2" fillId="5" borderId="10" xfId="0" applyFont="1" applyFill="1" applyBorder="1"/>
    <xf numFmtId="0" fontId="1" fillId="0" borderId="0" xfId="0" applyFont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11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1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1" fontId="0" fillId="0" borderId="11" xfId="0" applyNumberFormat="1" applyBorder="1" applyAlignment="1">
      <alignment horizontal="center"/>
    </xf>
    <xf numFmtId="0" fontId="0" fillId="0" borderId="11" xfId="0" applyNumberFormat="1" applyBorder="1" applyAlignment="1">
      <alignment horizontal="center" vertical="center"/>
    </xf>
    <xf numFmtId="11" fontId="0" fillId="0" borderId="11" xfId="0" applyNumberFormat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11" fontId="0" fillId="0" borderId="6" xfId="0" applyNumberFormat="1" applyBorder="1"/>
    <xf numFmtId="11" fontId="0" fillId="0" borderId="6" xfId="0" applyNumberFormat="1" applyBorder="1" applyAlignment="1">
      <alignment horizontal="center"/>
    </xf>
    <xf numFmtId="0" fontId="0" fillId="0" borderId="6" xfId="0" applyNumberForma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1" fontId="0" fillId="0" borderId="16" xfId="0" applyNumberForma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1" fontId="0" fillId="0" borderId="18" xfId="0" applyNumberForma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11" fontId="0" fillId="0" borderId="26" xfId="0" applyNumberForma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11" fontId="0" fillId="0" borderId="20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11" fontId="0" fillId="0" borderId="20" xfId="0" applyNumberFormat="1" applyBorder="1"/>
    <xf numFmtId="0" fontId="0" fillId="0" borderId="20" xfId="0" applyNumberFormat="1" applyBorder="1" applyAlignment="1">
      <alignment horizontal="center" vertical="center"/>
    </xf>
    <xf numFmtId="11" fontId="0" fillId="0" borderId="20" xfId="0" applyNumberFormat="1" applyBorder="1" applyAlignment="1">
      <alignment horizontal="center" vertical="center"/>
    </xf>
    <xf numFmtId="11" fontId="0" fillId="0" borderId="21" xfId="0" applyNumberFormat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83820</xdr:colOff>
      <xdr:row>1</xdr:row>
      <xdr:rowOff>102870</xdr:rowOff>
    </xdr:from>
    <xdr:to>
      <xdr:col>21</xdr:col>
      <xdr:colOff>211045</xdr:colOff>
      <xdr:row>18</xdr:row>
      <xdr:rowOff>60575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A03FF8-9EA1-4D1B-9805-512295C62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75895" y="283845"/>
          <a:ext cx="3289525" cy="3078095"/>
        </a:xfrm>
        <a:prstGeom prst="rect">
          <a:avLst/>
        </a:prstGeom>
      </xdr:spPr>
    </xdr:pic>
    <xdr:clientData/>
  </xdr:twoCellAnchor>
  <xdr:twoCellAnchor>
    <xdr:from>
      <xdr:col>15</xdr:col>
      <xdr:colOff>702945</xdr:colOff>
      <xdr:row>18</xdr:row>
      <xdr:rowOff>28575</xdr:rowOff>
    </xdr:from>
    <xdr:to>
      <xdr:col>21</xdr:col>
      <xdr:colOff>247113</xdr:colOff>
      <xdr:row>30</xdr:row>
      <xdr:rowOff>77504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C72C5373-FF90-4F55-8452-469BD6BB1DD3}"/>
            </a:ext>
          </a:extLst>
        </xdr:cNvPr>
        <xdr:cNvGrpSpPr/>
      </xdr:nvGrpSpPr>
      <xdr:grpSpPr>
        <a:xfrm>
          <a:off x="12708255" y="3322320"/>
          <a:ext cx="4287618" cy="2222534"/>
          <a:chOff x="9001125" y="3888105"/>
          <a:chExt cx="4295238" cy="2214914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46E52AB6-0B11-47BD-ABEF-644DD6E70C8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t="58812"/>
          <a:stretch/>
        </xdr:blipFill>
        <xdr:spPr>
          <a:xfrm>
            <a:off x="9001125" y="4122420"/>
            <a:ext cx="4295238" cy="1980599"/>
          </a:xfrm>
          <a:prstGeom prst="rect">
            <a:avLst/>
          </a:prstGeom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0536148E-92B3-4D59-80D3-4CC6D8FD839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b="94380"/>
          <a:stretch/>
        </xdr:blipFill>
        <xdr:spPr>
          <a:xfrm>
            <a:off x="9001125" y="3888105"/>
            <a:ext cx="4295238" cy="266700"/>
          </a:xfrm>
          <a:prstGeom prst="rect">
            <a:avLst/>
          </a:prstGeom>
        </xdr:spPr>
      </xdr:pic>
    </xdr:grpSp>
    <xdr:clientData/>
  </xdr:twoCellAnchor>
  <xdr:twoCellAnchor editAs="oneCell">
    <xdr:from>
      <xdr:col>15</xdr:col>
      <xdr:colOff>125730</xdr:colOff>
      <xdr:row>30</xdr:row>
      <xdr:rowOff>45720</xdr:rowOff>
    </xdr:from>
    <xdr:to>
      <xdr:col>23</xdr:col>
      <xdr:colOff>132557</xdr:colOff>
      <xdr:row>33</xdr:row>
      <xdr:rowOff>11366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D6CE4EB-562C-42D5-8B0B-48BF9BD75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27230" y="5513070"/>
          <a:ext cx="6331427" cy="50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050D-7865-49D3-A1D6-1CB976723268}">
  <dimension ref="A1:H3"/>
  <sheetViews>
    <sheetView workbookViewId="0">
      <selection activeCell="D8" sqref="D8"/>
    </sheetView>
  </sheetViews>
  <sheetFormatPr defaultColWidth="11.5546875" defaultRowHeight="14.4" x14ac:dyDescent="0.3"/>
  <sheetData>
    <row r="1" spans="1:8" x14ac:dyDescent="0.3">
      <c r="A1" s="58" t="s">
        <v>53</v>
      </c>
      <c r="B1" s="58"/>
      <c r="C1" s="58"/>
      <c r="F1" s="58" t="s">
        <v>57</v>
      </c>
      <c r="G1" s="58"/>
      <c r="H1" s="58"/>
    </row>
    <row r="2" spans="1:8" x14ac:dyDescent="0.3">
      <c r="A2" s="17" t="s">
        <v>54</v>
      </c>
      <c r="B2" s="17" t="s">
        <v>55</v>
      </c>
      <c r="C2" s="17" t="s">
        <v>56</v>
      </c>
      <c r="F2" s="17" t="s">
        <v>54</v>
      </c>
      <c r="G2" s="17" t="s">
        <v>55</v>
      </c>
      <c r="H2" s="17" t="s">
        <v>56</v>
      </c>
    </row>
    <row r="3" spans="1:8" x14ac:dyDescent="0.3">
      <c r="C3">
        <f>4*PI()*PI()*A3/9810*B3*B3</f>
        <v>0</v>
      </c>
      <c r="H3">
        <f>4*PI()*PI()*F3/9810*G3*G3</f>
        <v>0</v>
      </c>
    </row>
  </sheetData>
  <mergeCells count="2">
    <mergeCell ref="A1:C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3275-13AE-426A-BEAE-42C8E90F0CB9}">
  <dimension ref="A1:K46"/>
  <sheetViews>
    <sheetView workbookViewId="0">
      <selection sqref="A1:K5"/>
    </sheetView>
  </sheetViews>
  <sheetFormatPr defaultColWidth="11.5546875" defaultRowHeight="14.4" x14ac:dyDescent="0.3"/>
  <cols>
    <col min="1" max="1" width="24.77734375" customWidth="1"/>
    <col min="9" max="9" width="3.21875" customWidth="1"/>
  </cols>
  <sheetData>
    <row r="1" spans="1:11" x14ac:dyDescent="0.3">
      <c r="A1" s="16" t="s">
        <v>48</v>
      </c>
    </row>
    <row r="2" spans="1:11" x14ac:dyDescent="0.3">
      <c r="A2" s="4" t="s">
        <v>36</v>
      </c>
      <c r="B2" s="5"/>
      <c r="C2" s="5"/>
      <c r="D2" s="5"/>
      <c r="E2" s="5"/>
      <c r="F2" s="5"/>
      <c r="G2" s="5"/>
      <c r="H2" s="5"/>
      <c r="I2" s="5"/>
      <c r="J2" s="5"/>
      <c r="K2" s="6"/>
    </row>
    <row r="3" spans="1:11" x14ac:dyDescent="0.3">
      <c r="A3" s="7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45</v>
      </c>
      <c r="H3" s="8" t="s">
        <v>46</v>
      </c>
      <c r="I3" s="8"/>
      <c r="J3" s="9" t="s">
        <v>43</v>
      </c>
      <c r="K3" s="10" t="s">
        <v>44</v>
      </c>
    </row>
    <row r="4" spans="1:11" x14ac:dyDescent="0.3">
      <c r="A4" s="11">
        <v>13700000</v>
      </c>
      <c r="B4" s="12">
        <v>1.1000000000000001</v>
      </c>
      <c r="C4" s="12">
        <v>1.2</v>
      </c>
      <c r="D4" s="12">
        <v>1.1000000000000001</v>
      </c>
      <c r="E4" s="12">
        <v>1.1000000000000001</v>
      </c>
      <c r="F4" s="12">
        <v>1.25</v>
      </c>
      <c r="G4" s="15">
        <v>448000000</v>
      </c>
      <c r="H4" s="15">
        <v>523000000</v>
      </c>
      <c r="I4" s="12"/>
      <c r="J4" s="13">
        <f>G4/(A4*B4*C4*D4*E4)-1</f>
        <v>19.473785328704796</v>
      </c>
      <c r="K4" s="14">
        <f>H4/(A4*B4*C4*D4*F4)-1</f>
        <v>20.033158392149765</v>
      </c>
    </row>
    <row r="7" spans="1:11" x14ac:dyDescent="0.3">
      <c r="A7" s="4" t="s">
        <v>47</v>
      </c>
      <c r="B7" s="5"/>
      <c r="C7" s="5"/>
      <c r="D7" s="5"/>
      <c r="E7" s="5"/>
      <c r="F7" s="5"/>
      <c r="G7" s="5"/>
      <c r="H7" s="5"/>
      <c r="I7" s="5"/>
      <c r="J7" s="5"/>
      <c r="K7" s="6"/>
    </row>
    <row r="8" spans="1:11" x14ac:dyDescent="0.3">
      <c r="A8" s="7" t="s">
        <v>51</v>
      </c>
      <c r="B8" s="8" t="s">
        <v>38</v>
      </c>
      <c r="C8" s="8" t="s">
        <v>39</v>
      </c>
      <c r="D8" s="8" t="s">
        <v>40</v>
      </c>
      <c r="E8" s="8" t="s">
        <v>41</v>
      </c>
      <c r="F8" s="8" t="s">
        <v>42</v>
      </c>
      <c r="G8" s="8" t="s">
        <v>45</v>
      </c>
      <c r="H8" s="8" t="s">
        <v>46</v>
      </c>
      <c r="I8" s="8"/>
      <c r="J8" s="9" t="s">
        <v>43</v>
      </c>
      <c r="K8" s="10" t="s">
        <v>44</v>
      </c>
    </row>
    <row r="9" spans="1:11" x14ac:dyDescent="0.3">
      <c r="A9" s="11">
        <v>27400000</v>
      </c>
      <c r="B9" s="12">
        <v>1.1000000000000001</v>
      </c>
      <c r="C9" s="12">
        <v>1.2</v>
      </c>
      <c r="D9" s="12">
        <v>1.1000000000000001</v>
      </c>
      <c r="E9" s="12">
        <v>1.1000000000000001</v>
      </c>
      <c r="F9" s="12">
        <v>1.25</v>
      </c>
      <c r="G9" s="15">
        <v>448000000</v>
      </c>
      <c r="H9" s="15">
        <v>523000000</v>
      </c>
      <c r="I9" s="12"/>
      <c r="J9" s="13">
        <f>G9/(A9*B9*C9*D9*E9)-1</f>
        <v>9.2368926643523981</v>
      </c>
      <c r="K9" s="14">
        <f>H9/(A9*B9*C9*D9*F9)-1</f>
        <v>9.5165791960748827</v>
      </c>
    </row>
    <row r="12" spans="1:11" x14ac:dyDescent="0.3">
      <c r="A12" s="4" t="s">
        <v>47</v>
      </c>
      <c r="B12" s="5"/>
      <c r="C12" s="5"/>
      <c r="D12" s="5"/>
      <c r="E12" s="5"/>
      <c r="F12" s="5"/>
      <c r="G12" s="5"/>
      <c r="H12" s="5"/>
      <c r="I12" s="5"/>
      <c r="J12" s="5"/>
      <c r="K12" s="6"/>
    </row>
    <row r="13" spans="1:11" x14ac:dyDescent="0.3">
      <c r="A13" s="7" t="s">
        <v>52</v>
      </c>
      <c r="B13" s="8" t="s">
        <v>38</v>
      </c>
      <c r="C13" s="8" t="s">
        <v>39</v>
      </c>
      <c r="D13" s="8" t="s">
        <v>40</v>
      </c>
      <c r="E13" s="8" t="s">
        <v>41</v>
      </c>
      <c r="F13" s="8" t="s">
        <v>42</v>
      </c>
      <c r="G13" s="8" t="s">
        <v>45</v>
      </c>
      <c r="H13" s="8" t="s">
        <v>46</v>
      </c>
      <c r="I13" s="8"/>
      <c r="J13" s="9" t="s">
        <v>43</v>
      </c>
      <c r="K13" s="10" t="s">
        <v>44</v>
      </c>
    </row>
    <row r="14" spans="1:11" x14ac:dyDescent="0.3">
      <c r="A14" s="11">
        <v>27400000</v>
      </c>
      <c r="B14" s="12">
        <v>1.1000000000000001</v>
      </c>
      <c r="C14" s="12">
        <v>1.2</v>
      </c>
      <c r="D14" s="12">
        <v>1.1000000000000001</v>
      </c>
      <c r="E14" s="12">
        <v>1.1000000000000001</v>
      </c>
      <c r="F14" s="12">
        <v>1.25</v>
      </c>
      <c r="G14" s="15">
        <v>448000000</v>
      </c>
      <c r="H14" s="15">
        <v>523000000</v>
      </c>
      <c r="I14" s="12"/>
      <c r="J14" s="13">
        <f>G14/(A14*B14*C14*D14*E14)-1</f>
        <v>9.2368926643523981</v>
      </c>
      <c r="K14" s="14">
        <f>H14/(A14*B14*C14*D14*F14)-1</f>
        <v>9.5165791960748827</v>
      </c>
    </row>
    <row r="17" spans="1:11" x14ac:dyDescent="0.3">
      <c r="A17" s="16" t="s">
        <v>49</v>
      </c>
    </row>
    <row r="18" spans="1:11" x14ac:dyDescent="0.3">
      <c r="A18" s="4" t="s">
        <v>36</v>
      </c>
      <c r="B18" s="5"/>
      <c r="C18" s="5"/>
      <c r="D18" s="5"/>
      <c r="E18" s="5"/>
      <c r="F18" s="5"/>
      <c r="G18" s="5"/>
      <c r="H18" s="5"/>
      <c r="I18" s="5"/>
      <c r="J18" s="5"/>
      <c r="K18" s="6"/>
    </row>
    <row r="19" spans="1:11" x14ac:dyDescent="0.3">
      <c r="A19" s="7" t="s">
        <v>37</v>
      </c>
      <c r="B19" s="8" t="s">
        <v>38</v>
      </c>
      <c r="C19" s="8" t="s">
        <v>39</v>
      </c>
      <c r="D19" s="8" t="s">
        <v>40</v>
      </c>
      <c r="E19" s="8" t="s">
        <v>41</v>
      </c>
      <c r="F19" s="8" t="s">
        <v>42</v>
      </c>
      <c r="G19" s="8" t="s">
        <v>45</v>
      </c>
      <c r="H19" s="8" t="s">
        <v>46</v>
      </c>
      <c r="I19" s="8"/>
      <c r="J19" s="9" t="s">
        <v>43</v>
      </c>
      <c r="K19" s="10" t="s">
        <v>44</v>
      </c>
    </row>
    <row r="20" spans="1:11" x14ac:dyDescent="0.3">
      <c r="A20" s="11">
        <v>13700000</v>
      </c>
      <c r="B20" s="12">
        <v>1.1000000000000001</v>
      </c>
      <c r="C20" s="12">
        <v>1.2</v>
      </c>
      <c r="D20" s="12">
        <v>1.1000000000000001</v>
      </c>
      <c r="E20" s="12">
        <v>1.1000000000000001</v>
      </c>
      <c r="F20" s="12">
        <v>1.25</v>
      </c>
      <c r="G20" s="15">
        <v>448000000</v>
      </c>
      <c r="H20" s="15">
        <v>523000000</v>
      </c>
      <c r="I20" s="12"/>
      <c r="J20" s="13">
        <f>G20/(A20*B20*C20*D20*E20)-1</f>
        <v>19.473785328704796</v>
      </c>
      <c r="K20" s="14">
        <f>H20/(A20*B20*C20*D20*F20)-1</f>
        <v>20.033158392149765</v>
      </c>
    </row>
    <row r="23" spans="1:11" x14ac:dyDescent="0.3">
      <c r="A23" s="4" t="s">
        <v>47</v>
      </c>
      <c r="B23" s="5"/>
      <c r="C23" s="5"/>
      <c r="D23" s="5"/>
      <c r="E23" s="5"/>
      <c r="F23" s="5"/>
      <c r="G23" s="5"/>
      <c r="H23" s="5"/>
      <c r="I23" s="5"/>
      <c r="J23" s="5"/>
      <c r="K23" s="6"/>
    </row>
    <row r="24" spans="1:11" x14ac:dyDescent="0.3">
      <c r="A24" s="7" t="s">
        <v>51</v>
      </c>
      <c r="B24" s="8" t="s">
        <v>38</v>
      </c>
      <c r="C24" s="8" t="s">
        <v>39</v>
      </c>
      <c r="D24" s="8" t="s">
        <v>40</v>
      </c>
      <c r="E24" s="8" t="s">
        <v>41</v>
      </c>
      <c r="F24" s="8" t="s">
        <v>42</v>
      </c>
      <c r="G24" s="8" t="s">
        <v>45</v>
      </c>
      <c r="H24" s="8" t="s">
        <v>46</v>
      </c>
      <c r="I24" s="8"/>
      <c r="J24" s="9" t="s">
        <v>43</v>
      </c>
      <c r="K24" s="10" t="s">
        <v>44</v>
      </c>
    </row>
    <row r="25" spans="1:11" x14ac:dyDescent="0.3">
      <c r="A25" s="11">
        <v>27400000</v>
      </c>
      <c r="B25" s="12">
        <v>1.1000000000000001</v>
      </c>
      <c r="C25" s="12">
        <v>1.2</v>
      </c>
      <c r="D25" s="12">
        <v>1.1000000000000001</v>
      </c>
      <c r="E25" s="12">
        <v>1.1000000000000001</v>
      </c>
      <c r="F25" s="12">
        <v>1.25</v>
      </c>
      <c r="G25" s="15">
        <v>448000000</v>
      </c>
      <c r="H25" s="15">
        <v>523000000</v>
      </c>
      <c r="I25" s="12"/>
      <c r="J25" s="13">
        <f>G25/(A25*B25*C25*D25*E25)-1</f>
        <v>9.2368926643523981</v>
      </c>
      <c r="K25" s="14">
        <f>H25/(A25*B25*C25*D25*F25)-1</f>
        <v>9.5165791960748827</v>
      </c>
    </row>
    <row r="28" spans="1:11" x14ac:dyDescent="0.3">
      <c r="A28" s="4" t="s">
        <v>47</v>
      </c>
      <c r="B28" s="5"/>
      <c r="C28" s="5"/>
      <c r="D28" s="5"/>
      <c r="E28" s="5"/>
      <c r="F28" s="5"/>
      <c r="G28" s="5"/>
      <c r="H28" s="5"/>
      <c r="I28" s="5"/>
      <c r="J28" s="5"/>
      <c r="K28" s="6"/>
    </row>
    <row r="29" spans="1:11" x14ac:dyDescent="0.3">
      <c r="A29" s="7" t="s">
        <v>52</v>
      </c>
      <c r="B29" s="8" t="s">
        <v>38</v>
      </c>
      <c r="C29" s="8" t="s">
        <v>39</v>
      </c>
      <c r="D29" s="8" t="s">
        <v>40</v>
      </c>
      <c r="E29" s="8" t="s">
        <v>41</v>
      </c>
      <c r="F29" s="8" t="s">
        <v>42</v>
      </c>
      <c r="G29" s="8" t="s">
        <v>45</v>
      </c>
      <c r="H29" s="8" t="s">
        <v>46</v>
      </c>
      <c r="I29" s="8"/>
      <c r="J29" s="9" t="s">
        <v>43</v>
      </c>
      <c r="K29" s="10" t="s">
        <v>44</v>
      </c>
    </row>
    <row r="30" spans="1:11" x14ac:dyDescent="0.3">
      <c r="A30" s="11">
        <v>27400000</v>
      </c>
      <c r="B30" s="12">
        <v>1.1000000000000001</v>
      </c>
      <c r="C30" s="12">
        <v>1.2</v>
      </c>
      <c r="D30" s="12">
        <v>1.1000000000000001</v>
      </c>
      <c r="E30" s="12">
        <v>1.1000000000000001</v>
      </c>
      <c r="F30" s="12">
        <v>1.25</v>
      </c>
      <c r="G30" s="15">
        <v>448000000</v>
      </c>
      <c r="H30" s="15">
        <v>523000000</v>
      </c>
      <c r="I30" s="12"/>
      <c r="J30" s="13">
        <f>G30/(A30*B30*C30*D30*E30)-1</f>
        <v>9.2368926643523981</v>
      </c>
      <c r="K30" s="14">
        <f>H30/(A30*B30*C30*D30*F30)-1</f>
        <v>9.5165791960748827</v>
      </c>
    </row>
    <row r="33" spans="1:11" x14ac:dyDescent="0.3">
      <c r="A33" s="16" t="s">
        <v>50</v>
      </c>
    </row>
    <row r="34" spans="1:11" x14ac:dyDescent="0.3">
      <c r="A34" s="4" t="s">
        <v>36</v>
      </c>
      <c r="B34" s="5"/>
      <c r="C34" s="5"/>
      <c r="D34" s="5"/>
      <c r="E34" s="5"/>
      <c r="F34" s="5"/>
      <c r="G34" s="5"/>
      <c r="H34" s="5"/>
      <c r="I34" s="5"/>
      <c r="J34" s="5"/>
      <c r="K34" s="6"/>
    </row>
    <row r="35" spans="1:11" x14ac:dyDescent="0.3">
      <c r="A35" s="7" t="s">
        <v>37</v>
      </c>
      <c r="B35" s="8" t="s">
        <v>38</v>
      </c>
      <c r="C35" s="8" t="s">
        <v>39</v>
      </c>
      <c r="D35" s="8" t="s">
        <v>40</v>
      </c>
      <c r="E35" s="8" t="s">
        <v>41</v>
      </c>
      <c r="F35" s="8" t="s">
        <v>42</v>
      </c>
      <c r="G35" s="8" t="s">
        <v>45</v>
      </c>
      <c r="H35" s="8" t="s">
        <v>46</v>
      </c>
      <c r="I35" s="8"/>
      <c r="J35" s="9" t="s">
        <v>43</v>
      </c>
      <c r="K35" s="10" t="s">
        <v>44</v>
      </c>
    </row>
    <row r="36" spans="1:11" x14ac:dyDescent="0.3">
      <c r="A36" s="11">
        <v>9530000</v>
      </c>
      <c r="B36" s="12">
        <v>1.1000000000000001</v>
      </c>
      <c r="C36" s="12">
        <v>1.2</v>
      </c>
      <c r="D36" s="12">
        <v>1.1000000000000001</v>
      </c>
      <c r="E36" s="12">
        <v>1.1000000000000001</v>
      </c>
      <c r="F36" s="12">
        <v>1.25</v>
      </c>
      <c r="G36" s="15">
        <v>448000000</v>
      </c>
      <c r="H36" s="15">
        <v>523000000</v>
      </c>
      <c r="I36" s="12"/>
      <c r="J36" s="13">
        <f>G36/(A36*B36*C36*D36*E36)-1</f>
        <v>28.432409129407727</v>
      </c>
      <c r="K36" s="14">
        <f>H36/(A36*B36*C36*D36*F36)-1</f>
        <v>29.236544593121902</v>
      </c>
    </row>
    <row r="39" spans="1:11" x14ac:dyDescent="0.3">
      <c r="A39" s="4" t="s">
        <v>47</v>
      </c>
      <c r="B39" s="5"/>
      <c r="C39" s="5"/>
      <c r="D39" s="5"/>
      <c r="E39" s="5"/>
      <c r="F39" s="5"/>
      <c r="G39" s="5"/>
      <c r="H39" s="5"/>
      <c r="I39" s="5"/>
      <c r="J39" s="5"/>
      <c r="K39" s="6"/>
    </row>
    <row r="40" spans="1:11" x14ac:dyDescent="0.3">
      <c r="A40" s="7" t="s">
        <v>51</v>
      </c>
      <c r="B40" s="8" t="s">
        <v>38</v>
      </c>
      <c r="C40" s="8" t="s">
        <v>39</v>
      </c>
      <c r="D40" s="8" t="s">
        <v>40</v>
      </c>
      <c r="E40" s="8" t="s">
        <v>41</v>
      </c>
      <c r="F40" s="8" t="s">
        <v>42</v>
      </c>
      <c r="G40" s="8" t="s">
        <v>45</v>
      </c>
      <c r="H40" s="8" t="s">
        <v>46</v>
      </c>
      <c r="I40" s="8"/>
      <c r="J40" s="9" t="s">
        <v>43</v>
      </c>
      <c r="K40" s="10" t="s">
        <v>44</v>
      </c>
    </row>
    <row r="41" spans="1:11" x14ac:dyDescent="0.3">
      <c r="A41" s="11">
        <v>21700000</v>
      </c>
      <c r="B41" s="12">
        <v>1.1000000000000001</v>
      </c>
      <c r="C41" s="12">
        <v>1.2</v>
      </c>
      <c r="D41" s="12">
        <v>1.1000000000000001</v>
      </c>
      <c r="E41" s="12">
        <v>1.1000000000000001</v>
      </c>
      <c r="F41" s="12">
        <v>1.25</v>
      </c>
      <c r="G41" s="15">
        <v>448000000</v>
      </c>
      <c r="H41" s="15">
        <v>523000000</v>
      </c>
      <c r="I41" s="12"/>
      <c r="J41" s="13">
        <f>G41/(A41*B41*C41*D41*E41)-1</f>
        <v>11.925846037016388</v>
      </c>
      <c r="K41" s="14">
        <f>H41/(A41*B41*C41*D41*F41)-1</f>
        <v>12.278998616242015</v>
      </c>
    </row>
    <row r="44" spans="1:11" x14ac:dyDescent="0.3">
      <c r="A44" s="4" t="s">
        <v>47</v>
      </c>
      <c r="B44" s="5"/>
      <c r="C44" s="5"/>
      <c r="D44" s="5"/>
      <c r="E44" s="5"/>
      <c r="F44" s="5"/>
      <c r="G44" s="5"/>
      <c r="H44" s="5"/>
      <c r="I44" s="5"/>
      <c r="J44" s="5"/>
      <c r="K44" s="6"/>
    </row>
    <row r="45" spans="1:11" x14ac:dyDescent="0.3">
      <c r="A45" s="7" t="s">
        <v>52</v>
      </c>
      <c r="B45" s="8" t="s">
        <v>38</v>
      </c>
      <c r="C45" s="8" t="s">
        <v>39</v>
      </c>
      <c r="D45" s="8" t="s">
        <v>40</v>
      </c>
      <c r="E45" s="8" t="s">
        <v>41</v>
      </c>
      <c r="F45" s="8" t="s">
        <v>42</v>
      </c>
      <c r="G45" s="8" t="s">
        <v>45</v>
      </c>
      <c r="H45" s="8" t="s">
        <v>46</v>
      </c>
      <c r="I45" s="8"/>
      <c r="J45" s="9" t="s">
        <v>43</v>
      </c>
      <c r="K45" s="10" t="s">
        <v>44</v>
      </c>
    </row>
    <row r="46" spans="1:11" x14ac:dyDescent="0.3">
      <c r="A46" s="11">
        <v>32900000</v>
      </c>
      <c r="B46" s="12">
        <v>1.1000000000000001</v>
      </c>
      <c r="C46" s="12">
        <v>1.2</v>
      </c>
      <c r="D46" s="12">
        <v>1.1000000000000001</v>
      </c>
      <c r="E46" s="12">
        <v>1.1000000000000001</v>
      </c>
      <c r="F46" s="12">
        <v>1.25</v>
      </c>
      <c r="G46" s="15">
        <v>448000000</v>
      </c>
      <c r="H46" s="15">
        <v>523000000</v>
      </c>
      <c r="I46" s="12"/>
      <c r="J46" s="13">
        <f>G46/(A46*B46*C46*D46*E46)-1</f>
        <v>7.5255580244150639</v>
      </c>
      <c r="K46" s="14">
        <f>H46/(A46*B46*C46*D46*F46)-1</f>
        <v>7.7584884490106916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B13E-8A02-4DD4-A2E9-C9FE51FBF3E8}">
  <dimension ref="A1:AM15"/>
  <sheetViews>
    <sheetView topLeftCell="R1" workbookViewId="0">
      <selection activeCell="AE33" sqref="AE33"/>
    </sheetView>
  </sheetViews>
  <sheetFormatPr defaultColWidth="11.5546875" defaultRowHeight="14.4" x14ac:dyDescent="0.3"/>
  <sheetData>
    <row r="1" spans="1:39" ht="15.6" thickTop="1" thickBot="1" x14ac:dyDescent="0.35">
      <c r="A1" s="62" t="s">
        <v>0</v>
      </c>
      <c r="B1" s="60"/>
      <c r="C1" s="59" t="s">
        <v>1</v>
      </c>
      <c r="D1" s="60"/>
      <c r="E1" s="60"/>
      <c r="F1" s="60"/>
      <c r="G1" s="60"/>
      <c r="H1" s="61"/>
      <c r="P1" s="62" t="s">
        <v>0</v>
      </c>
      <c r="Q1" s="60"/>
      <c r="R1" s="59" t="s">
        <v>1</v>
      </c>
      <c r="S1" s="60"/>
      <c r="T1" s="60"/>
      <c r="U1" s="60"/>
      <c r="V1" s="60"/>
      <c r="W1" s="61"/>
      <c r="AE1" s="62" t="s">
        <v>0</v>
      </c>
      <c r="AF1" s="60"/>
      <c r="AG1" s="59" t="s">
        <v>1</v>
      </c>
      <c r="AH1" s="60"/>
      <c r="AI1" s="60"/>
      <c r="AJ1" s="60"/>
      <c r="AK1" s="60"/>
      <c r="AL1" s="61"/>
    </row>
    <row r="2" spans="1:39" x14ac:dyDescent="0.3">
      <c r="A2" s="1" t="s">
        <v>2</v>
      </c>
      <c r="B2" s="2" t="s">
        <v>13</v>
      </c>
      <c r="P2" s="1" t="s">
        <v>2</v>
      </c>
      <c r="Q2" s="2" t="s">
        <v>12</v>
      </c>
      <c r="AE2" s="1" t="s">
        <v>2</v>
      </c>
      <c r="AF2" s="2" t="s">
        <v>3</v>
      </c>
    </row>
    <row r="3" spans="1:39" x14ac:dyDescent="0.3"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Q3" s="2" t="s">
        <v>4</v>
      </c>
      <c r="R3" s="2" t="s">
        <v>5</v>
      </c>
      <c r="S3" s="2" t="s">
        <v>6</v>
      </c>
      <c r="T3" s="2" t="s">
        <v>7</v>
      </c>
      <c r="U3" s="2" t="s">
        <v>8</v>
      </c>
      <c r="V3" s="2" t="s">
        <v>9</v>
      </c>
      <c r="W3" s="2" t="s">
        <v>10</v>
      </c>
      <c r="X3" s="2" t="s">
        <v>11</v>
      </c>
      <c r="AF3" s="2" t="s">
        <v>4</v>
      </c>
      <c r="AG3" s="2" t="s">
        <v>5</v>
      </c>
      <c r="AH3" s="2" t="s">
        <v>6</v>
      </c>
      <c r="AI3" s="2" t="s">
        <v>7</v>
      </c>
      <c r="AJ3" s="2" t="s">
        <v>8</v>
      </c>
      <c r="AK3" s="2" t="s">
        <v>9</v>
      </c>
      <c r="AL3" s="2" t="s">
        <v>10</v>
      </c>
      <c r="AM3" s="2" t="s">
        <v>11</v>
      </c>
    </row>
    <row r="4" spans="1:39" x14ac:dyDescent="0.3">
      <c r="A4">
        <v>0</v>
      </c>
      <c r="B4">
        <v>1</v>
      </c>
      <c r="C4" s="3">
        <v>355.31150000000002</v>
      </c>
      <c r="D4" s="3">
        <v>-11.09768</v>
      </c>
      <c r="E4" s="3">
        <v>11.09775</v>
      </c>
      <c r="F4" s="3">
        <v>-2.1237700000000002E-8</v>
      </c>
      <c r="G4" s="3">
        <v>4.0862809999999996</v>
      </c>
      <c r="H4" s="3">
        <v>4.0862809999999996</v>
      </c>
      <c r="P4">
        <v>0</v>
      </c>
      <c r="Q4">
        <v>1</v>
      </c>
      <c r="R4" s="3">
        <v>291.95310000000001</v>
      </c>
      <c r="S4" s="3">
        <v>221.09360000000001</v>
      </c>
      <c r="T4" s="3">
        <v>-78.690070000000006</v>
      </c>
      <c r="U4" s="3">
        <v>-1.795561E-3</v>
      </c>
      <c r="V4" s="3">
        <v>7.3325440000000004</v>
      </c>
      <c r="W4" s="3">
        <v>8.5988229999999994</v>
      </c>
      <c r="AE4">
        <v>0</v>
      </c>
      <c r="AF4">
        <v>1</v>
      </c>
      <c r="AG4" s="3">
        <v>291.95319999999998</v>
      </c>
      <c r="AH4" s="3">
        <v>78.689610000000002</v>
      </c>
      <c r="AI4" s="3">
        <v>-221.09309999999999</v>
      </c>
      <c r="AJ4" s="3">
        <v>1.7955200000000001E-3</v>
      </c>
      <c r="AK4" s="3">
        <v>8.5988190000000007</v>
      </c>
      <c r="AL4" s="3">
        <v>7.3325399999999998</v>
      </c>
    </row>
    <row r="5" spans="1:39" x14ac:dyDescent="0.3">
      <c r="A5">
        <v>0</v>
      </c>
      <c r="B5">
        <v>2</v>
      </c>
      <c r="C5" s="3">
        <v>355.31119999999999</v>
      </c>
      <c r="D5" s="3">
        <v>11.09779</v>
      </c>
      <c r="E5" s="3">
        <v>-11.09807</v>
      </c>
      <c r="F5" s="3">
        <v>1.3159940000000001E-8</v>
      </c>
      <c r="G5" s="3">
        <v>-4.0862720000000001</v>
      </c>
      <c r="H5" s="3">
        <v>-4.0862740000000004</v>
      </c>
      <c r="P5">
        <v>0</v>
      </c>
      <c r="Q5">
        <v>2</v>
      </c>
      <c r="R5" s="3">
        <v>-291.95190000000002</v>
      </c>
      <c r="S5" s="3">
        <v>221.09460000000001</v>
      </c>
      <c r="T5" s="3">
        <v>-78.691370000000006</v>
      </c>
      <c r="U5" s="3">
        <v>1.7954430000000001E-3</v>
      </c>
      <c r="V5" s="3">
        <v>7.3324920000000002</v>
      </c>
      <c r="W5" s="3">
        <v>8.5987709999999993</v>
      </c>
      <c r="AE5">
        <v>0</v>
      </c>
      <c r="AF5">
        <v>2</v>
      </c>
      <c r="AG5" s="3">
        <v>-291.95209999999997</v>
      </c>
      <c r="AH5" s="3">
        <v>78.691630000000004</v>
      </c>
      <c r="AI5" s="3">
        <v>-221.09440000000001</v>
      </c>
      <c r="AJ5" s="3">
        <v>-1.7954570000000001E-3</v>
      </c>
      <c r="AK5" s="3">
        <v>8.5987790000000004</v>
      </c>
      <c r="AL5" s="3">
        <v>7.3325040000000001</v>
      </c>
    </row>
    <row r="6" spans="1:39" x14ac:dyDescent="0.3">
      <c r="A6">
        <v>0</v>
      </c>
      <c r="B6">
        <v>3</v>
      </c>
      <c r="C6" s="3">
        <v>673.11210000000005</v>
      </c>
      <c r="D6" s="3">
        <v>-109.3691</v>
      </c>
      <c r="E6" s="3">
        <v>-78.733990000000006</v>
      </c>
      <c r="F6" s="3">
        <v>-3.603193E-4</v>
      </c>
      <c r="G6" s="3">
        <v>-2.68411</v>
      </c>
      <c r="H6" s="3">
        <v>15.12811</v>
      </c>
      <c r="P6">
        <v>0</v>
      </c>
      <c r="Q6">
        <v>3</v>
      </c>
      <c r="R6" s="3">
        <v>722.69770000000005</v>
      </c>
      <c r="S6" s="3">
        <v>60.24174</v>
      </c>
      <c r="T6" s="3">
        <v>1.3588340000000001</v>
      </c>
      <c r="U6" s="3">
        <v>-2.1150869999999999E-3</v>
      </c>
      <c r="V6" s="3">
        <v>-0.68186199999999997</v>
      </c>
      <c r="W6" s="3">
        <v>21.74128</v>
      </c>
      <c r="AE6">
        <v>0</v>
      </c>
      <c r="AF6">
        <v>3</v>
      </c>
      <c r="AG6" s="3">
        <v>315.58600000000001</v>
      </c>
      <c r="AH6" s="3">
        <v>-62.162990000000001</v>
      </c>
      <c r="AI6" s="3">
        <v>-503.98829999999998</v>
      </c>
      <c r="AJ6" s="3">
        <v>3.632012E-3</v>
      </c>
      <c r="AK6" s="3">
        <v>4.2153980000000004</v>
      </c>
      <c r="AL6" s="3">
        <v>9.4770400000000006</v>
      </c>
    </row>
    <row r="7" spans="1:39" x14ac:dyDescent="0.3">
      <c r="A7">
        <v>0</v>
      </c>
      <c r="B7">
        <v>4</v>
      </c>
      <c r="C7" s="3">
        <v>673.11339999999996</v>
      </c>
      <c r="D7" s="3">
        <v>-78.735910000000004</v>
      </c>
      <c r="E7" s="3">
        <v>-109.3682</v>
      </c>
      <c r="F7" s="3">
        <v>3.6027820000000002E-4</v>
      </c>
      <c r="G7" s="3">
        <v>-15.12815</v>
      </c>
      <c r="H7" s="3">
        <v>2.684005</v>
      </c>
      <c r="P7">
        <v>0</v>
      </c>
      <c r="Q7">
        <v>4</v>
      </c>
      <c r="R7" s="3">
        <v>-315.58159999999998</v>
      </c>
      <c r="S7" s="3">
        <v>503.9889</v>
      </c>
      <c r="T7" s="3">
        <v>62.160020000000003</v>
      </c>
      <c r="U7" s="3">
        <v>3.6319249999999998E-3</v>
      </c>
      <c r="V7" s="3">
        <v>9.4769140000000007</v>
      </c>
      <c r="W7" s="3">
        <v>4.2155189999999996</v>
      </c>
      <c r="AE7">
        <v>0</v>
      </c>
      <c r="AF7">
        <v>4</v>
      </c>
      <c r="AG7" s="3">
        <v>-722.70270000000005</v>
      </c>
      <c r="AH7" s="3">
        <v>-1.3516969999999999</v>
      </c>
      <c r="AI7" s="3">
        <v>-60.244639999999997</v>
      </c>
      <c r="AJ7" s="3">
        <v>-2.1148339999999999E-3</v>
      </c>
      <c r="AK7" s="3">
        <v>21.74146</v>
      </c>
      <c r="AL7" s="3">
        <v>-0.68176440000000005</v>
      </c>
    </row>
    <row r="8" spans="1:39" x14ac:dyDescent="0.3">
      <c r="A8">
        <v>0</v>
      </c>
      <c r="B8">
        <v>5</v>
      </c>
      <c r="C8" s="3">
        <v>673.11279999999999</v>
      </c>
      <c r="D8" s="3">
        <v>-109.36839999999999</v>
      </c>
      <c r="E8" s="3">
        <v>78.732230000000001</v>
      </c>
      <c r="F8" s="3">
        <v>3.5994549999999998E-4</v>
      </c>
      <c r="G8" s="3">
        <v>2.684205</v>
      </c>
      <c r="H8" s="3">
        <v>15.12811</v>
      </c>
      <c r="P8">
        <v>0</v>
      </c>
      <c r="Q8">
        <v>5</v>
      </c>
      <c r="R8" s="3">
        <v>722.69830000000002</v>
      </c>
      <c r="S8" s="3">
        <v>60.24194</v>
      </c>
      <c r="T8" s="3">
        <v>-1.3595060000000001</v>
      </c>
      <c r="U8" s="3">
        <v>2.11459E-3</v>
      </c>
      <c r="V8" s="3">
        <v>0.6819849</v>
      </c>
      <c r="W8" s="3">
        <v>21.741299999999999</v>
      </c>
      <c r="AE8">
        <v>0</v>
      </c>
      <c r="AF8">
        <v>5</v>
      </c>
      <c r="AG8" s="3">
        <v>-315.58190000000002</v>
      </c>
      <c r="AH8" s="3">
        <v>62.161160000000002</v>
      </c>
      <c r="AI8" s="3">
        <v>-503.98599999999999</v>
      </c>
      <c r="AJ8" s="3">
        <v>3.632152E-3</v>
      </c>
      <c r="AK8" s="3">
        <v>4.2153590000000003</v>
      </c>
      <c r="AL8" s="3">
        <v>-9.4768640000000008</v>
      </c>
    </row>
    <row r="9" spans="1:39" x14ac:dyDescent="0.3">
      <c r="A9">
        <v>0</v>
      </c>
      <c r="B9">
        <v>6</v>
      </c>
      <c r="C9" s="3">
        <v>673.11379999999997</v>
      </c>
      <c r="D9" s="3">
        <v>78.732759999999999</v>
      </c>
      <c r="E9" s="3">
        <v>-109.3676</v>
      </c>
      <c r="F9" s="3">
        <v>-3.6021870000000001E-4</v>
      </c>
      <c r="G9" s="3">
        <v>-15.128170000000001</v>
      </c>
      <c r="H9" s="3">
        <v>-2.6843469999999998</v>
      </c>
      <c r="P9">
        <v>0</v>
      </c>
      <c r="Q9">
        <v>6</v>
      </c>
      <c r="R9" s="3">
        <v>315.58530000000002</v>
      </c>
      <c r="S9" s="3">
        <v>503.98910000000001</v>
      </c>
      <c r="T9" s="3">
        <v>-62.163519999999998</v>
      </c>
      <c r="U9" s="3">
        <v>3.631961E-3</v>
      </c>
      <c r="V9" s="3">
        <v>-9.4770020000000006</v>
      </c>
      <c r="W9" s="3">
        <v>4.2153280000000004</v>
      </c>
      <c r="AE9">
        <v>0</v>
      </c>
      <c r="AF9">
        <v>6</v>
      </c>
      <c r="AG9" s="3">
        <v>-722.70249999999999</v>
      </c>
      <c r="AH9" s="3">
        <v>1.35521</v>
      </c>
      <c r="AI9" s="3">
        <v>-60.245510000000003</v>
      </c>
      <c r="AJ9" s="3">
        <v>2.1148149999999999E-3</v>
      </c>
      <c r="AK9" s="3">
        <v>21.74145</v>
      </c>
      <c r="AL9" s="3">
        <v>0.68223630000000002</v>
      </c>
    </row>
    <row r="10" spans="1:39" x14ac:dyDescent="0.3">
      <c r="A10">
        <v>0</v>
      </c>
      <c r="B10">
        <v>7</v>
      </c>
      <c r="C10" s="3">
        <v>673.1123</v>
      </c>
      <c r="D10" s="3">
        <v>78.732860000000002</v>
      </c>
      <c r="E10" s="3">
        <v>109.3695</v>
      </c>
      <c r="F10" s="3">
        <v>3.6027649999999999E-4</v>
      </c>
      <c r="G10" s="3">
        <v>15.1281</v>
      </c>
      <c r="H10" s="3">
        <v>-2.6842069999999998</v>
      </c>
      <c r="P10">
        <v>0</v>
      </c>
      <c r="Q10">
        <v>7</v>
      </c>
      <c r="R10" s="3">
        <v>315.58589999999998</v>
      </c>
      <c r="S10" s="3">
        <v>503.98840000000001</v>
      </c>
      <c r="T10" s="3">
        <v>62.163980000000002</v>
      </c>
      <c r="U10" s="3">
        <v>-3.6320219999999999E-3</v>
      </c>
      <c r="V10" s="3">
        <v>9.4770230000000009</v>
      </c>
      <c r="W10" s="3">
        <v>4.2153429999999998</v>
      </c>
      <c r="AE10">
        <v>0</v>
      </c>
      <c r="AF10">
        <v>7</v>
      </c>
      <c r="AG10" s="3">
        <v>722.6979</v>
      </c>
      <c r="AH10" s="3">
        <v>-1.359472</v>
      </c>
      <c r="AI10" s="3">
        <v>-60.24165</v>
      </c>
      <c r="AJ10" s="3">
        <v>2.1150489999999999E-3</v>
      </c>
      <c r="AK10" s="3">
        <v>21.74128</v>
      </c>
      <c r="AL10" s="3">
        <v>-0.68199730000000003</v>
      </c>
    </row>
    <row r="11" spans="1:39" x14ac:dyDescent="0.3">
      <c r="A11">
        <v>0</v>
      </c>
      <c r="B11">
        <v>8</v>
      </c>
      <c r="C11" s="3">
        <v>673.11429999999996</v>
      </c>
      <c r="D11" s="3">
        <v>109.36960000000001</v>
      </c>
      <c r="E11" s="3">
        <v>78.734610000000004</v>
      </c>
      <c r="F11" s="3">
        <v>-3.600958E-4</v>
      </c>
      <c r="G11" s="3">
        <v>2.6841200000000001</v>
      </c>
      <c r="H11" s="3">
        <v>-15.128130000000001</v>
      </c>
      <c r="P11">
        <v>0</v>
      </c>
      <c r="Q11">
        <v>8</v>
      </c>
      <c r="R11" s="3">
        <v>-722.70309999999995</v>
      </c>
      <c r="S11" s="3">
        <v>60.242719999999998</v>
      </c>
      <c r="T11" s="3">
        <v>1.3529439999999999</v>
      </c>
      <c r="U11" s="3">
        <v>2.1146160000000002E-3</v>
      </c>
      <c r="V11" s="3">
        <v>-0.68193150000000002</v>
      </c>
      <c r="W11" s="3">
        <v>21.741409999999998</v>
      </c>
      <c r="AE11">
        <v>0</v>
      </c>
      <c r="AF11">
        <v>8</v>
      </c>
      <c r="AG11" s="3">
        <v>-315.58210000000003</v>
      </c>
      <c r="AH11" s="3">
        <v>-62.16169</v>
      </c>
      <c r="AI11" s="3">
        <v>-503.988</v>
      </c>
      <c r="AJ11" s="3">
        <v>-3.6320979999999998E-3</v>
      </c>
      <c r="AK11" s="3">
        <v>4.2154160000000003</v>
      </c>
      <c r="AL11" s="3">
        <v>9.4768810000000006</v>
      </c>
    </row>
    <row r="12" spans="1:39" x14ac:dyDescent="0.3">
      <c r="A12">
        <v>0</v>
      </c>
      <c r="B12">
        <v>9</v>
      </c>
      <c r="C12" s="3">
        <v>673.11180000000002</v>
      </c>
      <c r="D12" s="3">
        <v>-78.73321</v>
      </c>
      <c r="E12" s="3">
        <v>109.3693</v>
      </c>
      <c r="F12" s="3">
        <v>-3.6000749999999998E-4</v>
      </c>
      <c r="G12" s="3">
        <v>15.128080000000001</v>
      </c>
      <c r="H12" s="3">
        <v>2.6840989999999998</v>
      </c>
      <c r="P12">
        <v>0</v>
      </c>
      <c r="Q12">
        <v>9</v>
      </c>
      <c r="R12" s="3">
        <v>-315.58190000000002</v>
      </c>
      <c r="S12" s="3">
        <v>503.98750000000001</v>
      </c>
      <c r="T12" s="3">
        <v>-62.16131</v>
      </c>
      <c r="U12" s="3">
        <v>-3.6321389999999999E-3</v>
      </c>
      <c r="V12" s="3">
        <v>-9.4768830000000008</v>
      </c>
      <c r="W12" s="3">
        <v>4.2154129999999999</v>
      </c>
      <c r="AE12">
        <v>0</v>
      </c>
      <c r="AF12">
        <v>9</v>
      </c>
      <c r="AG12" s="3">
        <v>722.69820000000004</v>
      </c>
      <c r="AH12" s="3">
        <v>1.358922</v>
      </c>
      <c r="AI12" s="3">
        <v>-60.241540000000001</v>
      </c>
      <c r="AJ12" s="3">
        <v>-2.1146680000000001E-3</v>
      </c>
      <c r="AK12" s="3">
        <v>21.741289999999999</v>
      </c>
      <c r="AL12" s="3">
        <v>0.68183800000000006</v>
      </c>
    </row>
    <row r="13" spans="1:39" x14ac:dyDescent="0.3">
      <c r="A13">
        <v>0</v>
      </c>
      <c r="B13">
        <v>10</v>
      </c>
      <c r="C13" s="3">
        <v>673.11429999999996</v>
      </c>
      <c r="D13" s="3">
        <v>109.3698</v>
      </c>
      <c r="E13" s="3">
        <v>-78.734110000000001</v>
      </c>
      <c r="F13" s="3">
        <v>3.6036139999999999E-4</v>
      </c>
      <c r="G13" s="3">
        <v>-2.6842350000000001</v>
      </c>
      <c r="H13" s="3">
        <v>-15.128130000000001</v>
      </c>
      <c r="P13">
        <v>0</v>
      </c>
      <c r="Q13">
        <v>10</v>
      </c>
      <c r="R13" s="3">
        <v>-722.70320000000004</v>
      </c>
      <c r="S13" s="3">
        <v>60.24288</v>
      </c>
      <c r="T13" s="3">
        <v>-1.3536280000000001</v>
      </c>
      <c r="U13" s="3">
        <v>-2.1149929999999999E-3</v>
      </c>
      <c r="V13" s="3">
        <v>0.68207870000000004</v>
      </c>
      <c r="W13" s="3">
        <v>21.741409999999998</v>
      </c>
      <c r="AE13">
        <v>0</v>
      </c>
      <c r="AF13">
        <v>10</v>
      </c>
      <c r="AG13" s="3">
        <v>315.58629999999999</v>
      </c>
      <c r="AH13" s="3">
        <v>62.163699999999999</v>
      </c>
      <c r="AI13" s="3">
        <v>-503.98919999999998</v>
      </c>
      <c r="AJ13" s="3">
        <v>-3.631984E-3</v>
      </c>
      <c r="AK13" s="3">
        <v>4.2153489999999998</v>
      </c>
      <c r="AL13" s="3">
        <v>-9.4770330000000005</v>
      </c>
    </row>
    <row r="14" spans="1:39" x14ac:dyDescent="0.3">
      <c r="A14">
        <v>0</v>
      </c>
      <c r="B14">
        <v>11</v>
      </c>
      <c r="C14" s="3">
        <v>355.31139999999999</v>
      </c>
      <c r="D14" s="3">
        <v>11.09788</v>
      </c>
      <c r="E14" s="3">
        <v>11.097049999999999</v>
      </c>
      <c r="F14" s="3">
        <v>-6.8748680000000006E-8</v>
      </c>
      <c r="G14" s="3">
        <v>4.08629</v>
      </c>
      <c r="H14" s="3">
        <v>-4.0862720000000001</v>
      </c>
      <c r="P14">
        <v>0</v>
      </c>
      <c r="Q14">
        <v>11</v>
      </c>
      <c r="R14" s="3">
        <v>-291.95269999999999</v>
      </c>
      <c r="S14" s="3">
        <v>221.09520000000001</v>
      </c>
      <c r="T14" s="3">
        <v>78.693010000000001</v>
      </c>
      <c r="U14" s="3">
        <v>-1.7953719999999999E-3</v>
      </c>
      <c r="V14" s="3">
        <v>-7.3325209999999998</v>
      </c>
      <c r="W14" s="3">
        <v>8.5987829999999992</v>
      </c>
      <c r="AE14">
        <v>0</v>
      </c>
      <c r="AF14">
        <v>11</v>
      </c>
      <c r="AG14" s="3">
        <v>291.95339999999999</v>
      </c>
      <c r="AH14" s="3">
        <v>-78.690060000000003</v>
      </c>
      <c r="AI14" s="3">
        <v>-221.0943</v>
      </c>
      <c r="AJ14" s="3">
        <v>-1.7956129999999999E-3</v>
      </c>
      <c r="AK14" s="3">
        <v>8.5988480000000003</v>
      </c>
      <c r="AL14" s="3">
        <v>-7.3325550000000002</v>
      </c>
    </row>
    <row r="15" spans="1:39" x14ac:dyDescent="0.3">
      <c r="A15">
        <v>0</v>
      </c>
      <c r="B15">
        <v>12</v>
      </c>
      <c r="C15" s="3">
        <v>355.31240000000003</v>
      </c>
      <c r="D15" s="3">
        <v>-11.09632</v>
      </c>
      <c r="E15" s="3">
        <v>-11.09839</v>
      </c>
      <c r="F15" s="3">
        <v>4.9750679999999997E-8</v>
      </c>
      <c r="G15" s="3">
        <v>-4.0862759999999998</v>
      </c>
      <c r="H15" s="3">
        <v>4.0863069999999997</v>
      </c>
      <c r="P15">
        <v>0</v>
      </c>
      <c r="Q15">
        <v>12</v>
      </c>
      <c r="R15" s="3">
        <v>291.95400000000001</v>
      </c>
      <c r="S15" s="3">
        <v>221.0941</v>
      </c>
      <c r="T15" s="3">
        <v>78.690610000000007</v>
      </c>
      <c r="U15" s="3">
        <v>1.7955930000000001E-3</v>
      </c>
      <c r="V15" s="3">
        <v>-7.33256</v>
      </c>
      <c r="W15" s="3">
        <v>8.5988469999999992</v>
      </c>
      <c r="AE15">
        <v>0</v>
      </c>
      <c r="AF15">
        <v>12</v>
      </c>
      <c r="AG15" s="3">
        <v>-291.95359999999999</v>
      </c>
      <c r="AH15" s="3">
        <v>-78.694310000000002</v>
      </c>
      <c r="AI15" s="3">
        <v>-221.09399999999999</v>
      </c>
      <c r="AJ15" s="3">
        <v>1.7953730000000001E-3</v>
      </c>
      <c r="AK15" s="3">
        <v>8.5987749999999998</v>
      </c>
      <c r="AL15" s="3">
        <v>-7.3325389999999997</v>
      </c>
    </row>
  </sheetData>
  <mergeCells count="6">
    <mergeCell ref="AG1:AL1"/>
    <mergeCell ref="A1:B1"/>
    <mergeCell ref="C1:H1"/>
    <mergeCell ref="P1:Q1"/>
    <mergeCell ref="R1:W1"/>
    <mergeCell ref="AE1:AF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C43A2-57CD-49BE-9D02-459CD6B79BFF}">
  <dimension ref="A1:Q122"/>
  <sheetViews>
    <sheetView tabSelected="1" workbookViewId="0">
      <selection activeCell="F23" sqref="F23"/>
    </sheetView>
  </sheetViews>
  <sheetFormatPr defaultColWidth="11.5546875" defaultRowHeight="14.4" x14ac:dyDescent="0.3"/>
  <cols>
    <col min="1" max="1" width="13.6640625" customWidth="1"/>
  </cols>
  <sheetData>
    <row r="1" spans="1:15" x14ac:dyDescent="0.3">
      <c r="A1" s="70" t="s">
        <v>19</v>
      </c>
      <c r="B1" s="71"/>
      <c r="C1" s="71"/>
      <c r="D1" s="72"/>
      <c r="F1" s="40"/>
      <c r="G1" s="41"/>
      <c r="H1" s="41"/>
      <c r="I1" s="41"/>
      <c r="J1" s="65" t="s">
        <v>58</v>
      </c>
      <c r="K1" s="66"/>
      <c r="L1" s="57" t="s">
        <v>59</v>
      </c>
      <c r="M1" s="57" t="s">
        <v>60</v>
      </c>
      <c r="N1" s="65" t="s">
        <v>61</v>
      </c>
      <c r="O1" s="67"/>
    </row>
    <row r="2" spans="1:15" x14ac:dyDescent="0.3">
      <c r="A2" s="23" t="s">
        <v>20</v>
      </c>
      <c r="B2" s="5" t="s">
        <v>34</v>
      </c>
      <c r="C2" s="23" t="s">
        <v>25</v>
      </c>
      <c r="D2" s="6">
        <v>3.6609999999999997E-5</v>
      </c>
      <c r="F2" s="42" t="s">
        <v>14</v>
      </c>
      <c r="G2" s="34" t="s">
        <v>15</v>
      </c>
      <c r="H2" s="34" t="s">
        <v>16</v>
      </c>
      <c r="I2" s="34" t="s">
        <v>66</v>
      </c>
      <c r="J2" s="34" t="s">
        <v>17</v>
      </c>
      <c r="K2" s="34" t="s">
        <v>18</v>
      </c>
      <c r="L2" s="34" t="s">
        <v>64</v>
      </c>
      <c r="M2" s="34" t="s">
        <v>65</v>
      </c>
      <c r="N2" s="34" t="s">
        <v>63</v>
      </c>
      <c r="O2" s="43" t="s">
        <v>62</v>
      </c>
    </row>
    <row r="3" spans="1:15" x14ac:dyDescent="0.3">
      <c r="A3" s="18" t="s">
        <v>21</v>
      </c>
      <c r="B3" s="8" t="s">
        <v>35</v>
      </c>
      <c r="C3" s="20" t="s">
        <v>26</v>
      </c>
      <c r="D3" s="19">
        <v>3.7999999999999999E-2</v>
      </c>
      <c r="F3" s="44">
        <v>1</v>
      </c>
      <c r="G3" s="68" t="s">
        <v>67</v>
      </c>
      <c r="H3" s="35">
        <f>ABS('Forces Input'!AG4)</f>
        <v>291.95319999999998</v>
      </c>
      <c r="I3" s="35" cm="1">
        <f t="array" ref="I3">MAX(ABS('Forces Input'!AH4:AI4))</f>
        <v>221.09309999999999</v>
      </c>
      <c r="J3" s="36">
        <f xml:space="preserve"> (   ($D$2*$B$4*1000000) / ($D$7 + ($D$3*H3*$D$4) ) ) -1</f>
        <v>0.58209492439578003</v>
      </c>
      <c r="K3" s="36">
        <f xml:space="preserve"> (   ($D$2*$B$5*1000000) / ($D$7 + ($D$3*H3*$D$5) ) ) -1</f>
        <v>0.83152966014703633</v>
      </c>
      <c r="L3" s="35">
        <f xml:space="preserve"> ( ($D$8) / ( ( 1- $D$3)*H3*$D$5) ) -1</f>
        <v>32.675771773521696</v>
      </c>
      <c r="M3" s="35">
        <f xml:space="preserve"> (( ($D$8 - (1-$D$3)*H3)*$D$6) / (I3*$D$5) ) -1</f>
        <v>7.3743267439308227</v>
      </c>
      <c r="N3" s="35">
        <f>1/(SQRT(      (((I3*$D$4)/($B$6*1000000*$D$2))^2)+((($D$7+($D$3*H3*$D$4))/($D$2*$B$4*1000000))^2)     )    )</f>
        <v>1.5818545111352653</v>
      </c>
      <c r="O3" s="45">
        <f>1/(SQRT(      (((I3*$D$5)/($B$7*1000000*$D$2))^2)+((($D$7+($D$3*H3*$D$5))/($D$2*$B$5*1000000))^2)     )    )</f>
        <v>1.8310180322014349</v>
      </c>
    </row>
    <row r="4" spans="1:15" x14ac:dyDescent="0.3">
      <c r="A4" s="20" t="s">
        <v>23</v>
      </c>
      <c r="B4" s="8">
        <v>950</v>
      </c>
      <c r="C4" s="18" t="s">
        <v>27</v>
      </c>
      <c r="D4" s="19">
        <v>1</v>
      </c>
      <c r="F4" s="46">
        <v>2</v>
      </c>
      <c r="G4" s="63"/>
      <c r="H4" s="26">
        <f>ABS('Forces Input'!AG5)</f>
        <v>291.95209999999997</v>
      </c>
      <c r="I4" s="26" cm="1">
        <f t="array" ref="I4">MAX(ABS('Forces Input'!AH5:AI5))</f>
        <v>221.09440000000001</v>
      </c>
      <c r="J4" s="27">
        <f t="shared" ref="J4:J38" si="0" xml:space="preserve"> (   ($D$2*$B$4*1000000) / ($D$7 + ($D$3*H4*$D$4) ) ) -1</f>
        <v>0.58209492740405855</v>
      </c>
      <c r="K4" s="27">
        <f t="shared" ref="K4:K38" si="1" xml:space="preserve"> (   ($D$2*$B$5*1000000) / ($D$7 + ($D$3*H4*$D$5) ) ) -1</f>
        <v>0.83152966502164549</v>
      </c>
      <c r="L4" s="26">
        <f xml:space="preserve"> ( ($D$8) / ( ( 1- $D$3)*H4*$D$5) ) -1</f>
        <v>32.675898655119568</v>
      </c>
      <c r="M4" s="28">
        <f t="shared" ref="M4:M38" si="2" xml:space="preserve"> (( ($D$8 - (1-$D$3)*H4)*$D$6) / (I4*$D$5) ) -1</f>
        <v>7.3742781879595327</v>
      </c>
      <c r="N4" s="26">
        <f t="shared" ref="N4:N38" si="3">1/(SQRT(      (((I4*$D$4)/($B$6*1000000*$D$2))^2)+((($D$7+($D$3*H4*$D$4))/($D$2*$B$4*1000000))^2)     )    )</f>
        <v>1.5818545113156082</v>
      </c>
      <c r="O4" s="47">
        <f t="shared" ref="O4:O38" si="4">1/(SQRT(      (((I4*$D$5)/($B$7*1000000*$D$2))^2)+((($D$7+($D$3*H4*$D$5))/($D$2*$B$5*1000000))^2)     )    )</f>
        <v>1.8310180310578457</v>
      </c>
    </row>
    <row r="5" spans="1:15" x14ac:dyDescent="0.3">
      <c r="A5" s="18" t="s">
        <v>22</v>
      </c>
      <c r="B5" s="8">
        <v>1100</v>
      </c>
      <c r="C5" s="18" t="s">
        <v>28</v>
      </c>
      <c r="D5" s="19">
        <v>1.4</v>
      </c>
      <c r="F5" s="46">
        <v>3</v>
      </c>
      <c r="G5" s="63"/>
      <c r="H5" s="26">
        <f>ABS('Forces Input'!AG6)</f>
        <v>315.58600000000001</v>
      </c>
      <c r="I5" s="26" cm="1">
        <f t="array" ref="I5">MAX(ABS('Forces Input'!AH6:AI6))</f>
        <v>503.98829999999998</v>
      </c>
      <c r="J5" s="27">
        <f t="shared" si="0"/>
        <v>0.58203029608936685</v>
      </c>
      <c r="K5" s="27">
        <f t="shared" si="1"/>
        <v>0.83142493825560471</v>
      </c>
      <c r="L5" s="28">
        <f t="shared" ref="L5:L38" si="5" xml:space="preserve"> ( ($D$8) / ( ( 1- $D$3)*H5*$D$5) ) -1</f>
        <v>30.153946410009734</v>
      </c>
      <c r="M5" s="28">
        <f t="shared" si="2"/>
        <v>2.6672637803014769</v>
      </c>
      <c r="N5" s="26">
        <f t="shared" si="3"/>
        <v>1.5807823936485845</v>
      </c>
      <c r="O5" s="47">
        <f t="shared" si="4"/>
        <v>1.8287715080507703</v>
      </c>
    </row>
    <row r="6" spans="1:15" x14ac:dyDescent="0.3">
      <c r="A6" s="20" t="s">
        <v>32</v>
      </c>
      <c r="B6" s="8">
        <v>548</v>
      </c>
      <c r="C6" s="20" t="s">
        <v>29</v>
      </c>
      <c r="D6" s="19">
        <v>0.2</v>
      </c>
      <c r="F6" s="46">
        <v>4</v>
      </c>
      <c r="G6" s="63"/>
      <c r="H6" s="26">
        <f>ABS('Forces Input'!AG7)</f>
        <v>722.70270000000005</v>
      </c>
      <c r="I6" s="26" cm="1">
        <f t="array" ref="I6">MAX(ABS('Forces Input'!AH7:AI7))</f>
        <v>60.244639999999997</v>
      </c>
      <c r="J6" s="27">
        <f t="shared" si="0"/>
        <v>0.58091778778355496</v>
      </c>
      <c r="K6" s="27">
        <f t="shared" si="1"/>
        <v>0.82962279702700648</v>
      </c>
      <c r="L6" s="28">
        <f xml:space="preserve"> ( ($D$8) / ( ( 1- $D$3)*H6*$D$5) ) -1</f>
        <v>12.604140861448743</v>
      </c>
      <c r="M6" s="28">
        <f t="shared" si="2"/>
        <v>28.750506796953221</v>
      </c>
      <c r="N6" s="26">
        <f t="shared" si="3"/>
        <v>1.5808999735650928</v>
      </c>
      <c r="O6" s="47">
        <f t="shared" si="4"/>
        <v>1.8295849133569899</v>
      </c>
    </row>
    <row r="7" spans="1:15" ht="15.6" x14ac:dyDescent="0.35">
      <c r="A7" s="20" t="s">
        <v>33</v>
      </c>
      <c r="B7" s="8">
        <v>655</v>
      </c>
      <c r="C7" s="20" t="s">
        <v>30</v>
      </c>
      <c r="D7" s="19">
        <v>21972.1</v>
      </c>
      <c r="F7" s="46">
        <v>5</v>
      </c>
      <c r="G7" s="63"/>
      <c r="H7" s="26">
        <f>ABS('Forces Input'!AG8)</f>
        <v>315.58190000000002</v>
      </c>
      <c r="I7" s="26" cm="1">
        <f t="array" ref="I7">MAX(ABS('Forces Input'!AH8:AI8))</f>
        <v>503.98599999999999</v>
      </c>
      <c r="J7" s="27">
        <f t="shared" si="0"/>
        <v>0.58203030730112482</v>
      </c>
      <c r="K7" s="27">
        <f t="shared" si="1"/>
        <v>0.83142495642252578</v>
      </c>
      <c r="L7" s="28">
        <f t="shared" si="5"/>
        <v>30.154351158128307</v>
      </c>
      <c r="M7" s="28">
        <f t="shared" si="2"/>
        <v>2.6672816342970989</v>
      </c>
      <c r="N7" s="26">
        <f t="shared" si="3"/>
        <v>1.5807824162101833</v>
      </c>
      <c r="O7" s="47">
        <f t="shared" si="4"/>
        <v>1.8287715503045594</v>
      </c>
    </row>
    <row r="8" spans="1:15" ht="15.6" x14ac:dyDescent="0.35">
      <c r="A8" s="21" t="s">
        <v>24</v>
      </c>
      <c r="B8" s="12">
        <v>33.5</v>
      </c>
      <c r="C8" s="24" t="s">
        <v>31</v>
      </c>
      <c r="D8" s="22">
        <v>13241.4</v>
      </c>
      <c r="F8" s="46">
        <v>6</v>
      </c>
      <c r="G8" s="63"/>
      <c r="H8" s="26">
        <f>ABS('Forces Input'!AG9)</f>
        <v>722.70249999999999</v>
      </c>
      <c r="I8" s="26" cm="1">
        <f t="array" ref="I8">MAX(ABS('Forces Input'!AH9:AI9))</f>
        <v>60.245510000000003</v>
      </c>
      <c r="J8" s="27">
        <f t="shared" si="0"/>
        <v>0.58091778832970142</v>
      </c>
      <c r="K8" s="27">
        <f t="shared" si="1"/>
        <v>0.82962279791145455</v>
      </c>
      <c r="L8" s="28">
        <f t="shared" si="5"/>
        <v>12.6041446262457</v>
      </c>
      <c r="M8" s="28">
        <f t="shared" si="2"/>
        <v>28.750077628784528</v>
      </c>
      <c r="N8" s="26">
        <f t="shared" si="3"/>
        <v>1.5808999735967111</v>
      </c>
      <c r="O8" s="47">
        <f t="shared" si="4"/>
        <v>1.8295849131472444</v>
      </c>
    </row>
    <row r="9" spans="1:15" x14ac:dyDescent="0.3">
      <c r="B9" s="8"/>
      <c r="D9" s="8"/>
      <c r="E9" s="8"/>
      <c r="F9" s="46">
        <v>7</v>
      </c>
      <c r="G9" s="63"/>
      <c r="H9" s="26">
        <f>ABS('Forces Input'!AG10)</f>
        <v>722.6979</v>
      </c>
      <c r="I9" s="26" cm="1">
        <f t="array" ref="I9">MAX(ABS('Forces Input'!AH10:AI10))</f>
        <v>60.24165</v>
      </c>
      <c r="J9" s="27">
        <f t="shared" si="0"/>
        <v>0.5809178008910616</v>
      </c>
      <c r="K9" s="27">
        <f t="shared" si="1"/>
        <v>0.82962281825376039</v>
      </c>
      <c r="L9" s="28">
        <f t="shared" si="5"/>
        <v>12.604231217150806</v>
      </c>
      <c r="M9" s="28">
        <f t="shared" si="2"/>
        <v>28.751994366972735</v>
      </c>
      <c r="N9" s="26">
        <f t="shared" si="3"/>
        <v>1.5808999884403563</v>
      </c>
      <c r="O9" s="47">
        <f t="shared" si="4"/>
        <v>1.8295849383426226</v>
      </c>
    </row>
    <row r="10" spans="1:15" x14ac:dyDescent="0.3">
      <c r="A10" s="8"/>
      <c r="B10" s="8"/>
      <c r="C10" s="8"/>
      <c r="D10" s="8"/>
      <c r="E10" s="8"/>
      <c r="F10" s="46">
        <v>8</v>
      </c>
      <c r="G10" s="63"/>
      <c r="H10" s="26">
        <f>ABS('Forces Input'!AG11)</f>
        <v>315.58210000000003</v>
      </c>
      <c r="I10" s="26" cm="1">
        <f t="array" ref="I10">MAX(ABS('Forces Input'!AH11:AI11))</f>
        <v>503.988</v>
      </c>
      <c r="J10" s="27">
        <f t="shared" si="0"/>
        <v>0.58203030675420986</v>
      </c>
      <c r="K10" s="27">
        <f t="shared" si="1"/>
        <v>0.83142495553633444</v>
      </c>
      <c r="L10" s="28">
        <f t="shared" si="5"/>
        <v>30.154331414073646</v>
      </c>
      <c r="M10" s="28">
        <f t="shared" si="2"/>
        <v>2.6672670267092529</v>
      </c>
      <c r="N10" s="26">
        <f t="shared" si="3"/>
        <v>1.5807824057720852</v>
      </c>
      <c r="O10" s="47">
        <f t="shared" si="4"/>
        <v>1.8287715284085539</v>
      </c>
    </row>
    <row r="11" spans="1:15" x14ac:dyDescent="0.3">
      <c r="F11" s="46">
        <v>9</v>
      </c>
      <c r="G11" s="63"/>
      <c r="H11" s="26">
        <f>ABS('Forces Input'!AG12)</f>
        <v>722.69820000000004</v>
      </c>
      <c r="I11" s="26" cm="1">
        <f t="array" ref="I11">MAX(ABS('Forces Input'!AH12:AI12))</f>
        <v>60.241540000000001</v>
      </c>
      <c r="J11" s="27">
        <f t="shared" si="0"/>
        <v>0.58091780007184246</v>
      </c>
      <c r="K11" s="27">
        <f t="shared" si="1"/>
        <v>0.82962281692708828</v>
      </c>
      <c r="L11" s="28">
        <f t="shared" si="5"/>
        <v>12.604225569884266</v>
      </c>
      <c r="M11" s="28">
        <f t="shared" si="2"/>
        <v>28.752048009207126</v>
      </c>
      <c r="N11" s="26">
        <f t="shared" si="3"/>
        <v>1.5808999876862142</v>
      </c>
      <c r="O11" s="47">
        <f t="shared" si="4"/>
        <v>1.8295849371543638</v>
      </c>
    </row>
    <row r="12" spans="1:15" x14ac:dyDescent="0.3">
      <c r="F12" s="46">
        <v>10</v>
      </c>
      <c r="G12" s="63"/>
      <c r="H12" s="26">
        <f>ABS('Forces Input'!AG13)</f>
        <v>315.58629999999999</v>
      </c>
      <c r="I12" s="26" cm="1">
        <f t="array" ref="I12">MAX(ABS('Forces Input'!AH13:AI13))</f>
        <v>503.98919999999998</v>
      </c>
      <c r="J12" s="27">
        <f t="shared" si="0"/>
        <v>0.58203029526899441</v>
      </c>
      <c r="K12" s="27">
        <f t="shared" si="1"/>
        <v>0.8314249369263178</v>
      </c>
      <c r="L12" s="28">
        <f t="shared" si="5"/>
        <v>30.153916794706657</v>
      </c>
      <c r="M12" s="28">
        <f t="shared" si="2"/>
        <v>2.6672571496713484</v>
      </c>
      <c r="N12" s="26">
        <f t="shared" si="3"/>
        <v>1.5807823883785219</v>
      </c>
      <c r="O12" s="47">
        <f t="shared" si="4"/>
        <v>1.8287714972710729</v>
      </c>
    </row>
    <row r="13" spans="1:15" x14ac:dyDescent="0.3">
      <c r="F13" s="46">
        <v>11</v>
      </c>
      <c r="G13" s="63"/>
      <c r="H13" s="26">
        <f>ABS('Forces Input'!AG14)</f>
        <v>291.95339999999999</v>
      </c>
      <c r="I13" s="26" cm="1">
        <f t="array" ref="I13">MAX(ABS('Forces Input'!AH14:AI14))</f>
        <v>221.0943</v>
      </c>
      <c r="J13" s="27">
        <f t="shared" si="0"/>
        <v>0.58209492384882044</v>
      </c>
      <c r="K13" s="27">
        <f t="shared" si="1"/>
        <v>0.83152965926074374</v>
      </c>
      <c r="L13" s="28">
        <f t="shared" si="5"/>
        <v>32.675748704242984</v>
      </c>
      <c r="M13" s="28">
        <f t="shared" si="2"/>
        <v>7.3742811675509365</v>
      </c>
      <c r="N13" s="26">
        <f t="shared" si="3"/>
        <v>1.5818545079794193</v>
      </c>
      <c r="O13" s="47">
        <f t="shared" si="4"/>
        <v>1.8310180257643958</v>
      </c>
    </row>
    <row r="14" spans="1:15" x14ac:dyDescent="0.3">
      <c r="F14" s="48">
        <v>12</v>
      </c>
      <c r="G14" s="69"/>
      <c r="H14" s="33">
        <f>ABS('Forces Input'!AG15)</f>
        <v>291.95359999999999</v>
      </c>
      <c r="I14" s="33" cm="1">
        <f t="array" ref="I14">MAX(ABS('Forces Input'!AH15:AI15))</f>
        <v>221.09399999999999</v>
      </c>
      <c r="J14" s="15">
        <f t="shared" si="0"/>
        <v>0.58209492330186063</v>
      </c>
      <c r="K14" s="15">
        <f t="shared" si="1"/>
        <v>0.83152965837445092</v>
      </c>
      <c r="L14" s="32">
        <f t="shared" si="5"/>
        <v>32.675725634995885</v>
      </c>
      <c r="M14" s="32">
        <f t="shared" si="2"/>
        <v>7.3742924062034394</v>
      </c>
      <c r="N14" s="33">
        <f>1/(SQRT(      (((I14*$D$4)/($B$6*1000000*$D$2))^2)+((($D$7+($D$3*H14*$D$4))/($D$2*$B$4*1000000))^2)     )    )</f>
        <v>1.5818545080849944</v>
      </c>
      <c r="O14" s="49">
        <f t="shared" si="4"/>
        <v>1.8310180262667208</v>
      </c>
    </row>
    <row r="15" spans="1:15" x14ac:dyDescent="0.3">
      <c r="F15" s="44">
        <v>1</v>
      </c>
      <c r="G15" s="68" t="s">
        <v>68</v>
      </c>
      <c r="H15" s="35">
        <f>ABS('Forces Input'!R4)</f>
        <v>291.95310000000001</v>
      </c>
      <c r="I15" s="37" cm="1">
        <f t="array" ref="I15">MAX(ABS('Forces Input'!S4:T4))</f>
        <v>221.09360000000001</v>
      </c>
      <c r="J15" s="36">
        <f t="shared" si="0"/>
        <v>0.58209492466925994</v>
      </c>
      <c r="K15" s="36">
        <f t="shared" si="1"/>
        <v>0.83152966059018252</v>
      </c>
      <c r="L15" s="38">
        <f t="shared" si="5"/>
        <v>32.675783308172896</v>
      </c>
      <c r="M15" s="38">
        <f t="shared" si="2"/>
        <v>7.3743078676697493</v>
      </c>
      <c r="N15" s="35">
        <f t="shared" si="3"/>
        <v>1.5818545103214823</v>
      </c>
      <c r="O15" s="45">
        <f t="shared" si="4"/>
        <v>1.8310180303310928</v>
      </c>
    </row>
    <row r="16" spans="1:15" x14ac:dyDescent="0.3">
      <c r="A16" s="1"/>
      <c r="F16" s="46">
        <v>2</v>
      </c>
      <c r="G16" s="63"/>
      <c r="H16" s="26">
        <f>ABS('Forces Input'!R5)</f>
        <v>291.95190000000002</v>
      </c>
      <c r="I16" s="29" cm="1">
        <f t="array" ref="I16">MAX(ABS('Forces Input'!S5:T5))</f>
        <v>221.09460000000001</v>
      </c>
      <c r="J16" s="27">
        <f t="shared" si="0"/>
        <v>0.58209492795101836</v>
      </c>
      <c r="K16" s="27">
        <f t="shared" si="1"/>
        <v>0.83152966590793831</v>
      </c>
      <c r="L16" s="28">
        <f t="shared" si="5"/>
        <v>32.675921724603711</v>
      </c>
      <c r="M16" s="28">
        <f t="shared" si="2"/>
        <v>7.3742707369864036</v>
      </c>
      <c r="N16" s="26">
        <f t="shared" si="3"/>
        <v>1.5818545114274614</v>
      </c>
      <c r="O16" s="47">
        <f t="shared" si="4"/>
        <v>1.8310180310181443</v>
      </c>
    </row>
    <row r="17" spans="6:15" x14ac:dyDescent="0.3">
      <c r="F17" s="46">
        <v>3</v>
      </c>
      <c r="G17" s="63"/>
      <c r="H17" s="26">
        <f>ABS('Forces Input'!R6)</f>
        <v>722.69770000000005</v>
      </c>
      <c r="I17" s="29" cm="1">
        <f t="array" ref="I17">MAX(ABS('Forces Input'!S6:T6))</f>
        <v>60.24174</v>
      </c>
      <c r="J17" s="27">
        <f t="shared" si="0"/>
        <v>0.58091780143720761</v>
      </c>
      <c r="K17" s="27">
        <f t="shared" si="1"/>
        <v>0.82962281913820846</v>
      </c>
      <c r="L17" s="28">
        <f t="shared" si="5"/>
        <v>12.604234981997774</v>
      </c>
      <c r="M17" s="28">
        <f t="shared" si="2"/>
        <v>28.751950374322806</v>
      </c>
      <c r="N17" s="26">
        <f t="shared" si="3"/>
        <v>1.5808999889332618</v>
      </c>
      <c r="O17" s="47">
        <f t="shared" si="4"/>
        <v>1.829584939113835</v>
      </c>
    </row>
    <row r="18" spans="6:15" x14ac:dyDescent="0.3">
      <c r="F18" s="46">
        <v>4</v>
      </c>
      <c r="G18" s="63"/>
      <c r="H18" s="26">
        <f>ABS('Forces Input'!R7)</f>
        <v>315.58159999999998</v>
      </c>
      <c r="I18" s="29" cm="1">
        <f t="array" ref="I18">MAX(ABS('Forces Input'!S7:T7))</f>
        <v>503.9889</v>
      </c>
      <c r="J18" s="27">
        <f t="shared" si="0"/>
        <v>0.58203030812149747</v>
      </c>
      <c r="K18" s="27">
        <f t="shared" si="1"/>
        <v>0.83142495775181247</v>
      </c>
      <c r="L18" s="28">
        <f t="shared" si="5"/>
        <v>30.154380774257223</v>
      </c>
      <c r="M18" s="28">
        <f t="shared" si="2"/>
        <v>2.6672606142147752</v>
      </c>
      <c r="N18" s="26">
        <f t="shared" si="3"/>
        <v>1.5807824026845123</v>
      </c>
      <c r="O18" s="47">
        <f t="shared" si="4"/>
        <v>1.8287715211582423</v>
      </c>
    </row>
    <row r="19" spans="6:15" x14ac:dyDescent="0.3">
      <c r="F19" s="46">
        <v>5</v>
      </c>
      <c r="G19" s="63"/>
      <c r="H19" s="26">
        <f>ABS('Forces Input'!R8)</f>
        <v>722.69830000000002</v>
      </c>
      <c r="I19" s="29" cm="1">
        <f t="array" ref="I19">MAX(ABS('Forces Input'!S8:T8))</f>
        <v>60.24194</v>
      </c>
      <c r="J19" s="27">
        <f t="shared" si="0"/>
        <v>0.58091779979876912</v>
      </c>
      <c r="K19" s="27">
        <f t="shared" si="1"/>
        <v>0.82962281648486425</v>
      </c>
      <c r="L19" s="28">
        <f t="shared" si="5"/>
        <v>12.604223687463124</v>
      </c>
      <c r="M19" s="28">
        <f t="shared" si="2"/>
        <v>28.751850230681725</v>
      </c>
      <c r="N19" s="26">
        <f t="shared" si="3"/>
        <v>1.5808999871766072</v>
      </c>
      <c r="O19" s="47">
        <f t="shared" si="4"/>
        <v>1.829584936209143</v>
      </c>
    </row>
    <row r="20" spans="6:15" x14ac:dyDescent="0.3">
      <c r="F20" s="46">
        <v>6</v>
      </c>
      <c r="G20" s="63"/>
      <c r="H20" s="26">
        <f>ABS('Forces Input'!R9)</f>
        <v>315.58530000000002</v>
      </c>
      <c r="I20" s="29" cm="1">
        <f t="array" ref="I20">MAX(ABS('Forces Input'!S9:T9))</f>
        <v>503.98910000000001</v>
      </c>
      <c r="J20" s="27">
        <f t="shared" si="0"/>
        <v>0.58203029800356965</v>
      </c>
      <c r="K20" s="27">
        <f t="shared" si="1"/>
        <v>0.83142494135727407</v>
      </c>
      <c r="L20" s="28">
        <f t="shared" si="5"/>
        <v>30.154015512602559</v>
      </c>
      <c r="M20" s="28">
        <f t="shared" si="2"/>
        <v>2.6672581499991059</v>
      </c>
      <c r="N20" s="26">
        <f t="shared" si="3"/>
        <v>1.5807823916012571</v>
      </c>
      <c r="O20" s="47">
        <f t="shared" si="4"/>
        <v>1.8287715027334857</v>
      </c>
    </row>
    <row r="21" spans="6:15" x14ac:dyDescent="0.3">
      <c r="F21" s="46">
        <v>7</v>
      </c>
      <c r="G21" s="63"/>
      <c r="H21" s="26">
        <f>ABS('Forces Input'!R10)</f>
        <v>315.58589999999998</v>
      </c>
      <c r="I21" s="29" cm="1">
        <f t="array" ref="I21">MAX(ABS('Forces Input'!S10:T10))</f>
        <v>503.98840000000001</v>
      </c>
      <c r="J21" s="27">
        <f t="shared" si="0"/>
        <v>0.58203029636282455</v>
      </c>
      <c r="K21" s="27">
        <f t="shared" si="1"/>
        <v>0.83142493869870027</v>
      </c>
      <c r="L21" s="28">
        <f t="shared" si="5"/>
        <v>30.153956281789945</v>
      </c>
      <c r="M21" s="28">
        <f t="shared" si="2"/>
        <v>2.6672630799212276</v>
      </c>
      <c r="N21" s="26">
        <f t="shared" si="3"/>
        <v>1.5807823934267704</v>
      </c>
      <c r="O21" s="47">
        <f t="shared" si="4"/>
        <v>1.8287715074412565</v>
      </c>
    </row>
    <row r="22" spans="6:15" x14ac:dyDescent="0.3">
      <c r="F22" s="46">
        <v>8</v>
      </c>
      <c r="G22" s="63"/>
      <c r="H22" s="26">
        <f>ABS('Forces Input'!R11)</f>
        <v>722.70309999999995</v>
      </c>
      <c r="I22" s="29" cm="1">
        <f t="array" ref="I22">MAX(ABS('Forces Input'!S11:T11))</f>
        <v>60.242719999999998</v>
      </c>
      <c r="J22" s="27">
        <f t="shared" si="0"/>
        <v>0.58091778669126293</v>
      </c>
      <c r="K22" s="27">
        <f t="shared" si="1"/>
        <v>0.82962279525811033</v>
      </c>
      <c r="L22" s="28">
        <f t="shared" si="5"/>
        <v>12.604133331861084</v>
      </c>
      <c r="M22" s="28">
        <f t="shared" si="2"/>
        <v>28.75145406496539</v>
      </c>
      <c r="N22" s="26">
        <f t="shared" si="3"/>
        <v>1.5808999736082805</v>
      </c>
      <c r="O22" s="47">
        <f t="shared" si="4"/>
        <v>1.8295849140027995</v>
      </c>
    </row>
    <row r="23" spans="6:15" x14ac:dyDescent="0.3">
      <c r="F23" s="46">
        <v>9</v>
      </c>
      <c r="G23" s="63"/>
      <c r="H23" s="26">
        <f>ABS('Forces Input'!R12)</f>
        <v>315.58190000000002</v>
      </c>
      <c r="I23" s="29" cm="1">
        <f t="array" ref="I23">MAX(ABS('Forces Input'!S12:T12))</f>
        <v>503.98750000000001</v>
      </c>
      <c r="J23" s="27">
        <f t="shared" si="0"/>
        <v>0.58203030730112482</v>
      </c>
      <c r="K23" s="27">
        <f t="shared" si="1"/>
        <v>0.83142495642252578</v>
      </c>
      <c r="L23" s="28">
        <f t="shared" si="5"/>
        <v>30.154351158128307</v>
      </c>
      <c r="M23" s="28">
        <f t="shared" si="2"/>
        <v>2.6672707194977208</v>
      </c>
      <c r="N23" s="26">
        <f t="shared" si="3"/>
        <v>1.5807824087908295</v>
      </c>
      <c r="O23" s="47">
        <f t="shared" si="4"/>
        <v>1.8287715345443218</v>
      </c>
    </row>
    <row r="24" spans="6:15" x14ac:dyDescent="0.3">
      <c r="F24" s="46">
        <v>10</v>
      </c>
      <c r="G24" s="63"/>
      <c r="H24" s="26">
        <f>ABS('Forces Input'!R13)</f>
        <v>722.70320000000004</v>
      </c>
      <c r="I24" s="29" cm="1">
        <f t="array" ref="I24">MAX(ABS('Forces Input'!S13:T13))</f>
        <v>60.24288</v>
      </c>
      <c r="J24" s="27">
        <f t="shared" si="0"/>
        <v>0.58091778641818981</v>
      </c>
      <c r="K24" s="27">
        <f t="shared" si="1"/>
        <v>0.8296227948158863</v>
      </c>
      <c r="L24" s="28">
        <f t="shared" si="5"/>
        <v>12.604131449465468</v>
      </c>
      <c r="M24" s="28">
        <f t="shared" si="2"/>
        <v>28.7513748194926</v>
      </c>
      <c r="N24" s="26">
        <f t="shared" si="3"/>
        <v>1.5808999732405979</v>
      </c>
      <c r="O24" s="47">
        <f t="shared" si="4"/>
        <v>1.82958491335939</v>
      </c>
    </row>
    <row r="25" spans="6:15" x14ac:dyDescent="0.3">
      <c r="F25" s="46">
        <v>11</v>
      </c>
      <c r="G25" s="63"/>
      <c r="H25" s="26">
        <f>ABS('Forces Input'!R14)</f>
        <v>291.95269999999999</v>
      </c>
      <c r="I25" s="29" cm="1">
        <f t="array" ref="I25">MAX(ABS('Forces Input'!S14:T14))</f>
        <v>221.09520000000001</v>
      </c>
      <c r="J25" s="27">
        <f t="shared" si="0"/>
        <v>0.58209492576317934</v>
      </c>
      <c r="K25" s="27">
        <f t="shared" si="1"/>
        <v>0.83152966236276771</v>
      </c>
      <c r="L25" s="28">
        <f t="shared" si="5"/>
        <v>32.675829446856746</v>
      </c>
      <c r="M25" s="28">
        <f t="shared" si="2"/>
        <v>7.3742475139345274</v>
      </c>
      <c r="N25" s="26">
        <f t="shared" si="3"/>
        <v>1.5818545079360449</v>
      </c>
      <c r="O25" s="47">
        <f t="shared" si="4"/>
        <v>1.8310180247001842</v>
      </c>
    </row>
    <row r="26" spans="6:15" x14ac:dyDescent="0.3">
      <c r="F26" s="48">
        <v>12</v>
      </c>
      <c r="G26" s="69"/>
      <c r="H26" s="33">
        <f>ABS('Forces Input'!R15)</f>
        <v>291.95400000000001</v>
      </c>
      <c r="I26" s="31" cm="1">
        <f t="array" ref="I26">MAX(ABS('Forces Input'!S15:T15))</f>
        <v>221.0941</v>
      </c>
      <c r="J26" s="15">
        <f t="shared" si="0"/>
        <v>0.58209492220794146</v>
      </c>
      <c r="K26" s="15">
        <f t="shared" si="1"/>
        <v>0.83152965660186573</v>
      </c>
      <c r="L26" s="32">
        <f t="shared" si="5"/>
        <v>32.675679496596487</v>
      </c>
      <c r="M26" s="32">
        <f t="shared" si="2"/>
        <v>7.3742883699099817</v>
      </c>
      <c r="N26" s="33">
        <f t="shared" si="3"/>
        <v>1.581854506774145</v>
      </c>
      <c r="O26" s="49">
        <f t="shared" si="4"/>
        <v>1.8310180240329959</v>
      </c>
    </row>
    <row r="27" spans="6:15" x14ac:dyDescent="0.3">
      <c r="F27" s="46">
        <v>1</v>
      </c>
      <c r="G27" s="63" t="s">
        <v>69</v>
      </c>
      <c r="H27" s="29" cm="1">
        <f t="array" ref="H27:H38">ABS('Forces Input'!C4:C15)</f>
        <v>355.31150000000002</v>
      </c>
      <c r="I27" s="30" cm="1">
        <f t="array" ref="I27">MAX(ABS('Forces Input'!D4:E4))</f>
        <v>11.09775</v>
      </c>
      <c r="J27" s="27">
        <f t="shared" si="0"/>
        <v>0.58192167118522553</v>
      </c>
      <c r="K27" s="27">
        <f t="shared" si="1"/>
        <v>0.8312489332178612</v>
      </c>
      <c r="L27" s="28">
        <f t="shared" si="5"/>
        <v>26.670788397643566</v>
      </c>
      <c r="M27" s="28">
        <f t="shared" si="2"/>
        <v>165.0515527536148</v>
      </c>
      <c r="N27" s="26">
        <f t="shared" si="3"/>
        <v>1.5819210655181279</v>
      </c>
      <c r="O27" s="47">
        <f t="shared" si="4"/>
        <v>1.831247644209935</v>
      </c>
    </row>
    <row r="28" spans="6:15" x14ac:dyDescent="0.3">
      <c r="F28" s="46">
        <v>2</v>
      </c>
      <c r="G28" s="63"/>
      <c r="H28" s="29">
        <v>355.31119999999999</v>
      </c>
      <c r="I28" s="30" cm="1">
        <f t="array" ref="I28">MAX(ABS('Forces Input'!D5:E5))</f>
        <v>11.09807</v>
      </c>
      <c r="J28" s="27">
        <f t="shared" si="0"/>
        <v>0.58192167200548539</v>
      </c>
      <c r="K28" s="27">
        <f t="shared" si="1"/>
        <v>0.83124893454689275</v>
      </c>
      <c r="L28" s="28">
        <f t="shared" si="5"/>
        <v>26.670811760927695</v>
      </c>
      <c r="M28" s="28">
        <f t="shared" si="2"/>
        <v>165.04676856426391</v>
      </c>
      <c r="N28" s="26">
        <f t="shared" si="3"/>
        <v>1.5819210663034582</v>
      </c>
      <c r="O28" s="47">
        <f t="shared" si="4"/>
        <v>1.8312476454646263</v>
      </c>
    </row>
    <row r="29" spans="6:15" x14ac:dyDescent="0.3">
      <c r="F29" s="46">
        <v>3</v>
      </c>
      <c r="G29" s="63"/>
      <c r="H29" s="29">
        <v>673.11210000000005</v>
      </c>
      <c r="I29" s="30" cm="1">
        <f t="array" ref="I29">MAX(ABS('Forces Input'!D6:E6))</f>
        <v>109.3691</v>
      </c>
      <c r="J29" s="27">
        <f t="shared" si="0"/>
        <v>0.5810532179461112</v>
      </c>
      <c r="K29" s="27">
        <f t="shared" si="1"/>
        <v>0.8298421248689003</v>
      </c>
      <c r="L29" s="28">
        <f t="shared" si="5"/>
        <v>13.606407063176153</v>
      </c>
      <c r="M29" s="28">
        <f t="shared" si="2"/>
        <v>15.450018671766394</v>
      </c>
      <c r="N29" s="26">
        <f t="shared" si="3"/>
        <v>1.5809944941698837</v>
      </c>
      <c r="O29" s="47">
        <f t="shared" si="4"/>
        <v>1.8297172342854837</v>
      </c>
    </row>
    <row r="30" spans="6:15" x14ac:dyDescent="0.3">
      <c r="F30" s="46">
        <v>4</v>
      </c>
      <c r="G30" s="63"/>
      <c r="H30" s="29">
        <v>673.11339999999996</v>
      </c>
      <c r="I30" s="30" cm="1">
        <f t="array" ref="I30">MAX(ABS('Forces Input'!D7:E7))</f>
        <v>109.3682</v>
      </c>
      <c r="J30" s="27">
        <f t="shared" si="0"/>
        <v>0.58105321439555357</v>
      </c>
      <c r="K30" s="27">
        <f t="shared" si="1"/>
        <v>0.82984211911860939</v>
      </c>
      <c r="L30" s="28">
        <f t="shared" si="5"/>
        <v>13.60637885347303</v>
      </c>
      <c r="M30" s="28">
        <f t="shared" si="2"/>
        <v>15.450152406797802</v>
      </c>
      <c r="N30" s="26">
        <f t="shared" si="3"/>
        <v>1.5809944915861416</v>
      </c>
      <c r="O30" s="47">
        <f t="shared" si="4"/>
        <v>1.8297172305916041</v>
      </c>
    </row>
    <row r="31" spans="6:15" x14ac:dyDescent="0.3">
      <c r="F31" s="46">
        <v>5</v>
      </c>
      <c r="G31" s="63"/>
      <c r="H31" s="29">
        <v>673.11279999999999</v>
      </c>
      <c r="I31" s="30" cm="1">
        <f t="array" ref="I31">MAX(ABS('Forces Input'!D8:E8))</f>
        <v>109.36839999999999</v>
      </c>
      <c r="J31" s="27">
        <f t="shared" si="0"/>
        <v>0.58105321603427251</v>
      </c>
      <c r="K31" s="27">
        <f t="shared" si="1"/>
        <v>0.82984212177258954</v>
      </c>
      <c r="L31" s="28">
        <f t="shared" si="5"/>
        <v>13.606391873322469</v>
      </c>
      <c r="M31" s="28">
        <f t="shared" si="2"/>
        <v>15.450123078643244</v>
      </c>
      <c r="N31" s="26">
        <f t="shared" si="3"/>
        <v>1.5809944930099185</v>
      </c>
      <c r="O31" s="47">
        <f t="shared" si="4"/>
        <v>1.8297172327883238</v>
      </c>
    </row>
    <row r="32" spans="6:15" x14ac:dyDescent="0.3">
      <c r="F32" s="46">
        <v>6</v>
      </c>
      <c r="G32" s="63"/>
      <c r="H32" s="29">
        <v>673.11379999999997</v>
      </c>
      <c r="I32" s="30" cm="1">
        <f t="array" ref="I32">MAX(ABS('Forces Input'!D9:E9))</f>
        <v>109.3676</v>
      </c>
      <c r="J32" s="27">
        <f t="shared" si="0"/>
        <v>0.58105321330307391</v>
      </c>
      <c r="K32" s="27">
        <f t="shared" si="1"/>
        <v>0.82984211734928914</v>
      </c>
      <c r="L32" s="28">
        <f t="shared" si="5"/>
        <v>13.606370173586297</v>
      </c>
      <c r="M32" s="28">
        <f t="shared" si="2"/>
        <v>15.450242151109787</v>
      </c>
      <c r="N32" s="26">
        <f t="shared" si="3"/>
        <v>1.5809944911380591</v>
      </c>
      <c r="O32" s="47">
        <f t="shared" si="4"/>
        <v>1.8297172301927929</v>
      </c>
    </row>
    <row r="33" spans="5:17" x14ac:dyDescent="0.3">
      <c r="F33" s="46">
        <v>7</v>
      </c>
      <c r="G33" s="63"/>
      <c r="H33" s="29">
        <v>673.1123</v>
      </c>
      <c r="I33" s="30" cm="1">
        <f t="array" ref="I33">MAX(ABS('Forces Input'!D10:E10))</f>
        <v>109.3695</v>
      </c>
      <c r="J33" s="27">
        <f t="shared" si="0"/>
        <v>0.58105321739987148</v>
      </c>
      <c r="K33" s="27">
        <f t="shared" si="1"/>
        <v>0.82984212398424018</v>
      </c>
      <c r="L33" s="28">
        <f t="shared" si="5"/>
        <v>13.606402723214735</v>
      </c>
      <c r="M33" s="28">
        <f t="shared" si="2"/>
        <v>15.449958257362166</v>
      </c>
      <c r="N33" s="26">
        <f t="shared" si="3"/>
        <v>1.5809944931941826</v>
      </c>
      <c r="O33" s="47">
        <f t="shared" si="4"/>
        <v>1.8297172324875619</v>
      </c>
    </row>
    <row r="34" spans="5:17" x14ac:dyDescent="0.3">
      <c r="F34" s="46">
        <v>8</v>
      </c>
      <c r="G34" s="63"/>
      <c r="H34" s="29">
        <v>673.11429999999996</v>
      </c>
      <c r="I34" s="30" cm="1">
        <f t="array" ref="I34">MAX(ABS('Forces Input'!D11:E11))</f>
        <v>109.36960000000001</v>
      </c>
      <c r="J34" s="27">
        <f t="shared" si="0"/>
        <v>0.58105321193747494</v>
      </c>
      <c r="K34" s="27">
        <f t="shared" si="1"/>
        <v>0.82984211513763873</v>
      </c>
      <c r="L34" s="28">
        <f t="shared" si="5"/>
        <v>13.606359323742391</v>
      </c>
      <c r="M34" s="28">
        <f t="shared" si="2"/>
        <v>15.449940703554084</v>
      </c>
      <c r="N34" s="26">
        <f t="shared" si="3"/>
        <v>1.5809944876250135</v>
      </c>
      <c r="O34" s="47">
        <f t="shared" si="4"/>
        <v>1.8297172234144103</v>
      </c>
    </row>
    <row r="35" spans="5:17" x14ac:dyDescent="0.3">
      <c r="F35" s="46">
        <v>9</v>
      </c>
      <c r="G35" s="63"/>
      <c r="H35" s="29">
        <v>673.11180000000002</v>
      </c>
      <c r="I35" s="30" cm="1">
        <f t="array" ref="I35">MAX(ABS('Forces Input'!D12:E12))</f>
        <v>109.3693</v>
      </c>
      <c r="J35" s="27">
        <f t="shared" si="0"/>
        <v>0.58105321876547067</v>
      </c>
      <c r="K35" s="27">
        <f t="shared" si="1"/>
        <v>0.82984212619589037</v>
      </c>
      <c r="L35" s="28">
        <f t="shared" si="5"/>
        <v>13.606413573123115</v>
      </c>
      <c r="M35" s="28">
        <f t="shared" si="2"/>
        <v>15.449988967131155</v>
      </c>
      <c r="N35" s="26">
        <f t="shared" si="3"/>
        <v>1.5809944947743912</v>
      </c>
      <c r="O35" s="47">
        <f t="shared" si="4"/>
        <v>1.8297172351554809</v>
      </c>
    </row>
    <row r="36" spans="5:17" x14ac:dyDescent="0.3">
      <c r="F36" s="46">
        <v>10</v>
      </c>
      <c r="G36" s="63"/>
      <c r="H36" s="29">
        <v>673.11429999999996</v>
      </c>
      <c r="I36" s="30" cm="1">
        <f t="array" ref="I36">MAX(ABS('Forces Input'!D13:E13))</f>
        <v>109.3698</v>
      </c>
      <c r="J36" s="27">
        <f t="shared" si="0"/>
        <v>0.58105321193747494</v>
      </c>
      <c r="K36" s="27">
        <f t="shared" si="1"/>
        <v>0.82984211513763873</v>
      </c>
      <c r="L36" s="28">
        <f t="shared" si="5"/>
        <v>13.606359323742391</v>
      </c>
      <c r="M36" s="28">
        <f t="shared" si="2"/>
        <v>15.449910622232359</v>
      </c>
      <c r="N36" s="26">
        <f t="shared" si="3"/>
        <v>1.5809944874102515</v>
      </c>
      <c r="O36" s="47">
        <f t="shared" si="4"/>
        <v>1.8297172229576872</v>
      </c>
    </row>
    <row r="37" spans="5:17" x14ac:dyDescent="0.3">
      <c r="F37" s="46">
        <v>11</v>
      </c>
      <c r="G37" s="63"/>
      <c r="H37" s="29">
        <v>355.31139999999999</v>
      </c>
      <c r="I37" s="30" cm="1">
        <f t="array" ref="I37">MAX(ABS('Forces Input'!D14:E14))</f>
        <v>11.09788</v>
      </c>
      <c r="J37" s="27">
        <f t="shared" si="0"/>
        <v>0.58192167145864548</v>
      </c>
      <c r="K37" s="27">
        <f t="shared" si="1"/>
        <v>0.83124893366087194</v>
      </c>
      <c r="L37" s="28">
        <f t="shared" si="5"/>
        <v>26.670796185400562</v>
      </c>
      <c r="M37" s="28">
        <f t="shared" si="2"/>
        <v>165.04960887253117</v>
      </c>
      <c r="N37" s="26">
        <f t="shared" si="3"/>
        <v>1.5819210657773579</v>
      </c>
      <c r="O37" s="47">
        <f t="shared" si="4"/>
        <v>1.8312476446227453</v>
      </c>
    </row>
    <row r="38" spans="5:17" ht="15" thickBot="1" x14ac:dyDescent="0.35">
      <c r="F38" s="50">
        <v>12</v>
      </c>
      <c r="G38" s="64"/>
      <c r="H38" s="51">
        <v>355.31240000000003</v>
      </c>
      <c r="I38" s="52" cm="1">
        <f t="array" ref="I38">MAX(ABS('Forces Input'!D15:E15))</f>
        <v>11.09839</v>
      </c>
      <c r="J38" s="53">
        <f t="shared" si="0"/>
        <v>0.58192166872444595</v>
      </c>
      <c r="K38" s="53">
        <f t="shared" si="1"/>
        <v>0.83124892923076721</v>
      </c>
      <c r="L38" s="54">
        <f t="shared" si="5"/>
        <v>26.670718308027901</v>
      </c>
      <c r="M38" s="54">
        <f t="shared" si="2"/>
        <v>165.04196607667549</v>
      </c>
      <c r="N38" s="55">
        <f t="shared" si="3"/>
        <v>1.5819210629874927</v>
      </c>
      <c r="O38" s="56">
        <f t="shared" si="4"/>
        <v>1.8312476400741728</v>
      </c>
    </row>
    <row r="39" spans="5:17" x14ac:dyDescent="0.3">
      <c r="E39" s="8"/>
      <c r="F39" s="25"/>
      <c r="G39" s="39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5:17" x14ac:dyDescent="0.3">
      <c r="E40" s="8"/>
      <c r="F40" s="25"/>
      <c r="G40" s="39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5:17" x14ac:dyDescent="0.3">
      <c r="E41" s="8"/>
      <c r="F41" s="25"/>
      <c r="G41" s="39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5:17" ht="15" thickBot="1" x14ac:dyDescent="0.35">
      <c r="E42" s="8"/>
      <c r="F42" s="25"/>
      <c r="G42" s="39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5:17" x14ac:dyDescent="0.3">
      <c r="E43" s="8"/>
      <c r="F43" s="40"/>
      <c r="G43" s="41"/>
      <c r="H43" s="41"/>
      <c r="I43" s="41"/>
      <c r="J43" s="65" t="s">
        <v>58</v>
      </c>
      <c r="K43" s="66"/>
      <c r="L43" s="57" t="s">
        <v>59</v>
      </c>
      <c r="M43" s="57" t="s">
        <v>60</v>
      </c>
      <c r="N43" s="65" t="s">
        <v>61</v>
      </c>
      <c r="O43" s="67"/>
      <c r="P43" s="8"/>
      <c r="Q43" s="8"/>
    </row>
    <row r="44" spans="5:17" x14ac:dyDescent="0.3">
      <c r="E44" s="8"/>
      <c r="F44" s="42" t="s">
        <v>14</v>
      </c>
      <c r="G44" s="34" t="s">
        <v>15</v>
      </c>
      <c r="H44" s="34" t="s">
        <v>16</v>
      </c>
      <c r="I44" s="34" t="s">
        <v>66</v>
      </c>
      <c r="J44" s="34" t="s">
        <v>17</v>
      </c>
      <c r="K44" s="34" t="s">
        <v>18</v>
      </c>
      <c r="L44" s="34" t="s">
        <v>64</v>
      </c>
      <c r="M44" s="34" t="s">
        <v>65</v>
      </c>
      <c r="N44" s="34" t="s">
        <v>63</v>
      </c>
      <c r="O44" s="43" t="s">
        <v>62</v>
      </c>
      <c r="P44" s="8"/>
      <c r="Q44" s="8"/>
    </row>
    <row r="45" spans="5:17" x14ac:dyDescent="0.3">
      <c r="E45" s="8"/>
      <c r="F45" s="44">
        <v>1</v>
      </c>
      <c r="G45" s="68" t="s">
        <v>70</v>
      </c>
      <c r="H45" s="35"/>
      <c r="I45" s="35"/>
      <c r="J45" s="36">
        <f xml:space="preserve"> (   ($D$2*$B$4*1000000) / ($D$7 + ($D$3*H45*$D$4) ) ) -1</f>
        <v>0.58289376072382715</v>
      </c>
      <c r="K45" s="36">
        <f xml:space="preserve"> (   ($D$2*$B$5*1000000) / ($D$7 + ($D$3*H45*$D$5) ) ) -1</f>
        <v>0.83282435452232573</v>
      </c>
      <c r="L45" s="35" t="e">
        <f xml:space="preserve"> ( ($D$8) / ( ( 1- $D$3)*H45*$D$5) ) -1</f>
        <v>#DIV/0!</v>
      </c>
      <c r="M45" s="35" t="e">
        <f xml:space="preserve"> (( ($D$8 - (1-$D$3)*H45)*$D$6) / (I45*$D$5) ) -1</f>
        <v>#DIV/0!</v>
      </c>
      <c r="N45" s="35">
        <f>1/(SQRT(      (((I45*$D$4)/($B$6*1000000*$D$2))^2)+((($D$7+($D$3*H45*$D$4))/($D$2*$B$4*1000000))^2)     )    )</f>
        <v>1.5828937607238271</v>
      </c>
      <c r="O45" s="45">
        <f>1/(SQRT(      (((I45*$D$5)/($B$7*1000000*$D$2))^2)+((($D$7+($D$3*H45*$D$5))/($D$2*$B$5*1000000))^2)     )    )</f>
        <v>1.8328243545223257</v>
      </c>
      <c r="P45" s="8"/>
      <c r="Q45" s="8"/>
    </row>
    <row r="46" spans="5:17" x14ac:dyDescent="0.3">
      <c r="E46" s="8"/>
      <c r="F46" s="46">
        <v>2</v>
      </c>
      <c r="G46" s="63"/>
      <c r="H46" s="26"/>
      <c r="I46" s="26"/>
      <c r="J46" s="27">
        <f t="shared" ref="J46:J80" si="6" xml:space="preserve"> (   ($D$2*$B$4*1000000) / ($D$7 + ($D$3*H46*$D$4) ) ) -1</f>
        <v>0.58289376072382715</v>
      </c>
      <c r="K46" s="27">
        <f t="shared" ref="K46:K80" si="7" xml:space="preserve"> (   ($D$2*$B$5*1000000) / ($D$7 + ($D$3*H46*$D$5) ) ) -1</f>
        <v>0.83282435452232573</v>
      </c>
      <c r="L46" s="26" t="e">
        <f xml:space="preserve"> ( ($D$8) / ( ( 1- $D$3)*H46*$D$5) ) -1</f>
        <v>#DIV/0!</v>
      </c>
      <c r="M46" s="28" t="e">
        <f t="shared" ref="M46:M80" si="8" xml:space="preserve"> (( ($D$8 - (1-$D$3)*H46)*$D$6) / (I46*$D$5) ) -1</f>
        <v>#DIV/0!</v>
      </c>
      <c r="N46" s="26">
        <f t="shared" ref="N46:N55" si="9">1/(SQRT(      (((I46*$D$4)/($B$6*1000000*$D$2))^2)+((($D$7+($D$3*H46*$D$4))/($D$2*$B$4*1000000))^2)     )    )</f>
        <v>1.5828937607238271</v>
      </c>
      <c r="O46" s="47">
        <f t="shared" ref="O46:O80" si="10">1/(SQRT(      (((I46*$D$5)/($B$7*1000000*$D$2))^2)+((($D$7+($D$3*H46*$D$5))/($D$2*$B$5*1000000))^2)     )    )</f>
        <v>1.8328243545223257</v>
      </c>
      <c r="P46" s="8"/>
      <c r="Q46" s="8"/>
    </row>
    <row r="47" spans="5:17" x14ac:dyDescent="0.3">
      <c r="E47" s="8"/>
      <c r="F47" s="46">
        <v>3</v>
      </c>
      <c r="G47" s="63"/>
      <c r="H47" s="26"/>
      <c r="I47" s="26"/>
      <c r="J47" s="27">
        <f t="shared" si="6"/>
        <v>0.58289376072382715</v>
      </c>
      <c r="K47" s="27">
        <f t="shared" si="7"/>
        <v>0.83282435452232573</v>
      </c>
      <c r="L47" s="28" t="e">
        <f t="shared" ref="L47" si="11" xml:space="preserve"> ( ($D$8) / ( ( 1- $D$3)*H47*$D$5) ) -1</f>
        <v>#DIV/0!</v>
      </c>
      <c r="M47" s="28" t="e">
        <f t="shared" si="8"/>
        <v>#DIV/0!</v>
      </c>
      <c r="N47" s="26">
        <f t="shared" si="9"/>
        <v>1.5828937607238271</v>
      </c>
      <c r="O47" s="47">
        <f t="shared" si="10"/>
        <v>1.8328243545223257</v>
      </c>
      <c r="P47" s="8"/>
      <c r="Q47" s="8"/>
    </row>
    <row r="48" spans="5:17" x14ac:dyDescent="0.3">
      <c r="E48" s="8"/>
      <c r="F48" s="46">
        <v>4</v>
      </c>
      <c r="G48" s="63"/>
      <c r="H48" s="26"/>
      <c r="I48" s="26"/>
      <c r="J48" s="27">
        <f t="shared" si="6"/>
        <v>0.58289376072382715</v>
      </c>
      <c r="K48" s="27">
        <f t="shared" si="7"/>
        <v>0.83282435452232573</v>
      </c>
      <c r="L48" s="28" t="e">
        <f xml:space="preserve"> ( ($D$8) / ( ( 1- $D$3)*H48*$D$5) ) -1</f>
        <v>#DIV/0!</v>
      </c>
      <c r="M48" s="28" t="e">
        <f t="shared" si="8"/>
        <v>#DIV/0!</v>
      </c>
      <c r="N48" s="26">
        <f t="shared" si="9"/>
        <v>1.5828937607238271</v>
      </c>
      <c r="O48" s="47">
        <f t="shared" si="10"/>
        <v>1.8328243545223257</v>
      </c>
      <c r="P48" s="8"/>
      <c r="Q48" s="8"/>
    </row>
    <row r="49" spans="5:17" x14ac:dyDescent="0.3">
      <c r="E49" s="8"/>
      <c r="F49" s="46">
        <v>5</v>
      </c>
      <c r="G49" s="63"/>
      <c r="H49" s="26"/>
      <c r="I49" s="26"/>
      <c r="J49" s="27">
        <f t="shared" si="6"/>
        <v>0.58289376072382715</v>
      </c>
      <c r="K49" s="27">
        <f t="shared" si="7"/>
        <v>0.83282435452232573</v>
      </c>
      <c r="L49" s="28" t="e">
        <f t="shared" ref="L49:L80" si="12" xml:space="preserve"> ( ($D$8) / ( ( 1- $D$3)*H49*$D$5) ) -1</f>
        <v>#DIV/0!</v>
      </c>
      <c r="M49" s="28" t="e">
        <f t="shared" si="8"/>
        <v>#DIV/0!</v>
      </c>
      <c r="N49" s="26">
        <f t="shared" si="9"/>
        <v>1.5828937607238271</v>
      </c>
      <c r="O49" s="47">
        <f t="shared" si="10"/>
        <v>1.8328243545223257</v>
      </c>
      <c r="P49" s="8"/>
      <c r="Q49" s="8"/>
    </row>
    <row r="50" spans="5:17" x14ac:dyDescent="0.3">
      <c r="E50" s="8"/>
      <c r="F50" s="46">
        <v>6</v>
      </c>
      <c r="G50" s="63"/>
      <c r="H50" s="26"/>
      <c r="I50" s="26"/>
      <c r="J50" s="27">
        <f t="shared" si="6"/>
        <v>0.58289376072382715</v>
      </c>
      <c r="K50" s="27">
        <f t="shared" si="7"/>
        <v>0.83282435452232573</v>
      </c>
      <c r="L50" s="28" t="e">
        <f t="shared" si="12"/>
        <v>#DIV/0!</v>
      </c>
      <c r="M50" s="28" t="e">
        <f t="shared" si="8"/>
        <v>#DIV/0!</v>
      </c>
      <c r="N50" s="26">
        <f t="shared" si="9"/>
        <v>1.5828937607238271</v>
      </c>
      <c r="O50" s="47">
        <f t="shared" si="10"/>
        <v>1.8328243545223257</v>
      </c>
      <c r="P50" s="8"/>
      <c r="Q50" s="8"/>
    </row>
    <row r="51" spans="5:17" x14ac:dyDescent="0.3">
      <c r="E51" s="8"/>
      <c r="F51" s="46">
        <v>7</v>
      </c>
      <c r="G51" s="63"/>
      <c r="H51" s="26"/>
      <c r="I51" s="26"/>
      <c r="J51" s="27">
        <f t="shared" si="6"/>
        <v>0.58289376072382715</v>
      </c>
      <c r="K51" s="27">
        <f t="shared" si="7"/>
        <v>0.83282435452232573</v>
      </c>
      <c r="L51" s="28" t="e">
        <f t="shared" si="12"/>
        <v>#DIV/0!</v>
      </c>
      <c r="M51" s="28" t="e">
        <f t="shared" si="8"/>
        <v>#DIV/0!</v>
      </c>
      <c r="N51" s="26">
        <f t="shared" si="9"/>
        <v>1.5828937607238271</v>
      </c>
      <c r="O51" s="47">
        <f t="shared" si="10"/>
        <v>1.8328243545223257</v>
      </c>
      <c r="P51" s="8"/>
      <c r="Q51" s="8"/>
    </row>
    <row r="52" spans="5:17" x14ac:dyDescent="0.3">
      <c r="E52" s="8"/>
      <c r="F52" s="46">
        <v>8</v>
      </c>
      <c r="G52" s="63"/>
      <c r="H52" s="26"/>
      <c r="I52" s="26"/>
      <c r="J52" s="27">
        <f t="shared" si="6"/>
        <v>0.58289376072382715</v>
      </c>
      <c r="K52" s="27">
        <f t="shared" si="7"/>
        <v>0.83282435452232573</v>
      </c>
      <c r="L52" s="28" t="e">
        <f t="shared" si="12"/>
        <v>#DIV/0!</v>
      </c>
      <c r="M52" s="28" t="e">
        <f t="shared" si="8"/>
        <v>#DIV/0!</v>
      </c>
      <c r="N52" s="26">
        <f t="shared" si="9"/>
        <v>1.5828937607238271</v>
      </c>
      <c r="O52" s="47">
        <f t="shared" si="10"/>
        <v>1.8328243545223257</v>
      </c>
      <c r="P52" s="8"/>
      <c r="Q52" s="8"/>
    </row>
    <row r="53" spans="5:17" x14ac:dyDescent="0.3">
      <c r="E53" s="8"/>
      <c r="F53" s="46">
        <v>9</v>
      </c>
      <c r="G53" s="63"/>
      <c r="H53" s="26"/>
      <c r="I53" s="26"/>
      <c r="J53" s="27">
        <f t="shared" si="6"/>
        <v>0.58289376072382715</v>
      </c>
      <c r="K53" s="27">
        <f t="shared" si="7"/>
        <v>0.83282435452232573</v>
      </c>
      <c r="L53" s="28" t="e">
        <f t="shared" si="12"/>
        <v>#DIV/0!</v>
      </c>
      <c r="M53" s="28" t="e">
        <f t="shared" si="8"/>
        <v>#DIV/0!</v>
      </c>
      <c r="N53" s="26">
        <f t="shared" si="9"/>
        <v>1.5828937607238271</v>
      </c>
      <c r="O53" s="47">
        <f t="shared" si="10"/>
        <v>1.8328243545223257</v>
      </c>
      <c r="P53" s="8"/>
      <c r="Q53" s="8"/>
    </row>
    <row r="54" spans="5:17" x14ac:dyDescent="0.3">
      <c r="E54" s="8"/>
      <c r="F54" s="46">
        <v>10</v>
      </c>
      <c r="G54" s="63"/>
      <c r="H54" s="26"/>
      <c r="I54" s="26"/>
      <c r="J54" s="27">
        <f t="shared" si="6"/>
        <v>0.58289376072382715</v>
      </c>
      <c r="K54" s="27">
        <f t="shared" si="7"/>
        <v>0.83282435452232573</v>
      </c>
      <c r="L54" s="28" t="e">
        <f t="shared" si="12"/>
        <v>#DIV/0!</v>
      </c>
      <c r="M54" s="28" t="e">
        <f t="shared" si="8"/>
        <v>#DIV/0!</v>
      </c>
      <c r="N54" s="26">
        <f t="shared" si="9"/>
        <v>1.5828937607238271</v>
      </c>
      <c r="O54" s="47">
        <f t="shared" si="10"/>
        <v>1.8328243545223257</v>
      </c>
      <c r="P54" s="8"/>
      <c r="Q54" s="8"/>
    </row>
    <row r="55" spans="5:17" x14ac:dyDescent="0.3">
      <c r="E55" s="8"/>
      <c r="F55" s="46">
        <v>11</v>
      </c>
      <c r="G55" s="63"/>
      <c r="H55" s="26"/>
      <c r="I55" s="26"/>
      <c r="J55" s="27">
        <f t="shared" si="6"/>
        <v>0.58289376072382715</v>
      </c>
      <c r="K55" s="27">
        <f t="shared" si="7"/>
        <v>0.83282435452232573</v>
      </c>
      <c r="L55" s="28" t="e">
        <f t="shared" si="12"/>
        <v>#DIV/0!</v>
      </c>
      <c r="M55" s="28" t="e">
        <f t="shared" si="8"/>
        <v>#DIV/0!</v>
      </c>
      <c r="N55" s="26">
        <f t="shared" si="9"/>
        <v>1.5828937607238271</v>
      </c>
      <c r="O55" s="47">
        <f t="shared" si="10"/>
        <v>1.8328243545223257</v>
      </c>
      <c r="P55" s="8"/>
      <c r="Q55" s="8"/>
    </row>
    <row r="56" spans="5:17" x14ac:dyDescent="0.3">
      <c r="E56" s="8"/>
      <c r="F56" s="48">
        <v>12</v>
      </c>
      <c r="G56" s="69"/>
      <c r="H56" s="33"/>
      <c r="I56" s="33"/>
      <c r="J56" s="15">
        <f t="shared" si="6"/>
        <v>0.58289376072382715</v>
      </c>
      <c r="K56" s="15">
        <f t="shared" si="7"/>
        <v>0.83282435452232573</v>
      </c>
      <c r="L56" s="32" t="e">
        <f t="shared" si="12"/>
        <v>#DIV/0!</v>
      </c>
      <c r="M56" s="32" t="e">
        <f t="shared" si="8"/>
        <v>#DIV/0!</v>
      </c>
      <c r="N56" s="33">
        <f>1/(SQRT(      (((I56*$D$4)/($B$6*1000000*$D$2))^2)+((($D$7+($D$3*H56*$D$4))/($D$2*$B$4*1000000))^2)     )    )</f>
        <v>1.5828937607238271</v>
      </c>
      <c r="O56" s="49">
        <f t="shared" si="10"/>
        <v>1.8328243545223257</v>
      </c>
      <c r="P56" s="8"/>
      <c r="Q56" s="8"/>
    </row>
    <row r="57" spans="5:17" x14ac:dyDescent="0.3">
      <c r="E57" s="8"/>
      <c r="F57" s="44">
        <v>1</v>
      </c>
      <c r="G57" s="68" t="s">
        <v>71</v>
      </c>
      <c r="H57" s="35"/>
      <c r="I57" s="37"/>
      <c r="J57" s="36">
        <f t="shared" si="6"/>
        <v>0.58289376072382715</v>
      </c>
      <c r="K57" s="36">
        <f t="shared" si="7"/>
        <v>0.83282435452232573</v>
      </c>
      <c r="L57" s="38" t="e">
        <f t="shared" si="12"/>
        <v>#DIV/0!</v>
      </c>
      <c r="M57" s="38" t="e">
        <f t="shared" si="8"/>
        <v>#DIV/0!</v>
      </c>
      <c r="N57" s="35">
        <f t="shared" ref="N57:N80" si="13">1/(SQRT(      (((I57*$D$4)/($B$6*1000000*$D$2))^2)+((($D$7+($D$3*H57*$D$4))/($D$2*$B$4*1000000))^2)     )    )</f>
        <v>1.5828937607238271</v>
      </c>
      <c r="O57" s="45">
        <f t="shared" si="10"/>
        <v>1.8328243545223257</v>
      </c>
      <c r="P57" s="8"/>
      <c r="Q57" s="8"/>
    </row>
    <row r="58" spans="5:17" x14ac:dyDescent="0.3">
      <c r="E58" s="8"/>
      <c r="F58" s="46">
        <v>2</v>
      </c>
      <c r="G58" s="63"/>
      <c r="H58" s="26"/>
      <c r="I58" s="29"/>
      <c r="J58" s="27">
        <f t="shared" si="6"/>
        <v>0.58289376072382715</v>
      </c>
      <c r="K58" s="27">
        <f t="shared" si="7"/>
        <v>0.83282435452232573</v>
      </c>
      <c r="L58" s="28" t="e">
        <f t="shared" si="12"/>
        <v>#DIV/0!</v>
      </c>
      <c r="M58" s="28" t="e">
        <f t="shared" si="8"/>
        <v>#DIV/0!</v>
      </c>
      <c r="N58" s="26">
        <f t="shared" si="13"/>
        <v>1.5828937607238271</v>
      </c>
      <c r="O58" s="47">
        <f t="shared" si="10"/>
        <v>1.8328243545223257</v>
      </c>
      <c r="P58" s="8"/>
      <c r="Q58" s="8"/>
    </row>
    <row r="59" spans="5:17" x14ac:dyDescent="0.3">
      <c r="E59" s="8"/>
      <c r="F59" s="46">
        <v>3</v>
      </c>
      <c r="G59" s="63"/>
      <c r="H59" s="26"/>
      <c r="I59" s="29"/>
      <c r="J59" s="27">
        <f t="shared" si="6"/>
        <v>0.58289376072382715</v>
      </c>
      <c r="K59" s="27">
        <f t="shared" si="7"/>
        <v>0.83282435452232573</v>
      </c>
      <c r="L59" s="28" t="e">
        <f t="shared" si="12"/>
        <v>#DIV/0!</v>
      </c>
      <c r="M59" s="28" t="e">
        <f t="shared" si="8"/>
        <v>#DIV/0!</v>
      </c>
      <c r="N59" s="26">
        <f t="shared" si="13"/>
        <v>1.5828937607238271</v>
      </c>
      <c r="O59" s="47">
        <f t="shared" si="10"/>
        <v>1.8328243545223257</v>
      </c>
      <c r="P59" s="8"/>
      <c r="Q59" s="8"/>
    </row>
    <row r="60" spans="5:17" x14ac:dyDescent="0.3">
      <c r="E60" s="8"/>
      <c r="F60" s="46">
        <v>4</v>
      </c>
      <c r="G60" s="63"/>
      <c r="H60" s="26"/>
      <c r="I60" s="29"/>
      <c r="J60" s="27">
        <f t="shared" si="6"/>
        <v>0.58289376072382715</v>
      </c>
      <c r="K60" s="27">
        <f t="shared" si="7"/>
        <v>0.83282435452232573</v>
      </c>
      <c r="L60" s="28" t="e">
        <f t="shared" si="12"/>
        <v>#DIV/0!</v>
      </c>
      <c r="M60" s="28" t="e">
        <f t="shared" si="8"/>
        <v>#DIV/0!</v>
      </c>
      <c r="N60" s="26">
        <f t="shared" si="13"/>
        <v>1.5828937607238271</v>
      </c>
      <c r="O60" s="47">
        <f t="shared" si="10"/>
        <v>1.8328243545223257</v>
      </c>
      <c r="P60" s="8"/>
      <c r="Q60" s="8"/>
    </row>
    <row r="61" spans="5:17" x14ac:dyDescent="0.3">
      <c r="E61" s="8"/>
      <c r="F61" s="46">
        <v>5</v>
      </c>
      <c r="G61" s="63"/>
      <c r="H61" s="26"/>
      <c r="I61" s="29"/>
      <c r="J61" s="27">
        <f t="shared" si="6"/>
        <v>0.58289376072382715</v>
      </c>
      <c r="K61" s="27">
        <f t="shared" si="7"/>
        <v>0.83282435452232573</v>
      </c>
      <c r="L61" s="28" t="e">
        <f t="shared" si="12"/>
        <v>#DIV/0!</v>
      </c>
      <c r="M61" s="28" t="e">
        <f t="shared" si="8"/>
        <v>#DIV/0!</v>
      </c>
      <c r="N61" s="26">
        <f t="shared" si="13"/>
        <v>1.5828937607238271</v>
      </c>
      <c r="O61" s="47">
        <f t="shared" si="10"/>
        <v>1.8328243545223257</v>
      </c>
      <c r="P61" s="8"/>
      <c r="Q61" s="8"/>
    </row>
    <row r="62" spans="5:17" x14ac:dyDescent="0.3">
      <c r="E62" s="8"/>
      <c r="F62" s="46">
        <v>6</v>
      </c>
      <c r="G62" s="63"/>
      <c r="H62" s="26"/>
      <c r="I62" s="29"/>
      <c r="J62" s="27">
        <f t="shared" si="6"/>
        <v>0.58289376072382715</v>
      </c>
      <c r="K62" s="27">
        <f t="shared" si="7"/>
        <v>0.83282435452232573</v>
      </c>
      <c r="L62" s="28" t="e">
        <f t="shared" si="12"/>
        <v>#DIV/0!</v>
      </c>
      <c r="M62" s="28" t="e">
        <f t="shared" si="8"/>
        <v>#DIV/0!</v>
      </c>
      <c r="N62" s="26">
        <f t="shared" si="13"/>
        <v>1.5828937607238271</v>
      </c>
      <c r="O62" s="47">
        <f t="shared" si="10"/>
        <v>1.8328243545223257</v>
      </c>
      <c r="P62" s="8"/>
      <c r="Q62" s="8"/>
    </row>
    <row r="63" spans="5:17" x14ac:dyDescent="0.3">
      <c r="F63" s="46">
        <v>7</v>
      </c>
      <c r="G63" s="63"/>
      <c r="H63" s="26"/>
      <c r="I63" s="29"/>
      <c r="J63" s="27">
        <f t="shared" si="6"/>
        <v>0.58289376072382715</v>
      </c>
      <c r="K63" s="27">
        <f t="shared" si="7"/>
        <v>0.83282435452232573</v>
      </c>
      <c r="L63" s="28" t="e">
        <f t="shared" si="12"/>
        <v>#DIV/0!</v>
      </c>
      <c r="M63" s="28" t="e">
        <f t="shared" si="8"/>
        <v>#DIV/0!</v>
      </c>
      <c r="N63" s="26">
        <f t="shared" si="13"/>
        <v>1.5828937607238271</v>
      </c>
      <c r="O63" s="47">
        <f t="shared" si="10"/>
        <v>1.8328243545223257</v>
      </c>
    </row>
    <row r="64" spans="5:17" x14ac:dyDescent="0.3">
      <c r="F64" s="46">
        <v>8</v>
      </c>
      <c r="G64" s="63"/>
      <c r="H64" s="26"/>
      <c r="I64" s="29"/>
      <c r="J64" s="27">
        <f t="shared" si="6"/>
        <v>0.58289376072382715</v>
      </c>
      <c r="K64" s="27">
        <f t="shared" si="7"/>
        <v>0.83282435452232573</v>
      </c>
      <c r="L64" s="28" t="e">
        <f t="shared" si="12"/>
        <v>#DIV/0!</v>
      </c>
      <c r="M64" s="28" t="e">
        <f t="shared" si="8"/>
        <v>#DIV/0!</v>
      </c>
      <c r="N64" s="26">
        <f t="shared" si="13"/>
        <v>1.5828937607238271</v>
      </c>
      <c r="O64" s="47">
        <f t="shared" si="10"/>
        <v>1.8328243545223257</v>
      </c>
    </row>
    <row r="65" spans="6:15" x14ac:dyDescent="0.3">
      <c r="F65" s="46">
        <v>9</v>
      </c>
      <c r="G65" s="63"/>
      <c r="H65" s="26"/>
      <c r="I65" s="29"/>
      <c r="J65" s="27">
        <f t="shared" si="6"/>
        <v>0.58289376072382715</v>
      </c>
      <c r="K65" s="27">
        <f t="shared" si="7"/>
        <v>0.83282435452232573</v>
      </c>
      <c r="L65" s="28" t="e">
        <f t="shared" si="12"/>
        <v>#DIV/0!</v>
      </c>
      <c r="M65" s="28" t="e">
        <f t="shared" si="8"/>
        <v>#DIV/0!</v>
      </c>
      <c r="N65" s="26">
        <f t="shared" si="13"/>
        <v>1.5828937607238271</v>
      </c>
      <c r="O65" s="47">
        <f t="shared" si="10"/>
        <v>1.8328243545223257</v>
      </c>
    </row>
    <row r="66" spans="6:15" x14ac:dyDescent="0.3">
      <c r="F66" s="46">
        <v>10</v>
      </c>
      <c r="G66" s="63"/>
      <c r="H66" s="26"/>
      <c r="I66" s="29"/>
      <c r="J66" s="27">
        <f t="shared" si="6"/>
        <v>0.58289376072382715</v>
      </c>
      <c r="K66" s="27">
        <f t="shared" si="7"/>
        <v>0.83282435452232573</v>
      </c>
      <c r="L66" s="28" t="e">
        <f t="shared" si="12"/>
        <v>#DIV/0!</v>
      </c>
      <c r="M66" s="28" t="e">
        <f t="shared" si="8"/>
        <v>#DIV/0!</v>
      </c>
      <c r="N66" s="26">
        <f t="shared" si="13"/>
        <v>1.5828937607238271</v>
      </c>
      <c r="O66" s="47">
        <f t="shared" si="10"/>
        <v>1.8328243545223257</v>
      </c>
    </row>
    <row r="67" spans="6:15" x14ac:dyDescent="0.3">
      <c r="F67" s="46">
        <v>11</v>
      </c>
      <c r="G67" s="63"/>
      <c r="H67" s="26"/>
      <c r="I67" s="29"/>
      <c r="J67" s="27">
        <f t="shared" si="6"/>
        <v>0.58289376072382715</v>
      </c>
      <c r="K67" s="27">
        <f t="shared" si="7"/>
        <v>0.83282435452232573</v>
      </c>
      <c r="L67" s="28" t="e">
        <f t="shared" si="12"/>
        <v>#DIV/0!</v>
      </c>
      <c r="M67" s="28" t="e">
        <f t="shared" si="8"/>
        <v>#DIV/0!</v>
      </c>
      <c r="N67" s="26">
        <f t="shared" si="13"/>
        <v>1.5828937607238271</v>
      </c>
      <c r="O67" s="47">
        <f t="shared" si="10"/>
        <v>1.8328243545223257</v>
      </c>
    </row>
    <row r="68" spans="6:15" x14ac:dyDescent="0.3">
      <c r="F68" s="48">
        <v>12</v>
      </c>
      <c r="G68" s="69"/>
      <c r="H68" s="33"/>
      <c r="I68" s="31"/>
      <c r="J68" s="15">
        <f t="shared" si="6"/>
        <v>0.58289376072382715</v>
      </c>
      <c r="K68" s="15">
        <f t="shared" si="7"/>
        <v>0.83282435452232573</v>
      </c>
      <c r="L68" s="32" t="e">
        <f t="shared" si="12"/>
        <v>#DIV/0!</v>
      </c>
      <c r="M68" s="32" t="e">
        <f t="shared" si="8"/>
        <v>#DIV/0!</v>
      </c>
      <c r="N68" s="33">
        <f t="shared" si="13"/>
        <v>1.5828937607238271</v>
      </c>
      <c r="O68" s="49">
        <f t="shared" si="10"/>
        <v>1.8328243545223257</v>
      </c>
    </row>
    <row r="69" spans="6:15" x14ac:dyDescent="0.3">
      <c r="F69" s="46">
        <v>1</v>
      </c>
      <c r="G69" s="63" t="s">
        <v>72</v>
      </c>
      <c r="H69" s="29"/>
      <c r="I69" s="30"/>
      <c r="J69" s="27">
        <f t="shared" si="6"/>
        <v>0.58289376072382715</v>
      </c>
      <c r="K69" s="27">
        <f t="shared" si="7"/>
        <v>0.83282435452232573</v>
      </c>
      <c r="L69" s="28" t="e">
        <f t="shared" si="12"/>
        <v>#DIV/0!</v>
      </c>
      <c r="M69" s="28" t="e">
        <f t="shared" si="8"/>
        <v>#DIV/0!</v>
      </c>
      <c r="N69" s="26">
        <f t="shared" si="13"/>
        <v>1.5828937607238271</v>
      </c>
      <c r="O69" s="47">
        <f t="shared" si="10"/>
        <v>1.8328243545223257</v>
      </c>
    </row>
    <row r="70" spans="6:15" x14ac:dyDescent="0.3">
      <c r="F70" s="46">
        <v>2</v>
      </c>
      <c r="G70" s="63"/>
      <c r="H70" s="29"/>
      <c r="I70" s="30"/>
      <c r="J70" s="27">
        <f t="shared" si="6"/>
        <v>0.58289376072382715</v>
      </c>
      <c r="K70" s="27">
        <f t="shared" si="7"/>
        <v>0.83282435452232573</v>
      </c>
      <c r="L70" s="28" t="e">
        <f t="shared" si="12"/>
        <v>#DIV/0!</v>
      </c>
      <c r="M70" s="28" t="e">
        <f t="shared" si="8"/>
        <v>#DIV/0!</v>
      </c>
      <c r="N70" s="26">
        <f t="shared" si="13"/>
        <v>1.5828937607238271</v>
      </c>
      <c r="O70" s="47">
        <f t="shared" si="10"/>
        <v>1.8328243545223257</v>
      </c>
    </row>
    <row r="71" spans="6:15" x14ac:dyDescent="0.3">
      <c r="F71" s="46">
        <v>3</v>
      </c>
      <c r="G71" s="63"/>
      <c r="H71" s="29"/>
      <c r="I71" s="30"/>
      <c r="J71" s="27">
        <f t="shared" si="6"/>
        <v>0.58289376072382715</v>
      </c>
      <c r="K71" s="27">
        <f t="shared" si="7"/>
        <v>0.83282435452232573</v>
      </c>
      <c r="L71" s="28" t="e">
        <f t="shared" si="12"/>
        <v>#DIV/0!</v>
      </c>
      <c r="M71" s="28" t="e">
        <f t="shared" si="8"/>
        <v>#DIV/0!</v>
      </c>
      <c r="N71" s="26">
        <f t="shared" si="13"/>
        <v>1.5828937607238271</v>
      </c>
      <c r="O71" s="47">
        <f t="shared" si="10"/>
        <v>1.8328243545223257</v>
      </c>
    </row>
    <row r="72" spans="6:15" x14ac:dyDescent="0.3">
      <c r="F72" s="46">
        <v>4</v>
      </c>
      <c r="G72" s="63"/>
      <c r="H72" s="29"/>
      <c r="I72" s="30"/>
      <c r="J72" s="27">
        <f t="shared" si="6"/>
        <v>0.58289376072382715</v>
      </c>
      <c r="K72" s="27">
        <f t="shared" si="7"/>
        <v>0.83282435452232573</v>
      </c>
      <c r="L72" s="28" t="e">
        <f t="shared" si="12"/>
        <v>#DIV/0!</v>
      </c>
      <c r="M72" s="28" t="e">
        <f t="shared" si="8"/>
        <v>#DIV/0!</v>
      </c>
      <c r="N72" s="26">
        <f t="shared" si="13"/>
        <v>1.5828937607238271</v>
      </c>
      <c r="O72" s="47">
        <f t="shared" si="10"/>
        <v>1.8328243545223257</v>
      </c>
    </row>
    <row r="73" spans="6:15" x14ac:dyDescent="0.3">
      <c r="F73" s="46">
        <v>5</v>
      </c>
      <c r="G73" s="63"/>
      <c r="H73" s="29"/>
      <c r="I73" s="30"/>
      <c r="J73" s="27">
        <f t="shared" si="6"/>
        <v>0.58289376072382715</v>
      </c>
      <c r="K73" s="27">
        <f t="shared" si="7"/>
        <v>0.83282435452232573</v>
      </c>
      <c r="L73" s="28" t="e">
        <f t="shared" si="12"/>
        <v>#DIV/0!</v>
      </c>
      <c r="M73" s="28" t="e">
        <f t="shared" si="8"/>
        <v>#DIV/0!</v>
      </c>
      <c r="N73" s="26">
        <f t="shared" si="13"/>
        <v>1.5828937607238271</v>
      </c>
      <c r="O73" s="47">
        <f t="shared" si="10"/>
        <v>1.8328243545223257</v>
      </c>
    </row>
    <row r="74" spans="6:15" x14ac:dyDescent="0.3">
      <c r="F74" s="46">
        <v>6</v>
      </c>
      <c r="G74" s="63"/>
      <c r="H74" s="29"/>
      <c r="I74" s="30"/>
      <c r="J74" s="27">
        <f t="shared" si="6"/>
        <v>0.58289376072382715</v>
      </c>
      <c r="K74" s="27">
        <f t="shared" si="7"/>
        <v>0.83282435452232573</v>
      </c>
      <c r="L74" s="28" t="e">
        <f t="shared" si="12"/>
        <v>#DIV/0!</v>
      </c>
      <c r="M74" s="28" t="e">
        <f t="shared" si="8"/>
        <v>#DIV/0!</v>
      </c>
      <c r="N74" s="26">
        <f t="shared" si="13"/>
        <v>1.5828937607238271</v>
      </c>
      <c r="O74" s="47">
        <f t="shared" si="10"/>
        <v>1.8328243545223257</v>
      </c>
    </row>
    <row r="75" spans="6:15" x14ac:dyDescent="0.3">
      <c r="F75" s="46">
        <v>7</v>
      </c>
      <c r="G75" s="63"/>
      <c r="H75" s="29"/>
      <c r="I75" s="30"/>
      <c r="J75" s="27">
        <f t="shared" si="6"/>
        <v>0.58289376072382715</v>
      </c>
      <c r="K75" s="27">
        <f t="shared" si="7"/>
        <v>0.83282435452232573</v>
      </c>
      <c r="L75" s="28" t="e">
        <f t="shared" si="12"/>
        <v>#DIV/0!</v>
      </c>
      <c r="M75" s="28" t="e">
        <f t="shared" si="8"/>
        <v>#DIV/0!</v>
      </c>
      <c r="N75" s="26">
        <f t="shared" si="13"/>
        <v>1.5828937607238271</v>
      </c>
      <c r="O75" s="47">
        <f t="shared" si="10"/>
        <v>1.8328243545223257</v>
      </c>
    </row>
    <row r="76" spans="6:15" x14ac:dyDescent="0.3">
      <c r="F76" s="46">
        <v>8</v>
      </c>
      <c r="G76" s="63"/>
      <c r="H76" s="29"/>
      <c r="I76" s="30"/>
      <c r="J76" s="27">
        <f t="shared" si="6"/>
        <v>0.58289376072382715</v>
      </c>
      <c r="K76" s="27">
        <f t="shared" si="7"/>
        <v>0.83282435452232573</v>
      </c>
      <c r="L76" s="28" t="e">
        <f t="shared" si="12"/>
        <v>#DIV/0!</v>
      </c>
      <c r="M76" s="28" t="e">
        <f t="shared" si="8"/>
        <v>#DIV/0!</v>
      </c>
      <c r="N76" s="26">
        <f t="shared" si="13"/>
        <v>1.5828937607238271</v>
      </c>
      <c r="O76" s="47">
        <f t="shared" si="10"/>
        <v>1.8328243545223257</v>
      </c>
    </row>
    <row r="77" spans="6:15" x14ac:dyDescent="0.3">
      <c r="F77" s="46">
        <v>9</v>
      </c>
      <c r="G77" s="63"/>
      <c r="H77" s="29"/>
      <c r="I77" s="30"/>
      <c r="J77" s="27">
        <f t="shared" si="6"/>
        <v>0.58289376072382715</v>
      </c>
      <c r="K77" s="27">
        <f t="shared" si="7"/>
        <v>0.83282435452232573</v>
      </c>
      <c r="L77" s="28" t="e">
        <f t="shared" si="12"/>
        <v>#DIV/0!</v>
      </c>
      <c r="M77" s="28" t="e">
        <f t="shared" si="8"/>
        <v>#DIV/0!</v>
      </c>
      <c r="N77" s="26">
        <f t="shared" si="13"/>
        <v>1.5828937607238271</v>
      </c>
      <c r="O77" s="47">
        <f t="shared" si="10"/>
        <v>1.8328243545223257</v>
      </c>
    </row>
    <row r="78" spans="6:15" x14ac:dyDescent="0.3">
      <c r="F78" s="46">
        <v>10</v>
      </c>
      <c r="G78" s="63"/>
      <c r="H78" s="29"/>
      <c r="I78" s="30"/>
      <c r="J78" s="27">
        <f t="shared" si="6"/>
        <v>0.58289376072382715</v>
      </c>
      <c r="K78" s="27">
        <f t="shared" si="7"/>
        <v>0.83282435452232573</v>
      </c>
      <c r="L78" s="28" t="e">
        <f t="shared" si="12"/>
        <v>#DIV/0!</v>
      </c>
      <c r="M78" s="28" t="e">
        <f t="shared" si="8"/>
        <v>#DIV/0!</v>
      </c>
      <c r="N78" s="26">
        <f t="shared" si="13"/>
        <v>1.5828937607238271</v>
      </c>
      <c r="O78" s="47">
        <f t="shared" si="10"/>
        <v>1.8328243545223257</v>
      </c>
    </row>
    <row r="79" spans="6:15" x14ac:dyDescent="0.3">
      <c r="F79" s="46">
        <v>11</v>
      </c>
      <c r="G79" s="63"/>
      <c r="H79" s="29"/>
      <c r="I79" s="30"/>
      <c r="J79" s="27">
        <f t="shared" si="6"/>
        <v>0.58289376072382715</v>
      </c>
      <c r="K79" s="27">
        <f t="shared" si="7"/>
        <v>0.83282435452232573</v>
      </c>
      <c r="L79" s="28" t="e">
        <f t="shared" si="12"/>
        <v>#DIV/0!</v>
      </c>
      <c r="M79" s="28" t="e">
        <f t="shared" si="8"/>
        <v>#DIV/0!</v>
      </c>
      <c r="N79" s="26">
        <f t="shared" si="13"/>
        <v>1.5828937607238271</v>
      </c>
      <c r="O79" s="47">
        <f t="shared" si="10"/>
        <v>1.8328243545223257</v>
      </c>
    </row>
    <row r="80" spans="6:15" ht="15" thickBot="1" x14ac:dyDescent="0.35">
      <c r="F80" s="50">
        <v>12</v>
      </c>
      <c r="G80" s="64"/>
      <c r="H80" s="51"/>
      <c r="I80" s="52"/>
      <c r="J80" s="53">
        <f t="shared" si="6"/>
        <v>0.58289376072382715</v>
      </c>
      <c r="K80" s="53">
        <f t="shared" si="7"/>
        <v>0.83282435452232573</v>
      </c>
      <c r="L80" s="54" t="e">
        <f t="shared" si="12"/>
        <v>#DIV/0!</v>
      </c>
      <c r="M80" s="54" t="e">
        <f t="shared" si="8"/>
        <v>#DIV/0!</v>
      </c>
      <c r="N80" s="55">
        <f t="shared" si="13"/>
        <v>1.5828937607238271</v>
      </c>
      <c r="O80" s="56">
        <f t="shared" si="10"/>
        <v>1.8328243545223257</v>
      </c>
    </row>
    <row r="84" spans="6:15" ht="15" thickBot="1" x14ac:dyDescent="0.35"/>
    <row r="85" spans="6:15" x14ac:dyDescent="0.3">
      <c r="F85" s="40"/>
      <c r="G85" s="41"/>
      <c r="H85" s="41"/>
      <c r="I85" s="41"/>
      <c r="J85" s="65" t="s">
        <v>58</v>
      </c>
      <c r="K85" s="66"/>
      <c r="L85" s="57" t="s">
        <v>59</v>
      </c>
      <c r="M85" s="57" t="s">
        <v>60</v>
      </c>
      <c r="N85" s="65" t="s">
        <v>61</v>
      </c>
      <c r="O85" s="67"/>
    </row>
    <row r="86" spans="6:15" x14ac:dyDescent="0.3">
      <c r="F86" s="42" t="s">
        <v>14</v>
      </c>
      <c r="G86" s="34" t="s">
        <v>15</v>
      </c>
      <c r="H86" s="34" t="s">
        <v>16</v>
      </c>
      <c r="I86" s="34" t="s">
        <v>66</v>
      </c>
      <c r="J86" s="34" t="s">
        <v>17</v>
      </c>
      <c r="K86" s="34" t="s">
        <v>18</v>
      </c>
      <c r="L86" s="34" t="s">
        <v>64</v>
      </c>
      <c r="M86" s="34" t="s">
        <v>65</v>
      </c>
      <c r="N86" s="34" t="s">
        <v>63</v>
      </c>
      <c r="O86" s="43" t="s">
        <v>62</v>
      </c>
    </row>
    <row r="87" spans="6:15" x14ac:dyDescent="0.3">
      <c r="F87" s="44">
        <v>1</v>
      </c>
      <c r="G87" s="68" t="s">
        <v>73</v>
      </c>
      <c r="H87" s="35"/>
      <c r="I87" s="35"/>
      <c r="J87" s="36">
        <f xml:space="preserve"> (   ($D$2*$B$4*1000000) / ($D$7 + ($D$3*H87*$D$4) ) ) -1</f>
        <v>0.58289376072382715</v>
      </c>
      <c r="K87" s="36">
        <f xml:space="preserve"> (   ($D$2*$B$5*1000000) / ($D$7 + ($D$3*H87*$D$5) ) ) -1</f>
        <v>0.83282435452232573</v>
      </c>
      <c r="L87" s="35" t="e">
        <f xml:space="preserve"> ( ($D$8) / ( ( 1- $D$3)*H87*$D$5) ) -1</f>
        <v>#DIV/0!</v>
      </c>
      <c r="M87" s="35" t="e">
        <f xml:space="preserve"> (( ($D$8 - (1-$D$3)*H87)*$D$6) / (I87*$D$5) ) -1</f>
        <v>#DIV/0!</v>
      </c>
      <c r="N87" s="35">
        <f>1/(SQRT(      (((I87*$D$4)/($B$6*1000000*$D$2))^2)+((($D$7+($D$3*H87*$D$4))/($D$2*$B$4*1000000))^2)     )    )</f>
        <v>1.5828937607238271</v>
      </c>
      <c r="O87" s="45">
        <f>1/(SQRT(      (((I87*$D$5)/($B$7*1000000*$D$2))^2)+((($D$7+($D$3*H87*$D$5))/($D$2*$B$5*1000000))^2)     )    )</f>
        <v>1.8328243545223257</v>
      </c>
    </row>
    <row r="88" spans="6:15" x14ac:dyDescent="0.3">
      <c r="F88" s="46">
        <v>2</v>
      </c>
      <c r="G88" s="63"/>
      <c r="H88" s="26"/>
      <c r="I88" s="26"/>
      <c r="J88" s="27">
        <f t="shared" ref="J88:J122" si="14" xml:space="preserve"> (   ($D$2*$B$4*1000000) / ($D$7 + ($D$3*H88*$D$4) ) ) -1</f>
        <v>0.58289376072382715</v>
      </c>
      <c r="K88" s="27">
        <f t="shared" ref="K88:K122" si="15" xml:space="preserve"> (   ($D$2*$B$5*1000000) / ($D$7 + ($D$3*H88*$D$5) ) ) -1</f>
        <v>0.83282435452232573</v>
      </c>
      <c r="L88" s="26" t="e">
        <f xml:space="preserve"> ( ($D$8) / ( ( 1- $D$3)*H88*$D$5) ) -1</f>
        <v>#DIV/0!</v>
      </c>
      <c r="M88" s="28" t="e">
        <f t="shared" ref="M88:M122" si="16" xml:space="preserve"> (( ($D$8 - (1-$D$3)*H88)*$D$6) / (I88*$D$5) ) -1</f>
        <v>#DIV/0!</v>
      </c>
      <c r="N88" s="26">
        <f t="shared" ref="N88:N97" si="17">1/(SQRT(      (((I88*$D$4)/($B$6*1000000*$D$2))^2)+((($D$7+($D$3*H88*$D$4))/($D$2*$B$4*1000000))^2)     )    )</f>
        <v>1.5828937607238271</v>
      </c>
      <c r="O88" s="47">
        <f t="shared" ref="O88:O122" si="18">1/(SQRT(      (((I88*$D$5)/($B$7*1000000*$D$2))^2)+((($D$7+($D$3*H88*$D$5))/($D$2*$B$5*1000000))^2)     )    )</f>
        <v>1.8328243545223257</v>
      </c>
    </row>
    <row r="89" spans="6:15" x14ac:dyDescent="0.3">
      <c r="F89" s="46">
        <v>3</v>
      </c>
      <c r="G89" s="63"/>
      <c r="H89" s="26"/>
      <c r="I89" s="26"/>
      <c r="J89" s="27">
        <f t="shared" si="14"/>
        <v>0.58289376072382715</v>
      </c>
      <c r="K89" s="27">
        <f t="shared" si="15"/>
        <v>0.83282435452232573</v>
      </c>
      <c r="L89" s="28" t="e">
        <f t="shared" ref="L89" si="19" xml:space="preserve"> ( ($D$8) / ( ( 1- $D$3)*H89*$D$5) ) -1</f>
        <v>#DIV/0!</v>
      </c>
      <c r="M89" s="28" t="e">
        <f t="shared" si="16"/>
        <v>#DIV/0!</v>
      </c>
      <c r="N89" s="26">
        <f t="shared" si="17"/>
        <v>1.5828937607238271</v>
      </c>
      <c r="O89" s="47">
        <f t="shared" si="18"/>
        <v>1.8328243545223257</v>
      </c>
    </row>
    <row r="90" spans="6:15" x14ac:dyDescent="0.3">
      <c r="F90" s="46">
        <v>4</v>
      </c>
      <c r="G90" s="63"/>
      <c r="H90" s="26"/>
      <c r="I90" s="26"/>
      <c r="J90" s="27">
        <f t="shared" si="14"/>
        <v>0.58289376072382715</v>
      </c>
      <c r="K90" s="27">
        <f t="shared" si="15"/>
        <v>0.83282435452232573</v>
      </c>
      <c r="L90" s="28" t="e">
        <f xml:space="preserve"> ( ($D$8) / ( ( 1- $D$3)*H90*$D$5) ) -1</f>
        <v>#DIV/0!</v>
      </c>
      <c r="M90" s="28" t="e">
        <f t="shared" si="16"/>
        <v>#DIV/0!</v>
      </c>
      <c r="N90" s="26">
        <f t="shared" si="17"/>
        <v>1.5828937607238271</v>
      </c>
      <c r="O90" s="47">
        <f t="shared" si="18"/>
        <v>1.8328243545223257</v>
      </c>
    </row>
    <row r="91" spans="6:15" x14ac:dyDescent="0.3">
      <c r="F91" s="46">
        <v>5</v>
      </c>
      <c r="G91" s="63"/>
      <c r="H91" s="26"/>
      <c r="I91" s="26"/>
      <c r="J91" s="27">
        <f t="shared" si="14"/>
        <v>0.58289376072382715</v>
      </c>
      <c r="K91" s="27">
        <f t="shared" si="15"/>
        <v>0.83282435452232573</v>
      </c>
      <c r="L91" s="28" t="e">
        <f t="shared" ref="L91:L122" si="20" xml:space="preserve"> ( ($D$8) / ( ( 1- $D$3)*H91*$D$5) ) -1</f>
        <v>#DIV/0!</v>
      </c>
      <c r="M91" s="28" t="e">
        <f t="shared" si="16"/>
        <v>#DIV/0!</v>
      </c>
      <c r="N91" s="26">
        <f t="shared" si="17"/>
        <v>1.5828937607238271</v>
      </c>
      <c r="O91" s="47">
        <f t="shared" si="18"/>
        <v>1.8328243545223257</v>
      </c>
    </row>
    <row r="92" spans="6:15" x14ac:dyDescent="0.3">
      <c r="F92" s="46">
        <v>6</v>
      </c>
      <c r="G92" s="63"/>
      <c r="H92" s="26"/>
      <c r="I92" s="26"/>
      <c r="J92" s="27">
        <f t="shared" si="14"/>
        <v>0.58289376072382715</v>
      </c>
      <c r="K92" s="27">
        <f t="shared" si="15"/>
        <v>0.83282435452232573</v>
      </c>
      <c r="L92" s="28" t="e">
        <f t="shared" si="20"/>
        <v>#DIV/0!</v>
      </c>
      <c r="M92" s="28" t="e">
        <f t="shared" si="16"/>
        <v>#DIV/0!</v>
      </c>
      <c r="N92" s="26">
        <f t="shared" si="17"/>
        <v>1.5828937607238271</v>
      </c>
      <c r="O92" s="47">
        <f t="shared" si="18"/>
        <v>1.8328243545223257</v>
      </c>
    </row>
    <row r="93" spans="6:15" x14ac:dyDescent="0.3">
      <c r="F93" s="46">
        <v>7</v>
      </c>
      <c r="G93" s="63"/>
      <c r="H93" s="26"/>
      <c r="I93" s="26"/>
      <c r="J93" s="27">
        <f t="shared" si="14"/>
        <v>0.58289376072382715</v>
      </c>
      <c r="K93" s="27">
        <f t="shared" si="15"/>
        <v>0.83282435452232573</v>
      </c>
      <c r="L93" s="28" t="e">
        <f t="shared" si="20"/>
        <v>#DIV/0!</v>
      </c>
      <c r="M93" s="28" t="e">
        <f t="shared" si="16"/>
        <v>#DIV/0!</v>
      </c>
      <c r="N93" s="26">
        <f t="shared" si="17"/>
        <v>1.5828937607238271</v>
      </c>
      <c r="O93" s="47">
        <f t="shared" si="18"/>
        <v>1.8328243545223257</v>
      </c>
    </row>
    <row r="94" spans="6:15" x14ac:dyDescent="0.3">
      <c r="F94" s="46">
        <v>8</v>
      </c>
      <c r="G94" s="63"/>
      <c r="H94" s="26"/>
      <c r="I94" s="26"/>
      <c r="J94" s="27">
        <f t="shared" si="14"/>
        <v>0.58289376072382715</v>
      </c>
      <c r="K94" s="27">
        <f t="shared" si="15"/>
        <v>0.83282435452232573</v>
      </c>
      <c r="L94" s="28" t="e">
        <f t="shared" si="20"/>
        <v>#DIV/0!</v>
      </c>
      <c r="M94" s="28" t="e">
        <f t="shared" si="16"/>
        <v>#DIV/0!</v>
      </c>
      <c r="N94" s="26">
        <f t="shared" si="17"/>
        <v>1.5828937607238271</v>
      </c>
      <c r="O94" s="47">
        <f t="shared" si="18"/>
        <v>1.8328243545223257</v>
      </c>
    </row>
    <row r="95" spans="6:15" x14ac:dyDescent="0.3">
      <c r="F95" s="46">
        <v>9</v>
      </c>
      <c r="G95" s="63"/>
      <c r="H95" s="26"/>
      <c r="I95" s="26"/>
      <c r="J95" s="27">
        <f t="shared" si="14"/>
        <v>0.58289376072382715</v>
      </c>
      <c r="K95" s="27">
        <f t="shared" si="15"/>
        <v>0.83282435452232573</v>
      </c>
      <c r="L95" s="28" t="e">
        <f t="shared" si="20"/>
        <v>#DIV/0!</v>
      </c>
      <c r="M95" s="28" t="e">
        <f t="shared" si="16"/>
        <v>#DIV/0!</v>
      </c>
      <c r="N95" s="26">
        <f t="shared" si="17"/>
        <v>1.5828937607238271</v>
      </c>
      <c r="O95" s="47">
        <f t="shared" si="18"/>
        <v>1.8328243545223257</v>
      </c>
    </row>
    <row r="96" spans="6:15" x14ac:dyDescent="0.3">
      <c r="F96" s="46">
        <v>10</v>
      </c>
      <c r="G96" s="63"/>
      <c r="H96" s="26"/>
      <c r="I96" s="26"/>
      <c r="J96" s="27">
        <f t="shared" si="14"/>
        <v>0.58289376072382715</v>
      </c>
      <c r="K96" s="27">
        <f t="shared" si="15"/>
        <v>0.83282435452232573</v>
      </c>
      <c r="L96" s="28" t="e">
        <f t="shared" si="20"/>
        <v>#DIV/0!</v>
      </c>
      <c r="M96" s="28" t="e">
        <f t="shared" si="16"/>
        <v>#DIV/0!</v>
      </c>
      <c r="N96" s="26">
        <f t="shared" si="17"/>
        <v>1.5828937607238271</v>
      </c>
      <c r="O96" s="47">
        <f t="shared" si="18"/>
        <v>1.8328243545223257</v>
      </c>
    </row>
    <row r="97" spans="6:15" x14ac:dyDescent="0.3">
      <c r="F97" s="46">
        <v>11</v>
      </c>
      <c r="G97" s="63"/>
      <c r="H97" s="26"/>
      <c r="I97" s="26"/>
      <c r="J97" s="27">
        <f t="shared" si="14"/>
        <v>0.58289376072382715</v>
      </c>
      <c r="K97" s="27">
        <f t="shared" si="15"/>
        <v>0.83282435452232573</v>
      </c>
      <c r="L97" s="28" t="e">
        <f t="shared" si="20"/>
        <v>#DIV/0!</v>
      </c>
      <c r="M97" s="28" t="e">
        <f t="shared" si="16"/>
        <v>#DIV/0!</v>
      </c>
      <c r="N97" s="26">
        <f t="shared" si="17"/>
        <v>1.5828937607238271</v>
      </c>
      <c r="O97" s="47">
        <f t="shared" si="18"/>
        <v>1.8328243545223257</v>
      </c>
    </row>
    <row r="98" spans="6:15" x14ac:dyDescent="0.3">
      <c r="F98" s="48">
        <v>12</v>
      </c>
      <c r="G98" s="69"/>
      <c r="H98" s="33"/>
      <c r="I98" s="33"/>
      <c r="J98" s="15">
        <f t="shared" si="14"/>
        <v>0.58289376072382715</v>
      </c>
      <c r="K98" s="15">
        <f t="shared" si="15"/>
        <v>0.83282435452232573</v>
      </c>
      <c r="L98" s="32" t="e">
        <f t="shared" si="20"/>
        <v>#DIV/0!</v>
      </c>
      <c r="M98" s="32" t="e">
        <f t="shared" si="16"/>
        <v>#DIV/0!</v>
      </c>
      <c r="N98" s="33">
        <f>1/(SQRT(      (((I98*$D$4)/($B$6*1000000*$D$2))^2)+((($D$7+($D$3*H98*$D$4))/($D$2*$B$4*1000000))^2)     )    )</f>
        <v>1.5828937607238271</v>
      </c>
      <c r="O98" s="49">
        <f t="shared" si="18"/>
        <v>1.8328243545223257</v>
      </c>
    </row>
    <row r="99" spans="6:15" x14ac:dyDescent="0.3">
      <c r="F99" s="44">
        <v>1</v>
      </c>
      <c r="G99" s="68" t="s">
        <v>74</v>
      </c>
      <c r="H99" s="35"/>
      <c r="I99" s="37"/>
      <c r="J99" s="36">
        <f t="shared" si="14"/>
        <v>0.58289376072382715</v>
      </c>
      <c r="K99" s="36">
        <f t="shared" si="15"/>
        <v>0.83282435452232573</v>
      </c>
      <c r="L99" s="38" t="e">
        <f t="shared" si="20"/>
        <v>#DIV/0!</v>
      </c>
      <c r="M99" s="38" t="e">
        <f t="shared" si="16"/>
        <v>#DIV/0!</v>
      </c>
      <c r="N99" s="35">
        <f t="shared" ref="N99:N122" si="21">1/(SQRT(      (((I99*$D$4)/($B$6*1000000*$D$2))^2)+((($D$7+($D$3*H99*$D$4))/($D$2*$B$4*1000000))^2)     )    )</f>
        <v>1.5828937607238271</v>
      </c>
      <c r="O99" s="45">
        <f t="shared" si="18"/>
        <v>1.8328243545223257</v>
      </c>
    </row>
    <row r="100" spans="6:15" x14ac:dyDescent="0.3">
      <c r="F100" s="46">
        <v>2</v>
      </c>
      <c r="G100" s="63"/>
      <c r="H100" s="26"/>
      <c r="I100" s="29"/>
      <c r="J100" s="27">
        <f t="shared" si="14"/>
        <v>0.58289376072382715</v>
      </c>
      <c r="K100" s="27">
        <f t="shared" si="15"/>
        <v>0.83282435452232573</v>
      </c>
      <c r="L100" s="28" t="e">
        <f t="shared" si="20"/>
        <v>#DIV/0!</v>
      </c>
      <c r="M100" s="28" t="e">
        <f t="shared" si="16"/>
        <v>#DIV/0!</v>
      </c>
      <c r="N100" s="26">
        <f t="shared" si="21"/>
        <v>1.5828937607238271</v>
      </c>
      <c r="O100" s="47">
        <f t="shared" si="18"/>
        <v>1.8328243545223257</v>
      </c>
    </row>
    <row r="101" spans="6:15" x14ac:dyDescent="0.3">
      <c r="F101" s="46">
        <v>3</v>
      </c>
      <c r="G101" s="63"/>
      <c r="H101" s="26"/>
      <c r="I101" s="29"/>
      <c r="J101" s="27">
        <f t="shared" si="14"/>
        <v>0.58289376072382715</v>
      </c>
      <c r="K101" s="27">
        <f t="shared" si="15"/>
        <v>0.83282435452232573</v>
      </c>
      <c r="L101" s="28" t="e">
        <f t="shared" si="20"/>
        <v>#DIV/0!</v>
      </c>
      <c r="M101" s="28" t="e">
        <f t="shared" si="16"/>
        <v>#DIV/0!</v>
      </c>
      <c r="N101" s="26">
        <f t="shared" si="21"/>
        <v>1.5828937607238271</v>
      </c>
      <c r="O101" s="47">
        <f t="shared" si="18"/>
        <v>1.8328243545223257</v>
      </c>
    </row>
    <row r="102" spans="6:15" x14ac:dyDescent="0.3">
      <c r="F102" s="46">
        <v>4</v>
      </c>
      <c r="G102" s="63"/>
      <c r="H102" s="26"/>
      <c r="I102" s="29"/>
      <c r="J102" s="27">
        <f t="shared" si="14"/>
        <v>0.58289376072382715</v>
      </c>
      <c r="K102" s="27">
        <f t="shared" si="15"/>
        <v>0.83282435452232573</v>
      </c>
      <c r="L102" s="28" t="e">
        <f t="shared" si="20"/>
        <v>#DIV/0!</v>
      </c>
      <c r="M102" s="28" t="e">
        <f t="shared" si="16"/>
        <v>#DIV/0!</v>
      </c>
      <c r="N102" s="26">
        <f t="shared" si="21"/>
        <v>1.5828937607238271</v>
      </c>
      <c r="O102" s="47">
        <f t="shared" si="18"/>
        <v>1.8328243545223257</v>
      </c>
    </row>
    <row r="103" spans="6:15" x14ac:dyDescent="0.3">
      <c r="F103" s="46">
        <v>5</v>
      </c>
      <c r="G103" s="63"/>
      <c r="H103" s="26"/>
      <c r="I103" s="29"/>
      <c r="J103" s="27">
        <f t="shared" si="14"/>
        <v>0.58289376072382715</v>
      </c>
      <c r="K103" s="27">
        <f t="shared" si="15"/>
        <v>0.83282435452232573</v>
      </c>
      <c r="L103" s="28" t="e">
        <f t="shared" si="20"/>
        <v>#DIV/0!</v>
      </c>
      <c r="M103" s="28" t="e">
        <f t="shared" si="16"/>
        <v>#DIV/0!</v>
      </c>
      <c r="N103" s="26">
        <f t="shared" si="21"/>
        <v>1.5828937607238271</v>
      </c>
      <c r="O103" s="47">
        <f t="shared" si="18"/>
        <v>1.8328243545223257</v>
      </c>
    </row>
    <row r="104" spans="6:15" x14ac:dyDescent="0.3">
      <c r="F104" s="46">
        <v>6</v>
      </c>
      <c r="G104" s="63"/>
      <c r="H104" s="26"/>
      <c r="I104" s="29"/>
      <c r="J104" s="27">
        <f t="shared" si="14"/>
        <v>0.58289376072382715</v>
      </c>
      <c r="K104" s="27">
        <f t="shared" si="15"/>
        <v>0.83282435452232573</v>
      </c>
      <c r="L104" s="28" t="e">
        <f t="shared" si="20"/>
        <v>#DIV/0!</v>
      </c>
      <c r="M104" s="28" t="e">
        <f t="shared" si="16"/>
        <v>#DIV/0!</v>
      </c>
      <c r="N104" s="26">
        <f t="shared" si="21"/>
        <v>1.5828937607238271</v>
      </c>
      <c r="O104" s="47">
        <f t="shared" si="18"/>
        <v>1.8328243545223257</v>
      </c>
    </row>
    <row r="105" spans="6:15" x14ac:dyDescent="0.3">
      <c r="F105" s="46">
        <v>7</v>
      </c>
      <c r="G105" s="63"/>
      <c r="H105" s="26"/>
      <c r="I105" s="29"/>
      <c r="J105" s="27">
        <f t="shared" si="14"/>
        <v>0.58289376072382715</v>
      </c>
      <c r="K105" s="27">
        <f t="shared" si="15"/>
        <v>0.83282435452232573</v>
      </c>
      <c r="L105" s="28" t="e">
        <f t="shared" si="20"/>
        <v>#DIV/0!</v>
      </c>
      <c r="M105" s="28" t="e">
        <f t="shared" si="16"/>
        <v>#DIV/0!</v>
      </c>
      <c r="N105" s="26">
        <f t="shared" si="21"/>
        <v>1.5828937607238271</v>
      </c>
      <c r="O105" s="47">
        <f t="shared" si="18"/>
        <v>1.8328243545223257</v>
      </c>
    </row>
    <row r="106" spans="6:15" x14ac:dyDescent="0.3">
      <c r="F106" s="46">
        <v>8</v>
      </c>
      <c r="G106" s="63"/>
      <c r="H106" s="26"/>
      <c r="I106" s="29"/>
      <c r="J106" s="27">
        <f t="shared" si="14"/>
        <v>0.58289376072382715</v>
      </c>
      <c r="K106" s="27">
        <f t="shared" si="15"/>
        <v>0.83282435452232573</v>
      </c>
      <c r="L106" s="28" t="e">
        <f t="shared" si="20"/>
        <v>#DIV/0!</v>
      </c>
      <c r="M106" s="28" t="e">
        <f t="shared" si="16"/>
        <v>#DIV/0!</v>
      </c>
      <c r="N106" s="26">
        <f t="shared" si="21"/>
        <v>1.5828937607238271</v>
      </c>
      <c r="O106" s="47">
        <f t="shared" si="18"/>
        <v>1.8328243545223257</v>
      </c>
    </row>
    <row r="107" spans="6:15" x14ac:dyDescent="0.3">
      <c r="F107" s="46">
        <v>9</v>
      </c>
      <c r="G107" s="63"/>
      <c r="H107" s="26"/>
      <c r="I107" s="29"/>
      <c r="J107" s="27">
        <f t="shared" si="14"/>
        <v>0.58289376072382715</v>
      </c>
      <c r="K107" s="27">
        <f t="shared" si="15"/>
        <v>0.83282435452232573</v>
      </c>
      <c r="L107" s="28" t="e">
        <f t="shared" si="20"/>
        <v>#DIV/0!</v>
      </c>
      <c r="M107" s="28" t="e">
        <f t="shared" si="16"/>
        <v>#DIV/0!</v>
      </c>
      <c r="N107" s="26">
        <f t="shared" si="21"/>
        <v>1.5828937607238271</v>
      </c>
      <c r="O107" s="47">
        <f t="shared" si="18"/>
        <v>1.8328243545223257</v>
      </c>
    </row>
    <row r="108" spans="6:15" x14ac:dyDescent="0.3">
      <c r="F108" s="46">
        <v>10</v>
      </c>
      <c r="G108" s="63"/>
      <c r="H108" s="26"/>
      <c r="I108" s="29"/>
      <c r="J108" s="27">
        <f t="shared" si="14"/>
        <v>0.58289376072382715</v>
      </c>
      <c r="K108" s="27">
        <f t="shared" si="15"/>
        <v>0.83282435452232573</v>
      </c>
      <c r="L108" s="28" t="e">
        <f t="shared" si="20"/>
        <v>#DIV/0!</v>
      </c>
      <c r="M108" s="28" t="e">
        <f t="shared" si="16"/>
        <v>#DIV/0!</v>
      </c>
      <c r="N108" s="26">
        <f t="shared" si="21"/>
        <v>1.5828937607238271</v>
      </c>
      <c r="O108" s="47">
        <f t="shared" si="18"/>
        <v>1.8328243545223257</v>
      </c>
    </row>
    <row r="109" spans="6:15" x14ac:dyDescent="0.3">
      <c r="F109" s="46">
        <v>11</v>
      </c>
      <c r="G109" s="63"/>
      <c r="H109" s="26"/>
      <c r="I109" s="29"/>
      <c r="J109" s="27">
        <f t="shared" si="14"/>
        <v>0.58289376072382715</v>
      </c>
      <c r="K109" s="27">
        <f t="shared" si="15"/>
        <v>0.83282435452232573</v>
      </c>
      <c r="L109" s="28" t="e">
        <f t="shared" si="20"/>
        <v>#DIV/0!</v>
      </c>
      <c r="M109" s="28" t="e">
        <f t="shared" si="16"/>
        <v>#DIV/0!</v>
      </c>
      <c r="N109" s="26">
        <f t="shared" si="21"/>
        <v>1.5828937607238271</v>
      </c>
      <c r="O109" s="47">
        <f t="shared" si="18"/>
        <v>1.8328243545223257</v>
      </c>
    </row>
    <row r="110" spans="6:15" x14ac:dyDescent="0.3">
      <c r="F110" s="48">
        <v>12</v>
      </c>
      <c r="G110" s="69"/>
      <c r="H110" s="33"/>
      <c r="I110" s="31"/>
      <c r="J110" s="15">
        <f t="shared" si="14"/>
        <v>0.58289376072382715</v>
      </c>
      <c r="K110" s="15">
        <f t="shared" si="15"/>
        <v>0.83282435452232573</v>
      </c>
      <c r="L110" s="32" t="e">
        <f t="shared" si="20"/>
        <v>#DIV/0!</v>
      </c>
      <c r="M110" s="32" t="e">
        <f t="shared" si="16"/>
        <v>#DIV/0!</v>
      </c>
      <c r="N110" s="33">
        <f t="shared" si="21"/>
        <v>1.5828937607238271</v>
      </c>
      <c r="O110" s="49">
        <f t="shared" si="18"/>
        <v>1.8328243545223257</v>
      </c>
    </row>
    <row r="111" spans="6:15" x14ac:dyDescent="0.3">
      <c r="F111" s="46">
        <v>1</v>
      </c>
      <c r="G111" s="63" t="s">
        <v>75</v>
      </c>
      <c r="H111" s="29"/>
      <c r="I111" s="30"/>
      <c r="J111" s="27">
        <f t="shared" si="14"/>
        <v>0.58289376072382715</v>
      </c>
      <c r="K111" s="27">
        <f t="shared" si="15"/>
        <v>0.83282435452232573</v>
      </c>
      <c r="L111" s="28" t="e">
        <f t="shared" si="20"/>
        <v>#DIV/0!</v>
      </c>
      <c r="M111" s="28" t="e">
        <f t="shared" si="16"/>
        <v>#DIV/0!</v>
      </c>
      <c r="N111" s="26">
        <f t="shared" si="21"/>
        <v>1.5828937607238271</v>
      </c>
      <c r="O111" s="47">
        <f t="shared" si="18"/>
        <v>1.8328243545223257</v>
      </c>
    </row>
    <row r="112" spans="6:15" x14ac:dyDescent="0.3">
      <c r="F112" s="46">
        <v>2</v>
      </c>
      <c r="G112" s="63"/>
      <c r="H112" s="29"/>
      <c r="I112" s="30"/>
      <c r="J112" s="27">
        <f t="shared" si="14"/>
        <v>0.58289376072382715</v>
      </c>
      <c r="K112" s="27">
        <f t="shared" si="15"/>
        <v>0.83282435452232573</v>
      </c>
      <c r="L112" s="28" t="e">
        <f t="shared" si="20"/>
        <v>#DIV/0!</v>
      </c>
      <c r="M112" s="28" t="e">
        <f t="shared" si="16"/>
        <v>#DIV/0!</v>
      </c>
      <c r="N112" s="26">
        <f t="shared" si="21"/>
        <v>1.5828937607238271</v>
      </c>
      <c r="O112" s="47">
        <f t="shared" si="18"/>
        <v>1.8328243545223257</v>
      </c>
    </row>
    <row r="113" spans="6:15" x14ac:dyDescent="0.3">
      <c r="F113" s="46">
        <v>3</v>
      </c>
      <c r="G113" s="63"/>
      <c r="H113" s="29"/>
      <c r="I113" s="30"/>
      <c r="J113" s="27">
        <f t="shared" si="14"/>
        <v>0.58289376072382715</v>
      </c>
      <c r="K113" s="27">
        <f t="shared" si="15"/>
        <v>0.83282435452232573</v>
      </c>
      <c r="L113" s="28" t="e">
        <f t="shared" si="20"/>
        <v>#DIV/0!</v>
      </c>
      <c r="M113" s="28" t="e">
        <f t="shared" si="16"/>
        <v>#DIV/0!</v>
      </c>
      <c r="N113" s="26">
        <f t="shared" si="21"/>
        <v>1.5828937607238271</v>
      </c>
      <c r="O113" s="47">
        <f t="shared" si="18"/>
        <v>1.8328243545223257</v>
      </c>
    </row>
    <row r="114" spans="6:15" x14ac:dyDescent="0.3">
      <c r="F114" s="46">
        <v>4</v>
      </c>
      <c r="G114" s="63"/>
      <c r="H114" s="29"/>
      <c r="I114" s="30"/>
      <c r="J114" s="27">
        <f t="shared" si="14"/>
        <v>0.58289376072382715</v>
      </c>
      <c r="K114" s="27">
        <f t="shared" si="15"/>
        <v>0.83282435452232573</v>
      </c>
      <c r="L114" s="28" t="e">
        <f t="shared" si="20"/>
        <v>#DIV/0!</v>
      </c>
      <c r="M114" s="28" t="e">
        <f t="shared" si="16"/>
        <v>#DIV/0!</v>
      </c>
      <c r="N114" s="26">
        <f t="shared" si="21"/>
        <v>1.5828937607238271</v>
      </c>
      <c r="O114" s="47">
        <f t="shared" si="18"/>
        <v>1.8328243545223257</v>
      </c>
    </row>
    <row r="115" spans="6:15" x14ac:dyDescent="0.3">
      <c r="F115" s="46">
        <v>5</v>
      </c>
      <c r="G115" s="63"/>
      <c r="H115" s="29"/>
      <c r="I115" s="30"/>
      <c r="J115" s="27">
        <f t="shared" si="14"/>
        <v>0.58289376072382715</v>
      </c>
      <c r="K115" s="27">
        <f t="shared" si="15"/>
        <v>0.83282435452232573</v>
      </c>
      <c r="L115" s="28" t="e">
        <f t="shared" si="20"/>
        <v>#DIV/0!</v>
      </c>
      <c r="M115" s="28" t="e">
        <f t="shared" si="16"/>
        <v>#DIV/0!</v>
      </c>
      <c r="N115" s="26">
        <f t="shared" si="21"/>
        <v>1.5828937607238271</v>
      </c>
      <c r="O115" s="47">
        <f t="shared" si="18"/>
        <v>1.8328243545223257</v>
      </c>
    </row>
    <row r="116" spans="6:15" x14ac:dyDescent="0.3">
      <c r="F116" s="46">
        <v>6</v>
      </c>
      <c r="G116" s="63"/>
      <c r="H116" s="29"/>
      <c r="I116" s="30"/>
      <c r="J116" s="27">
        <f t="shared" si="14"/>
        <v>0.58289376072382715</v>
      </c>
      <c r="K116" s="27">
        <f t="shared" si="15"/>
        <v>0.83282435452232573</v>
      </c>
      <c r="L116" s="28" t="e">
        <f t="shared" si="20"/>
        <v>#DIV/0!</v>
      </c>
      <c r="M116" s="28" t="e">
        <f t="shared" si="16"/>
        <v>#DIV/0!</v>
      </c>
      <c r="N116" s="26">
        <f t="shared" si="21"/>
        <v>1.5828937607238271</v>
      </c>
      <c r="O116" s="47">
        <f t="shared" si="18"/>
        <v>1.8328243545223257</v>
      </c>
    </row>
    <row r="117" spans="6:15" x14ac:dyDescent="0.3">
      <c r="F117" s="46">
        <v>7</v>
      </c>
      <c r="G117" s="63"/>
      <c r="H117" s="29"/>
      <c r="I117" s="30"/>
      <c r="J117" s="27">
        <f t="shared" si="14"/>
        <v>0.58289376072382715</v>
      </c>
      <c r="K117" s="27">
        <f t="shared" si="15"/>
        <v>0.83282435452232573</v>
      </c>
      <c r="L117" s="28" t="e">
        <f t="shared" si="20"/>
        <v>#DIV/0!</v>
      </c>
      <c r="M117" s="28" t="e">
        <f t="shared" si="16"/>
        <v>#DIV/0!</v>
      </c>
      <c r="N117" s="26">
        <f t="shared" si="21"/>
        <v>1.5828937607238271</v>
      </c>
      <c r="O117" s="47">
        <f t="shared" si="18"/>
        <v>1.8328243545223257</v>
      </c>
    </row>
    <row r="118" spans="6:15" x14ac:dyDescent="0.3">
      <c r="F118" s="46">
        <v>8</v>
      </c>
      <c r="G118" s="63"/>
      <c r="H118" s="29"/>
      <c r="I118" s="30"/>
      <c r="J118" s="27">
        <f t="shared" si="14"/>
        <v>0.58289376072382715</v>
      </c>
      <c r="K118" s="27">
        <f t="shared" si="15"/>
        <v>0.83282435452232573</v>
      </c>
      <c r="L118" s="28" t="e">
        <f t="shared" si="20"/>
        <v>#DIV/0!</v>
      </c>
      <c r="M118" s="28" t="e">
        <f t="shared" si="16"/>
        <v>#DIV/0!</v>
      </c>
      <c r="N118" s="26">
        <f t="shared" si="21"/>
        <v>1.5828937607238271</v>
      </c>
      <c r="O118" s="47">
        <f t="shared" si="18"/>
        <v>1.8328243545223257</v>
      </c>
    </row>
    <row r="119" spans="6:15" x14ac:dyDescent="0.3">
      <c r="F119" s="46">
        <v>9</v>
      </c>
      <c r="G119" s="63"/>
      <c r="H119" s="29"/>
      <c r="I119" s="30"/>
      <c r="J119" s="27">
        <f t="shared" si="14"/>
        <v>0.58289376072382715</v>
      </c>
      <c r="K119" s="27">
        <f t="shared" si="15"/>
        <v>0.83282435452232573</v>
      </c>
      <c r="L119" s="28" t="e">
        <f t="shared" si="20"/>
        <v>#DIV/0!</v>
      </c>
      <c r="M119" s="28" t="e">
        <f t="shared" si="16"/>
        <v>#DIV/0!</v>
      </c>
      <c r="N119" s="26">
        <f t="shared" si="21"/>
        <v>1.5828937607238271</v>
      </c>
      <c r="O119" s="47">
        <f t="shared" si="18"/>
        <v>1.8328243545223257</v>
      </c>
    </row>
    <row r="120" spans="6:15" x14ac:dyDescent="0.3">
      <c r="F120" s="46">
        <v>10</v>
      </c>
      <c r="G120" s="63"/>
      <c r="H120" s="29"/>
      <c r="I120" s="30"/>
      <c r="J120" s="27">
        <f t="shared" si="14"/>
        <v>0.58289376072382715</v>
      </c>
      <c r="K120" s="27">
        <f t="shared" si="15"/>
        <v>0.83282435452232573</v>
      </c>
      <c r="L120" s="28" t="e">
        <f t="shared" si="20"/>
        <v>#DIV/0!</v>
      </c>
      <c r="M120" s="28" t="e">
        <f t="shared" si="16"/>
        <v>#DIV/0!</v>
      </c>
      <c r="N120" s="26">
        <f t="shared" si="21"/>
        <v>1.5828937607238271</v>
      </c>
      <c r="O120" s="47">
        <f t="shared" si="18"/>
        <v>1.8328243545223257</v>
      </c>
    </row>
    <row r="121" spans="6:15" x14ac:dyDescent="0.3">
      <c r="F121" s="46">
        <v>11</v>
      </c>
      <c r="G121" s="63"/>
      <c r="H121" s="29"/>
      <c r="I121" s="30"/>
      <c r="J121" s="27">
        <f t="shared" si="14"/>
        <v>0.58289376072382715</v>
      </c>
      <c r="K121" s="27">
        <f t="shared" si="15"/>
        <v>0.83282435452232573</v>
      </c>
      <c r="L121" s="28" t="e">
        <f t="shared" si="20"/>
        <v>#DIV/0!</v>
      </c>
      <c r="M121" s="28" t="e">
        <f t="shared" si="16"/>
        <v>#DIV/0!</v>
      </c>
      <c r="N121" s="26">
        <f t="shared" si="21"/>
        <v>1.5828937607238271</v>
      </c>
      <c r="O121" s="47">
        <f t="shared" si="18"/>
        <v>1.8328243545223257</v>
      </c>
    </row>
    <row r="122" spans="6:15" ht="15" thickBot="1" x14ac:dyDescent="0.35">
      <c r="F122" s="50">
        <v>12</v>
      </c>
      <c r="G122" s="64"/>
      <c r="H122" s="51"/>
      <c r="I122" s="52"/>
      <c r="J122" s="53">
        <f t="shared" si="14"/>
        <v>0.58289376072382715</v>
      </c>
      <c r="K122" s="53">
        <f t="shared" si="15"/>
        <v>0.83282435452232573</v>
      </c>
      <c r="L122" s="54" t="e">
        <f t="shared" si="20"/>
        <v>#DIV/0!</v>
      </c>
      <c r="M122" s="54" t="e">
        <f t="shared" si="16"/>
        <v>#DIV/0!</v>
      </c>
      <c r="N122" s="55">
        <f t="shared" si="21"/>
        <v>1.5828937607238271</v>
      </c>
      <c r="O122" s="56">
        <f t="shared" si="18"/>
        <v>1.8328243545223257</v>
      </c>
    </row>
  </sheetData>
  <mergeCells count="16">
    <mergeCell ref="G27:G38"/>
    <mergeCell ref="A1:D1"/>
    <mergeCell ref="J1:K1"/>
    <mergeCell ref="N1:O1"/>
    <mergeCell ref="G3:G14"/>
    <mergeCell ref="G15:G26"/>
    <mergeCell ref="G111:G122"/>
    <mergeCell ref="J43:K43"/>
    <mergeCell ref="N43:O43"/>
    <mergeCell ref="G45:G56"/>
    <mergeCell ref="G57:G68"/>
    <mergeCell ref="G69:G80"/>
    <mergeCell ref="J85:K85"/>
    <mergeCell ref="N85:O85"/>
    <mergeCell ref="G87:G98"/>
    <mergeCell ref="G99:G1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Especificaciones seno</vt:lpstr>
      <vt:lpstr>Static_MoS</vt:lpstr>
      <vt:lpstr>Forces Input</vt:lpstr>
      <vt:lpstr>Forces x KM x 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Diego Mataix Caballero</cp:lastModifiedBy>
  <dcterms:created xsi:type="dcterms:W3CDTF">2021-06-01T18:21:32Z</dcterms:created>
  <dcterms:modified xsi:type="dcterms:W3CDTF">2021-06-04T10:00:28Z</dcterms:modified>
</cp:coreProperties>
</file>