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5C189FD6-19DA-40BB-9A32-B03473BC8725}" xr6:coauthVersionLast="46" xr6:coauthVersionMax="46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NODES&amp;LABELS (config1)" sheetId="1" r:id="rId1"/>
    <sheet name="NODES&amp;LABELS (config2)" sheetId="5" r:id="rId2"/>
    <sheet name="NODES&amp;LABELS (config3)" sheetId="7" r:id="rId3"/>
    <sheet name="NODES&amp;LABELS (config45)" sheetId="8" r:id="rId4"/>
    <sheet name="PROPERTIES" sheetId="2" r:id="rId5"/>
    <sheet name="THERMO-OPTICALS" sheetId="3" r:id="rId6"/>
    <sheet name="MATERIALS" sheetId="4" r:id="rId7"/>
    <sheet name="GL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G25" i="6" s="1"/>
  <c r="E22" i="6"/>
  <c r="G22" i="6" s="1"/>
  <c r="E31" i="6"/>
  <c r="E23" i="6"/>
  <c r="E24" i="6" s="1"/>
  <c r="K5" i="6"/>
  <c r="K8" i="6"/>
  <c r="K9" i="6"/>
  <c r="K10" i="6"/>
  <c r="K11" i="6"/>
  <c r="K12" i="6"/>
  <c r="K13" i="6"/>
  <c r="K14" i="6"/>
  <c r="K15" i="6"/>
  <c r="K16" i="6"/>
  <c r="J14" i="6"/>
  <c r="J15" i="6"/>
  <c r="J16" i="6"/>
  <c r="J13" i="6"/>
  <c r="F10" i="6"/>
  <c r="F9" i="6"/>
  <c r="F11" i="6" s="1"/>
  <c r="J17" i="6"/>
  <c r="J10" i="6"/>
  <c r="J11" i="6"/>
  <c r="J12" i="6"/>
  <c r="J9" i="6"/>
  <c r="F14" i="6"/>
  <c r="F16" i="6" s="1"/>
  <c r="F13" i="6"/>
  <c r="F15" i="6" s="1"/>
  <c r="F12" i="6"/>
  <c r="E16" i="6"/>
  <c r="E14" i="6"/>
  <c r="E12" i="6"/>
  <c r="E10" i="6"/>
  <c r="H10" i="6"/>
  <c r="H12" i="6"/>
  <c r="H14" i="6"/>
  <c r="H16" i="6"/>
  <c r="I16" i="6"/>
  <c r="I14" i="6"/>
  <c r="I12" i="6"/>
  <c r="I10" i="6"/>
  <c r="D16" i="6"/>
  <c r="D14" i="6"/>
  <c r="D12" i="6"/>
  <c r="C10" i="6"/>
  <c r="C12" i="6"/>
  <c r="C14" i="6"/>
  <c r="C16" i="6"/>
  <c r="B16" i="6"/>
  <c r="B14" i="6"/>
  <c r="B12" i="6"/>
  <c r="B10" i="6"/>
  <c r="G8" i="6"/>
  <c r="E21" i="6"/>
  <c r="E26" i="6"/>
  <c r="G26" i="6" s="1"/>
  <c r="F21" i="6"/>
  <c r="F31" i="6"/>
  <c r="E32" i="6"/>
  <c r="F32" i="6" s="1"/>
  <c r="B26" i="6"/>
  <c r="C26" i="6"/>
  <c r="D24" i="6"/>
  <c r="D23" i="6"/>
  <c r="D17" i="6"/>
  <c r="D6" i="6"/>
  <c r="D5" i="6"/>
  <c r="F5" i="6"/>
  <c r="J5" i="6"/>
  <c r="F6" i="6" s="1"/>
  <c r="F7" i="6" s="1"/>
  <c r="F17" i="6"/>
  <c r="F4" i="6"/>
  <c r="I7" i="6"/>
  <c r="E17" i="6" s="1"/>
  <c r="I17" i="6" s="1"/>
  <c r="E6" i="6"/>
  <c r="E7" i="6" s="1"/>
  <c r="K7" i="6" s="1"/>
  <c r="E5" i="6"/>
  <c r="J4" i="6"/>
  <c r="E4" i="6"/>
  <c r="G9" i="6" l="1"/>
  <c r="G12" i="6"/>
  <c r="G10" i="6"/>
  <c r="G21" i="6"/>
  <c r="G5" i="6"/>
  <c r="E27" i="6"/>
  <c r="G24" i="6"/>
  <c r="G17" i="6"/>
  <c r="K17" i="6" s="1"/>
  <c r="J7" i="6"/>
  <c r="G7" i="6" s="1"/>
  <c r="G23" i="6"/>
  <c r="J6" i="6"/>
  <c r="G6" i="6" s="1"/>
  <c r="K6" i="6" s="1"/>
  <c r="G4" i="6"/>
  <c r="K4" i="6" s="1"/>
  <c r="G11" i="6" l="1"/>
  <c r="G13" i="6"/>
  <c r="G27" i="6"/>
  <c r="G14" i="6" l="1"/>
  <c r="G15" i="6" l="1"/>
  <c r="G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<sst xmlns="http://schemas.openxmlformats.org/spreadsheetml/2006/main" count="593" uniqueCount="186">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</sst>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28</xdr:row>
      <xdr:rowOff>68580</xdr:rowOff>
    </xdr:from>
    <xdr:to>
      <xdr:col>10</xdr:col>
      <xdr:colOff>114112</xdr:colOff>
      <xdr:row>31</xdr:row>
      <xdr:rowOff>154226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workbookViewId="0">
      <selection activeCell="H13" sqref="H13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dimension ref="A2:M29"/>
  <sheetViews>
    <sheetView workbookViewId="0">
      <selection activeCell="C29" sqref="C29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dimension ref="A2:M31"/>
  <sheetViews>
    <sheetView topLeftCell="A13" workbookViewId="0">
      <selection activeCell="E29" sqref="E29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dimension ref="A2:M32"/>
  <sheetViews>
    <sheetView tabSelected="1" topLeftCell="A10" workbookViewId="0">
      <selection activeCell="E33" sqref="E33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142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184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3"/>
    </row>
    <row r="31" spans="1:6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3"/>
    </row>
    <row r="32" spans="1:6" ht="15" thickBot="1" x14ac:dyDescent="0.35">
      <c r="A32" s="23"/>
      <c r="B32" s="24"/>
      <c r="C32" s="24" t="s">
        <v>183</v>
      </c>
      <c r="D32" s="24">
        <v>64000</v>
      </c>
      <c r="E32" s="25">
        <v>64999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dimension ref="B3:C9"/>
  <sheetViews>
    <sheetView workbookViewId="0">
      <selection activeCell="D41" sqref="D40:D41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dimension ref="A3:L17"/>
  <sheetViews>
    <sheetView workbookViewId="0">
      <selection activeCell="N11" sqref="N11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88" t="s">
        <v>36</v>
      </c>
      <c r="C3" s="89" t="s">
        <v>40</v>
      </c>
      <c r="D3" s="89"/>
      <c r="E3" s="89"/>
      <c r="F3" s="89"/>
      <c r="G3" s="89" t="s">
        <v>46</v>
      </c>
      <c r="H3" s="89"/>
      <c r="I3" s="89"/>
      <c r="J3" s="89"/>
      <c r="K3" s="90" t="s">
        <v>87</v>
      </c>
      <c r="L3" s="90"/>
    </row>
    <row r="4" spans="1:12" x14ac:dyDescent="0.3">
      <c r="A4" s="3"/>
      <c r="B4" s="88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90"/>
      <c r="L4" s="90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87" t="s">
        <v>88</v>
      </c>
      <c r="L5" s="84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87" t="s">
        <v>88</v>
      </c>
      <c r="L6" s="84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84"/>
      <c r="L7" s="84"/>
    </row>
    <row r="8" spans="1:12" x14ac:dyDescent="0.3">
      <c r="A8" s="3"/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85"/>
      <c r="L8" s="86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84"/>
      <c r="L9" s="84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85"/>
      <c r="L10" s="86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85"/>
      <c r="L11" s="86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84"/>
      <c r="L12" s="84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84"/>
      <c r="L13" s="84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84"/>
      <c r="L14" s="84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84"/>
      <c r="L15" s="84"/>
    </row>
    <row r="16" spans="1:12" x14ac:dyDescent="0.3">
      <c r="A16" s="3"/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84"/>
      <c r="L17" s="84"/>
    </row>
  </sheetData>
  <mergeCells count="16">
    <mergeCell ref="K6:L6"/>
    <mergeCell ref="B3:B4"/>
    <mergeCell ref="C3:F3"/>
    <mergeCell ref="G3:J3"/>
    <mergeCell ref="K3:L4"/>
    <mergeCell ref="K5:L5"/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dimension ref="A4:O15"/>
  <sheetViews>
    <sheetView workbookViewId="0">
      <selection activeCell="G22" sqref="G22:G23"/>
    </sheetView>
  </sheetViews>
  <sheetFormatPr defaultColWidth="11.5546875" defaultRowHeight="14.4" x14ac:dyDescent="0.3"/>
  <sheetData>
    <row r="4" spans="1:15" x14ac:dyDescent="0.3">
      <c r="A4" s="91" t="s">
        <v>68</v>
      </c>
      <c r="B4" s="92"/>
      <c r="C4" s="92"/>
      <c r="D4" s="93"/>
      <c r="E4" s="90" t="s">
        <v>87</v>
      </c>
      <c r="F4" s="90"/>
      <c r="H4" s="91" t="s">
        <v>75</v>
      </c>
      <c r="I4" s="92"/>
      <c r="J4" s="92"/>
      <c r="K4" s="92"/>
      <c r="L4" s="92"/>
      <c r="M4" s="93"/>
      <c r="N4" s="90" t="s">
        <v>87</v>
      </c>
      <c r="O4" s="90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90"/>
      <c r="F5" s="90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90"/>
      <c r="O5" s="90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85"/>
      <c r="F6" s="86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85"/>
      <c r="O6" s="86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85" t="s">
        <v>92</v>
      </c>
      <c r="F7" s="86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85" t="s">
        <v>92</v>
      </c>
      <c r="F8" s="86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85" t="s">
        <v>121</v>
      </c>
      <c r="F9" s="86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85"/>
      <c r="F10" s="86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85"/>
      <c r="F11" s="86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85" t="s">
        <v>126</v>
      </c>
      <c r="F14" s="86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85"/>
      <c r="F15" s="86"/>
      <c r="G15" s="3" t="s">
        <v>90</v>
      </c>
    </row>
  </sheetData>
  <mergeCells count="13">
    <mergeCell ref="H4:M4"/>
    <mergeCell ref="N4:O5"/>
    <mergeCell ref="A4:D4"/>
    <mergeCell ref="E4:F5"/>
    <mergeCell ref="E7:F7"/>
    <mergeCell ref="E6:F6"/>
    <mergeCell ref="E10:F10"/>
    <mergeCell ref="E11:F11"/>
    <mergeCell ref="E15:F15"/>
    <mergeCell ref="N6:O6"/>
    <mergeCell ref="E8:F8"/>
    <mergeCell ref="E9:F9"/>
    <mergeCell ref="E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dimension ref="A2:M40"/>
  <sheetViews>
    <sheetView topLeftCell="A20" workbookViewId="0">
      <pane xSplit="1" topLeftCell="B1" activePane="topRight" state="frozen"/>
      <selection pane="topRight" activeCell="C40" sqref="C40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27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139</v>
      </c>
      <c r="B23" s="33" t="s">
        <v>145</v>
      </c>
      <c r="C23" s="53" t="s">
        <v>142</v>
      </c>
      <c r="D23" s="60">
        <f>D22</f>
        <v>50000</v>
      </c>
      <c r="E23" s="78">
        <f>0.025^2*PI()</f>
        <v>1.9634954084936209E-3</v>
      </c>
      <c r="F23" s="61">
        <v>0.11</v>
      </c>
      <c r="G23" s="75">
        <f t="shared" si="4"/>
        <v>892.49791295164584</v>
      </c>
    </row>
    <row r="24" spans="1:11" x14ac:dyDescent="0.3">
      <c r="A24" s="57" t="s">
        <v>144</v>
      </c>
      <c r="B24" s="33" t="s">
        <v>146</v>
      </c>
      <c r="C24" s="53" t="s">
        <v>142</v>
      </c>
      <c r="D24" s="60">
        <f>D22</f>
        <v>50000</v>
      </c>
      <c r="E24" s="78">
        <f>E23</f>
        <v>1.9634954084936209E-3</v>
      </c>
      <c r="F24" s="61">
        <v>0.31</v>
      </c>
      <c r="G24" s="75">
        <f t="shared" si="4"/>
        <v>316.69280782155175</v>
      </c>
    </row>
    <row r="25" spans="1:11" x14ac:dyDescent="0.3">
      <c r="A25" s="57" t="s">
        <v>148</v>
      </c>
      <c r="B25" s="33" t="s">
        <v>147</v>
      </c>
      <c r="C25" s="53" t="s">
        <v>150</v>
      </c>
      <c r="D25" s="66">
        <v>160</v>
      </c>
      <c r="E25" s="79">
        <f>0.01^2*PI()</f>
        <v>3.1415926535897931E-4</v>
      </c>
      <c r="F25" s="65">
        <v>0.05</v>
      </c>
      <c r="G25" s="75">
        <f t="shared" si="4"/>
        <v>1.0053096491487337</v>
      </c>
    </row>
    <row r="26" spans="1:11" x14ac:dyDescent="0.3">
      <c r="A26" s="57" t="s">
        <v>167</v>
      </c>
      <c r="B26" s="33" t="str">
        <f>B27</f>
        <v>Panel</v>
      </c>
      <c r="C26" s="53" t="str">
        <f>C21</f>
        <v>Rad_IR_Tel</v>
      </c>
      <c r="D26" s="33">
        <v>0.24</v>
      </c>
      <c r="E26" s="80">
        <f>0.001^2*PI()</f>
        <v>3.1415926535897929E-6</v>
      </c>
      <c r="F26" s="53">
        <v>0.01</v>
      </c>
      <c r="G26" s="76">
        <f t="shared" si="4"/>
        <v>7.5398223686155033E-5</v>
      </c>
    </row>
    <row r="27" spans="1:11" ht="15" thickBot="1" x14ac:dyDescent="0.35">
      <c r="A27" s="58" t="s">
        <v>168</v>
      </c>
      <c r="B27" s="23" t="s">
        <v>147</v>
      </c>
      <c r="C27" s="52" t="s">
        <v>142</v>
      </c>
      <c r="D27" s="23">
        <v>0.24</v>
      </c>
      <c r="E27" s="81">
        <f>E26</f>
        <v>3.1415926535897929E-6</v>
      </c>
      <c r="F27" s="52">
        <v>0.01</v>
      </c>
      <c r="G27" s="77">
        <f t="shared" si="4"/>
        <v>7.5398223686155033E-5</v>
      </c>
    </row>
    <row r="28" spans="1:11" x14ac:dyDescent="0.3">
      <c r="I28" s="1" t="s">
        <v>162</v>
      </c>
    </row>
    <row r="29" spans="1:11" ht="15" thickBot="1" x14ac:dyDescent="0.35"/>
    <row r="30" spans="1:11" x14ac:dyDescent="0.3">
      <c r="A30" s="54" t="s">
        <v>127</v>
      </c>
      <c r="B30" s="47" t="s">
        <v>87</v>
      </c>
      <c r="C30" s="49" t="s">
        <v>128</v>
      </c>
      <c r="D30" s="47" t="s">
        <v>158</v>
      </c>
      <c r="E30" s="49" t="s">
        <v>154</v>
      </c>
      <c r="F30" s="62" t="s">
        <v>152</v>
      </c>
    </row>
    <row r="31" spans="1:11" x14ac:dyDescent="0.3">
      <c r="A31" s="57" t="s">
        <v>163</v>
      </c>
      <c r="B31" s="33" t="s">
        <v>149</v>
      </c>
      <c r="C31" s="53" t="s">
        <v>145</v>
      </c>
      <c r="D31" s="33">
        <v>500</v>
      </c>
      <c r="E31" s="53">
        <f>0.04*0.04</f>
        <v>1.6000000000000001E-3</v>
      </c>
      <c r="F31" s="63">
        <f>D31*E31</f>
        <v>0.8</v>
      </c>
    </row>
    <row r="32" spans="1:11" ht="15" thickBot="1" x14ac:dyDescent="0.35">
      <c r="A32" s="58" t="s">
        <v>164</v>
      </c>
      <c r="B32" s="23" t="s">
        <v>149</v>
      </c>
      <c r="C32" s="52" t="s">
        <v>146</v>
      </c>
      <c r="D32" s="23">
        <v>500</v>
      </c>
      <c r="E32" s="52">
        <f>0.02*0.02</f>
        <v>4.0000000000000002E-4</v>
      </c>
      <c r="F32" s="64">
        <f>D32*E32</f>
        <v>0.2</v>
      </c>
    </row>
    <row r="36" spans="3:8" x14ac:dyDescent="0.3">
      <c r="H36" t="s">
        <v>179</v>
      </c>
    </row>
    <row r="39" spans="3:8" x14ac:dyDescent="0.3">
      <c r="C39" t="s">
        <v>181</v>
      </c>
    </row>
    <row r="40" spans="3:8" x14ac:dyDescent="0.3">
      <c r="C40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NODES&amp;LABELS (config1)</vt:lpstr>
      <vt:lpstr>NODES&amp;LABELS (config2)</vt:lpstr>
      <vt:lpstr>NODES&amp;LABELS (config3)</vt:lpstr>
      <vt:lpstr>NODES&amp;LABELS (config45)</vt:lpstr>
      <vt:lpstr>PROPERTIES</vt:lpstr>
      <vt:lpstr>THERMO-OPTICALS</vt:lpstr>
      <vt:lpstr>MATERIALS</vt:lpstr>
      <vt:lpstr>GLs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2021-05-11T12:10:24Z</dcterms:modified>
</cp:coreProperties>
</file>