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F27DBD8F-1C7F-4B84-BFB4-092F40492E68}"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Hours Invested" sheetId="13" r:id="rId2"/>
    <sheet name="About" sheetId="12" r:id="rId3"/>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1" l="1"/>
  <c r="F15" i="11"/>
  <c r="F18" i="11"/>
  <c r="E18" i="11"/>
  <c r="E17" i="11"/>
  <c r="E15" i="11"/>
  <c r="F13" i="11"/>
  <c r="E13" i="11"/>
  <c r="F12" i="11"/>
  <c r="E12" i="11"/>
  <c r="F11" i="11"/>
  <c r="E11" i="11"/>
  <c r="F10" i="11"/>
  <c r="E10" i="11"/>
  <c r="E3" i="11"/>
  <c r="F9" i="11"/>
  <c r="E9" i="11"/>
  <c r="F20" i="13"/>
  <c r="F2" i="13"/>
  <c r="H7" i="11"/>
  <c r="E21" i="11" l="1"/>
  <c r="F21" i="11" s="1"/>
  <c r="E22" i="11" s="1"/>
  <c r="F22" i="11" l="1"/>
  <c r="H22" i="11" s="1"/>
  <c r="E23" i="11"/>
  <c r="I5" i="11"/>
  <c r="H42" i="11"/>
  <c r="H41" i="11"/>
  <c r="H31" i="11"/>
  <c r="H30" i="11"/>
  <c r="H29" i="11"/>
  <c r="H28" i="11"/>
  <c r="H26" i="11"/>
  <c r="H21" i="11"/>
  <c r="H20" i="11"/>
  <c r="H14" i="11"/>
  <c r="H8" i="11"/>
  <c r="H9" i="11" l="1"/>
  <c r="F23" i="11"/>
  <c r="E25" i="11"/>
  <c r="I6" i="11"/>
  <c r="H27" i="11" l="1"/>
  <c r="F25" i="11"/>
  <c r="H25" i="11" s="1"/>
  <c r="H10" i="11"/>
  <c r="E24" i="11"/>
  <c r="H23" i="11"/>
  <c r="F16" i="11"/>
  <c r="H15" i="11"/>
  <c r="H13" i="11"/>
  <c r="J5" i="11"/>
  <c r="K5" i="11" s="1"/>
  <c r="L5" i="11" s="1"/>
  <c r="M5" i="11" s="1"/>
  <c r="N5" i="11" s="1"/>
  <c r="O5" i="11" s="1"/>
  <c r="P5" i="11" s="1"/>
  <c r="I4" i="11"/>
  <c r="F24" i="11" l="1"/>
  <c r="H24" i="11" s="1"/>
  <c r="H16" i="11"/>
  <c r="E19" i="11"/>
  <c r="H11" i="11"/>
  <c r="H12" i="11"/>
  <c r="P4" i="11"/>
  <c r="Q5" i="11"/>
  <c r="R5" i="11" s="1"/>
  <c r="S5" i="11" s="1"/>
  <c r="T5" i="11" s="1"/>
  <c r="U5" i="11" s="1"/>
  <c r="V5" i="11" s="1"/>
  <c r="W5" i="11" s="1"/>
  <c r="J6" i="11"/>
  <c r="F19" i="11" l="1"/>
  <c r="H19" i="11" s="1"/>
  <c r="H18" i="1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<sst xmlns="http://schemas.openxmlformats.org/spreadsheetml/2006/main" count="125" uniqueCount="98">
  <si>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</si>
  <si>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</si>
  <si>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</si>
  <si>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</si>
  <si>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</si>
  <si>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</si>
  <si>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</si>
  <si>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</si>
  <si>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</si>
  <si>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</si>
  <si>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</si>
  <si>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</si>
  <si>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</si>
  <si>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</si>
  <si>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</si>
  <si>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</si>
  <si>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</si>
  <si>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</si>
  <si>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</si>
  <si>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</si>
  <si>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</si>
  <si>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</si>
  <si>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</si>
  <si>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</si>
  <si>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</si>
  <si>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</si>
  <si>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</si>
  <si>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</si>
  <si>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</si>
  <si>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</si>
  <si>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</si>
  <si>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</si>
  <si>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</si>
  <si>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</si>
  <si>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</si>
  <si>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</si>
  <si>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</si>
  <si>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</si>
  <si>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</si>
  <si>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</si>
  <si>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</si>
  <si>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</si>
  <si>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</si>
  <si>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</si>
  <si>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Polytechnic University of Madrid</t>
  </si>
  <si>
    <t>Diego Mataix Caballero</t>
  </si>
  <si>
    <t>Week 1</t>
  </si>
  <si>
    <t>Week</t>
  </si>
  <si>
    <t>Start Date</t>
  </si>
  <si>
    <t>End Date</t>
  </si>
  <si>
    <t>Activities</t>
  </si>
  <si>
    <t>Hours Invested</t>
  </si>
  <si>
    <t>Week 2</t>
  </si>
  <si>
    <t>Week 3</t>
  </si>
  <si>
    <t>Week 4</t>
  </si>
  <si>
    <t>Week 5</t>
  </si>
  <si>
    <t>Week 6</t>
  </si>
  <si>
    <t>Week 7</t>
  </si>
  <si>
    <t>Week 8</t>
  </si>
  <si>
    <t>Week 9</t>
  </si>
  <si>
    <t>Week 10</t>
  </si>
  <si>
    <t>Week 11</t>
  </si>
  <si>
    <t>Week 12</t>
  </si>
  <si>
    <t>Week 13</t>
  </si>
  <si>
    <t>Week 14</t>
  </si>
  <si>
    <t>Week 15</t>
  </si>
  <si>
    <t>Week 16</t>
  </si>
  <si>
    <t>Week 17</t>
  </si>
  <si>
    <t>Preparation (1), Study Convection (2), Understand model (3)</t>
  </si>
  <si>
    <t>(1) - 4 hours, (2) - 2 hours, (3) - 5 hours</t>
  </si>
  <si>
    <t>Total Hours</t>
  </si>
  <si>
    <t>Total</t>
  </si>
  <si>
    <t>Study Convection (1), Understand model (2)</t>
  </si>
  <si>
    <t>(1) - 2 hours (Monday), (2) - 1.5 hours (Monday)</t>
  </si>
  <si>
    <t>DMC</t>
  </si>
  <si>
    <t>Study Convection</t>
  </si>
  <si>
    <t>Study program code</t>
  </si>
  <si>
    <t>Initial Preparation</t>
  </si>
  <si>
    <t>Study ESATAN test model</t>
  </si>
  <si>
    <t>Study ESATAN flight model</t>
  </si>
  <si>
    <t>Propose initial changes</t>
  </si>
  <si>
    <t>Propose a new experiment</t>
  </si>
  <si>
    <t>Learn about the optimization matrices</t>
  </si>
  <si>
    <t>Implement optimization matrices</t>
  </si>
  <si>
    <t>CE2 - Correlating the thermal model of the B2Space 3U cubesat with the available flight data for the TASEC-Lab project</t>
  </si>
  <si>
    <t>1. Preparation. Understanding the model</t>
  </si>
  <si>
    <t>2. Correlate the test thermal model</t>
  </si>
  <si>
    <t>3. Correlate the flight thermal model</t>
  </si>
  <si>
    <t>4. Review of the model and further changes</t>
  </si>
  <si>
    <t>5. Final work</t>
  </si>
  <si>
    <t>Write the introduction</t>
  </si>
  <si>
    <t>Write the results section</t>
  </si>
  <si>
    <t>Write the literature review section</t>
  </si>
  <si>
    <t>Write the methodology section</t>
  </si>
  <si>
    <t>Write the discussion section</t>
  </si>
  <si>
    <t>Write the conclusion</t>
  </si>
  <si>
    <t>Include all relevant appendices</t>
  </si>
  <si>
    <t>Prepare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</si>
</sst>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1" tint="0.499984740745262"/>
        <bgColor indexed="64"/>
      </patternFill>
    </fill>
    <fill>
      <patternFill patternType="solid">
        <fgColor theme="9" tint="0.79998168889431442"/>
        <bgColor indexed="64"/>
      </patternFill>
    </fill>
    <fill>
      <patternFill patternType="solid">
        <fgColor theme="9" tint="0.59999389629810485"/>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4" fontId="0" fillId="0" borderId="0" xfId="0" applyNumberFormat="1"/>
    <xf numFmtId="0" fontId="0" fillId="0" borderId="0" xfId="0" applyAlignment="1">
      <alignment horizontal="center" vertical="center"/>
    </xf>
    <xf numFmtId="0" fontId="6" fillId="0" borderId="0" xfId="0" applyFont="1"/>
    <xf numFmtId="0" fontId="22" fillId="14" borderId="11" xfId="0" applyFont="1" applyFill="1" applyBorder="1" applyAlignment="1">
      <alignment horizontal="right"/>
    </xf>
    <xf numFmtId="0" fontId="22" fillId="14" borderId="11" xfId="0" applyFont="1" applyFill="1" applyBorder="1"/>
    <xf numFmtId="0" fontId="6" fillId="8" borderId="2" xfId="0" applyFont="1" applyFill="1" applyBorder="1" applyAlignment="1">
      <alignment horizontal="left" vertical="center" wrapText="1" indent="1"/>
    </xf>
    <xf numFmtId="0" fontId="6" fillId="9" borderId="2" xfId="0" applyFont="1" applyFill="1" applyBorder="1" applyAlignment="1">
      <alignment horizontal="left" vertical="center" wrapText="1" indent="1"/>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5" fontId="9" fillId="15" borderId="2" xfId="10" applyFill="1">
      <alignment horizontal="center" vertical="center"/>
    </xf>
    <xf numFmtId="0" fontId="9" fillId="16" borderId="2" xfId="11" applyFill="1">
      <alignment horizontal="center" vertical="center"/>
    </xf>
    <xf numFmtId="9" fontId="5" fillId="16" borderId="2" xfId="2" applyFont="1" applyFill="1" applyBorder="1" applyAlignment="1">
      <alignment horizontal="center" vertical="center"/>
    </xf>
    <xf numFmtId="165" fontId="9" fillId="16" borderId="2" xfId="10" applyFill="1">
      <alignment horizontal="center" vertical="center"/>
    </xf>
    <xf numFmtId="0" fontId="6" fillId="16" borderId="2" xfId="12" applyFont="1" applyFill="1">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Date" xfId="10" xr:uid="{229918B6-DD13-4F5A-97B9-305F7E002AA3}"/>
    <cellStyle name="Encabezado 1" xfId="6" builtinId="16" customBuiltin="1"/>
    <cellStyle name="Hipervínculo" xfId="1" builtinId="8" customBuiltin="1"/>
    <cellStyle name="Millares" xfId="4" builtinId="3" customBuiltin="1"/>
    <cellStyle name="Name" xfId="11" xr:uid="{B2D3C1EE-6B41-4801-AAFC-C2274E49E503}"/>
    <cellStyle name="Normal" xfId="0" builtinId="0"/>
    <cellStyle name="Porcentaje" xfId="2" builtinId="5"/>
    <cellStyle name="Project Start" xfId="9" xr:uid="{8EB8A09A-C31C-40A3-B2C1-9449520178B8}"/>
    <cellStyle name="Task" xfId="12" xr:uid="{6391D789-272B-4DD2-9BF3-2CDCF610FA41}"/>
    <cellStyle name="Título" xfId="5" builtinId="15" customBuiltin="1"/>
    <cellStyle name="Título 2" xfId="7" builtinId="17" customBuiltin="1"/>
    <cellStyle name="Título 3" xfId="8" builtinId="18" customBuiltin="1"/>
    <cellStyle name="zHiddenText" xfId="3" xr:uid="{26E66EE6-E33F-4D77-BAE4-0FB4F5BBF673}"/>
  </cellStyles>
  <dxfs count="17">
    <dxf>
      <font>
        <b/>
      </font>
      <numFmt numFmtId="0" formatCode="General"/>
    </dxf>
    <dxf>
      <numFmt numFmtId="19" formatCode="dd/mm/yyyy"/>
    </dxf>
    <dxf>
      <numFmt numFmtId="19" formatCode="dd/mm/yyyy"/>
    </dxf>
    <dxf>
      <alignment horizontal="center" vertical="center" textRotation="0" wrapText="0" indent="0" justifyLastLine="0" shrinkToFit="0" readingOrder="0"/>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fgColor theme="1" tint="0.499984740745262"/>
        </patternFill>
      </fill>
      <border diagonalUp="1">
        <diagonal style="thin">
          <color auto="1"/>
        </diagonal>
      </border>
    </dxf>
  </dxfs>
  <tableStyles count="2" defaultTableStyle="TableStyleMedium2" defaultPivotStyle="PivotStyleLight16">
    <tableStyle name="Grey Table" pivot="0" count="1" xr9:uid="{691F0F87-5D4D-4BE0-AF66-D98877C7695C}">
      <tableStyleElement type="wholeTable" dxfId="16"/>
    </tableStyle>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B04651-B9EB-4F78-92D3-0E6026461653}" name="Table1" displayName="Table1" ref="A1:F18" totalsRowShown="0" headerRowDxfId="3">
  <autoFilter ref="A1:F18" xr:uid="{43B04651-B9EB-4F78-92D3-0E6026461653}">
    <filterColumn colId="0" hiddenButton="1"/>
    <filterColumn colId="1" hiddenButton="1"/>
    <filterColumn colId="2" hiddenButton="1"/>
    <filterColumn colId="3" hiddenButton="1"/>
    <filterColumn colId="4" hiddenButton="1"/>
    <filterColumn colId="5" hiddenButton="1"/>
  </autoFilter>
  <tableColumns count="6">
    <tableColumn id="1" xr3:uid="{32B5F6BC-F2DA-4683-AFB6-F8CD01B72010}" name="Week"/>
    <tableColumn id="2" xr3:uid="{280C3312-2C46-46E0-BCA3-CB74741767FD}" name="Start Date" dataDxfId="2"/>
    <tableColumn id="3" xr3:uid="{65E0DFE0-7A91-45B1-A320-8B67F6E78236}" name="End Date" dataDxfId="1"/>
    <tableColumn id="4" xr3:uid="{58492D59-44F3-41E0-B3AE-E0C7C38CCA5A}" name="Activities"/>
    <tableColumn id="5" xr3:uid="{3FA4BF38-5F0D-41D3-ACB6-535129768E99}" name="Hours Invested"/>
    <tableColumn id="6" xr3:uid="{E3BE978F-0F2B-4FAA-BCF2-5E3AF5F7370E}" name="Total Hours" dataDxfId="0">
      <calculatedColumnFormula>4+2+5</calculatedColumnFormula>
    </tableColumn>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zoomScaleNormal="100" zoomScalePageLayoutView="70" workbookViewId="0">
      <pane ySplit="6" topLeftCell="A7" activePane="bottomLeft" state="frozen"/>
      <selection pane="bottomLeft" activeCell="D14" sqref="D14"/>
    </sheetView>
  </sheetViews>
  <sheetFormatPr baseColWidth="10" defaultColWidth="9.140625" defaultRowHeight="30" customHeight="1" x14ac:dyDescent="0.25"/>
  <cols>
    <col min="1" max="1" width="2.7109375" style="56" customWidth="1"/>
    <col min="2" max="2" width="48.42578125" customWidth="1"/>
    <col min="3" max="3" width="10.855468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7" t="s">
        <v>35</v>
      </c>
      <c r="B1" s="61" t="s">
        <v>84</v>
      </c>
      <c r="C1" s="1"/>
      <c r="D1" s="2"/>
      <c r="E1" s="4"/>
      <c r="F1" s="45"/>
      <c r="H1" s="2"/>
      <c r="I1" s="14"/>
    </row>
    <row r="2" spans="1:64" ht="30" customHeight="1" x14ac:dyDescent="0.3">
      <c r="A2" s="56" t="s">
        <v>29</v>
      </c>
      <c r="B2" s="62" t="s">
        <v>44</v>
      </c>
      <c r="I2" s="59"/>
    </row>
    <row r="3" spans="1:64" ht="30" customHeight="1" x14ac:dyDescent="0.25">
      <c r="A3" s="56" t="s">
        <v>36</v>
      </c>
      <c r="B3" s="63" t="s">
        <v>45</v>
      </c>
      <c r="C3" s="102" t="s">
        <v>6</v>
      </c>
      <c r="D3" s="103"/>
      <c r="E3" s="101">
        <f>'Hours Invested'!B2</f>
        <v>44466</v>
      </c>
      <c r="F3" s="101"/>
    </row>
    <row r="4" spans="1:64" ht="30" customHeight="1" x14ac:dyDescent="0.25">
      <c r="A4" s="57" t="s">
        <v>37</v>
      </c>
      <c r="C4" s="102" t="s">
        <v>13</v>
      </c>
      <c r="D4" s="103"/>
      <c r="E4" s="7">
        <v>1</v>
      </c>
      <c r="I4" s="98">
        <f>I5</f>
        <v>44466</v>
      </c>
      <c r="J4" s="99"/>
      <c r="K4" s="99"/>
      <c r="L4" s="99"/>
      <c r="M4" s="99"/>
      <c r="N4" s="99"/>
      <c r="O4" s="100"/>
      <c r="P4" s="98">
        <f>P5</f>
        <v>44473</v>
      </c>
      <c r="Q4" s="99"/>
      <c r="R4" s="99"/>
      <c r="S4" s="99"/>
      <c r="T4" s="99"/>
      <c r="U4" s="99"/>
      <c r="V4" s="100"/>
      <c r="W4" s="98">
        <f>W5</f>
        <v>44480</v>
      </c>
      <c r="X4" s="99"/>
      <c r="Y4" s="99"/>
      <c r="Z4" s="99"/>
      <c r="AA4" s="99"/>
      <c r="AB4" s="99"/>
      <c r="AC4" s="100"/>
      <c r="AD4" s="98">
        <f>AD5</f>
        <v>44487</v>
      </c>
      <c r="AE4" s="99"/>
      <c r="AF4" s="99"/>
      <c r="AG4" s="99"/>
      <c r="AH4" s="99"/>
      <c r="AI4" s="99"/>
      <c r="AJ4" s="100"/>
      <c r="AK4" s="98">
        <f>AK5</f>
        <v>44494</v>
      </c>
      <c r="AL4" s="99"/>
      <c r="AM4" s="99"/>
      <c r="AN4" s="99"/>
      <c r="AO4" s="99"/>
      <c r="AP4" s="99"/>
      <c r="AQ4" s="100"/>
      <c r="AR4" s="98">
        <f>AR5</f>
        <v>44501</v>
      </c>
      <c r="AS4" s="99"/>
      <c r="AT4" s="99"/>
      <c r="AU4" s="99"/>
      <c r="AV4" s="99"/>
      <c r="AW4" s="99"/>
      <c r="AX4" s="100"/>
      <c r="AY4" s="98">
        <f>AY5</f>
        <v>44508</v>
      </c>
      <c r="AZ4" s="99"/>
      <c r="BA4" s="99"/>
      <c r="BB4" s="99"/>
      <c r="BC4" s="99"/>
      <c r="BD4" s="99"/>
      <c r="BE4" s="100"/>
      <c r="BF4" s="98">
        <f>BF5</f>
        <v>44515</v>
      </c>
      <c r="BG4" s="99"/>
      <c r="BH4" s="99"/>
      <c r="BI4" s="99"/>
      <c r="BJ4" s="99"/>
      <c r="BK4" s="99"/>
      <c r="BL4" s="100"/>
    </row>
    <row r="5" spans="1:64" ht="15" customHeight="1" x14ac:dyDescent="0.25">
      <c r="A5" s="57" t="s">
        <v>38</v>
      </c>
      <c r="B5" s="104"/>
      <c r="C5" s="104"/>
      <c r="D5" s="104"/>
      <c r="E5" s="104"/>
      <c r="F5" s="104"/>
      <c r="G5" s="104"/>
      <c r="I5" s="11">
        <f>Project_Start-WEEKDAY(Project_Start,1)+2+7*(Display_Week-1)</f>
        <v>44466</v>
      </c>
      <c r="J5" s="10">
        <f>I5+1</f>
        <v>44467</v>
      </c>
      <c r="K5" s="10">
        <f t="shared" ref="K5:AX5" si="0">J5+1</f>
        <v>44468</v>
      </c>
      <c r="L5" s="10">
        <f t="shared" si="0"/>
        <v>44469</v>
      </c>
      <c r="M5" s="10">
        <f t="shared" si="0"/>
        <v>44470</v>
      </c>
      <c r="N5" s="10">
        <f t="shared" si="0"/>
        <v>44471</v>
      </c>
      <c r="O5" s="12">
        <f t="shared" si="0"/>
        <v>44472</v>
      </c>
      <c r="P5" s="11">
        <f>O5+1</f>
        <v>44473</v>
      </c>
      <c r="Q5" s="10">
        <f>P5+1</f>
        <v>44474</v>
      </c>
      <c r="R5" s="10">
        <f t="shared" si="0"/>
        <v>44475</v>
      </c>
      <c r="S5" s="10">
        <f t="shared" si="0"/>
        <v>44476</v>
      </c>
      <c r="T5" s="10">
        <f t="shared" si="0"/>
        <v>44477</v>
      </c>
      <c r="U5" s="10">
        <f t="shared" si="0"/>
        <v>44478</v>
      </c>
      <c r="V5" s="12">
        <f t="shared" si="0"/>
        <v>44479</v>
      </c>
      <c r="W5" s="11">
        <f>V5+1</f>
        <v>44480</v>
      </c>
      <c r="X5" s="10">
        <f>W5+1</f>
        <v>44481</v>
      </c>
      <c r="Y5" s="10">
        <f t="shared" si="0"/>
        <v>44482</v>
      </c>
      <c r="Z5" s="10">
        <f t="shared" si="0"/>
        <v>44483</v>
      </c>
      <c r="AA5" s="10">
        <f t="shared" si="0"/>
        <v>44484</v>
      </c>
      <c r="AB5" s="10">
        <f t="shared" si="0"/>
        <v>44485</v>
      </c>
      <c r="AC5" s="12">
        <f t="shared" si="0"/>
        <v>44486</v>
      </c>
      <c r="AD5" s="11">
        <f>AC5+1</f>
        <v>44487</v>
      </c>
      <c r="AE5" s="10">
        <f>AD5+1</f>
        <v>44488</v>
      </c>
      <c r="AF5" s="10">
        <f t="shared" si="0"/>
        <v>44489</v>
      </c>
      <c r="AG5" s="10">
        <f t="shared" si="0"/>
        <v>44490</v>
      </c>
      <c r="AH5" s="10">
        <f t="shared" si="0"/>
        <v>44491</v>
      </c>
      <c r="AI5" s="10">
        <f t="shared" si="0"/>
        <v>44492</v>
      </c>
      <c r="AJ5" s="12">
        <f t="shared" si="0"/>
        <v>44493</v>
      </c>
      <c r="AK5" s="11">
        <f>AJ5+1</f>
        <v>44494</v>
      </c>
      <c r="AL5" s="10">
        <f>AK5+1</f>
        <v>44495</v>
      </c>
      <c r="AM5" s="10">
        <f t="shared" si="0"/>
        <v>44496</v>
      </c>
      <c r="AN5" s="10">
        <f t="shared" si="0"/>
        <v>44497</v>
      </c>
      <c r="AO5" s="10">
        <f t="shared" si="0"/>
        <v>44498</v>
      </c>
      <c r="AP5" s="10">
        <f t="shared" si="0"/>
        <v>44499</v>
      </c>
      <c r="AQ5" s="12">
        <f t="shared" si="0"/>
        <v>44500</v>
      </c>
      <c r="AR5" s="11">
        <f>AQ5+1</f>
        <v>44501</v>
      </c>
      <c r="AS5" s="10">
        <f>AR5+1</f>
        <v>44502</v>
      </c>
      <c r="AT5" s="10">
        <f t="shared" si="0"/>
        <v>44503</v>
      </c>
      <c r="AU5" s="10">
        <f t="shared" si="0"/>
        <v>44504</v>
      </c>
      <c r="AV5" s="10">
        <f t="shared" si="0"/>
        <v>44505</v>
      </c>
      <c r="AW5" s="10">
        <f t="shared" si="0"/>
        <v>44506</v>
      </c>
      <c r="AX5" s="12">
        <f t="shared" si="0"/>
        <v>44507</v>
      </c>
      <c r="AY5" s="11">
        <f>AX5+1</f>
        <v>44508</v>
      </c>
      <c r="AZ5" s="10">
        <f>AY5+1</f>
        <v>44509</v>
      </c>
      <c r="BA5" s="10">
        <f t="shared" ref="BA5:BE5" si="1">AZ5+1</f>
        <v>44510</v>
      </c>
      <c r="BB5" s="10">
        <f t="shared" si="1"/>
        <v>44511</v>
      </c>
      <c r="BC5" s="10">
        <f t="shared" si="1"/>
        <v>44512</v>
      </c>
      <c r="BD5" s="10">
        <f t="shared" si="1"/>
        <v>44513</v>
      </c>
      <c r="BE5" s="12">
        <f t="shared" si="1"/>
        <v>44514</v>
      </c>
      <c r="BF5" s="11">
        <f>BE5+1</f>
        <v>44515</v>
      </c>
      <c r="BG5" s="10">
        <f>BF5+1</f>
        <v>44516</v>
      </c>
      <c r="BH5" s="10">
        <f t="shared" ref="BH5:BL5" si="2">BG5+1</f>
        <v>44517</v>
      </c>
      <c r="BI5" s="10">
        <f t="shared" si="2"/>
        <v>44518</v>
      </c>
      <c r="BJ5" s="10">
        <f t="shared" si="2"/>
        <v>44519</v>
      </c>
      <c r="BK5" s="10">
        <f t="shared" si="2"/>
        <v>44520</v>
      </c>
      <c r="BL5" s="12">
        <f t="shared" si="2"/>
        <v>44521</v>
      </c>
    </row>
    <row r="6" spans="1:64" ht="30" customHeight="1" thickBot="1" x14ac:dyDescent="0.3">
      <c r="A6" s="57" t="s">
        <v>39</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6" t="s">
        <v>34</v>
      </c>
      <c r="C7" s="60"/>
      <c r="E7"/>
      <c r="H7" t="str">
        <f>IF(OR(ISBLANK(task_start),ISBLANK(task_end)),"",task_end-task_start+1)</f>
        <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row>
    <row r="8" spans="1:64" s="3" customFormat="1" ht="30.75" customHeight="1" thickBot="1" x14ac:dyDescent="0.3">
      <c r="A8" s="57" t="s">
        <v>40</v>
      </c>
      <c r="B8" s="88" t="s">
        <v>85</v>
      </c>
      <c r="C8" s="69" t="s">
        <v>74</v>
      </c>
      <c r="D8" s="18"/>
      <c r="E8" s="19"/>
      <c r="F8" s="20"/>
      <c r="G8" s="17"/>
      <c r="H8" s="17" t="str">
        <f t="shared" ref="H8:H42" si="6">IF(OR(ISBLANK(task_start),ISBLANK(task_end)),"",task_end-task_start+1)</f>
        <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row>
    <row r="9" spans="1:64" s="3" customFormat="1" ht="30" customHeight="1" thickBot="1" x14ac:dyDescent="0.3">
      <c r="A9" s="57" t="s">
        <v>41</v>
      </c>
      <c r="B9" s="78" t="s">
        <v>77</v>
      </c>
      <c r="C9" s="70" t="s">
        <v>74</v>
      </c>
      <c r="D9" s="21">
        <v>1</v>
      </c>
      <c r="E9" s="64">
        <f>'Hours Invested'!B2</f>
        <v>44466</v>
      </c>
      <c r="F9" s="64">
        <f>'Hours Invested'!C2</f>
        <v>44472</v>
      </c>
      <c r="G9" s="17"/>
      <c r="H9" s="17">
        <f t="shared" si="6"/>
        <v>7</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spans="1:64" s="3" customFormat="1" ht="30" customHeight="1" thickBot="1" x14ac:dyDescent="0.3">
      <c r="A10" s="57" t="s">
        <v>42</v>
      </c>
      <c r="B10" s="78" t="s">
        <v>75</v>
      </c>
      <c r="C10" s="70" t="s">
        <v>74</v>
      </c>
      <c r="D10" s="21">
        <v>0.7</v>
      </c>
      <c r="E10" s="64">
        <f>E9</f>
        <v>44466</v>
      </c>
      <c r="F10" s="64">
        <f>'Hours Invested'!C3</f>
        <v>44479</v>
      </c>
      <c r="G10" s="17"/>
      <c r="H10" s="17">
        <f t="shared" si="6"/>
        <v>14</v>
      </c>
      <c r="I10" s="42"/>
      <c r="J10" s="42"/>
      <c r="K10" s="42"/>
      <c r="L10" s="42"/>
      <c r="M10" s="42"/>
      <c r="N10" s="42"/>
      <c r="O10" s="42"/>
      <c r="P10" s="42"/>
      <c r="Q10" s="42"/>
      <c r="R10" s="42"/>
      <c r="S10" s="42"/>
      <c r="T10" s="42"/>
      <c r="U10" s="43"/>
      <c r="V10" s="43"/>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spans="1:64" s="3" customFormat="1" ht="30" customHeight="1" thickBot="1" x14ac:dyDescent="0.3">
      <c r="A11" s="56"/>
      <c r="B11" s="78" t="s">
        <v>76</v>
      </c>
      <c r="C11" s="70" t="s">
        <v>74</v>
      </c>
      <c r="D11" s="21">
        <v>0.7</v>
      </c>
      <c r="E11" s="64">
        <f>'Hours Invested'!B2</f>
        <v>44466</v>
      </c>
      <c r="F11" s="64">
        <f>'Hours Invested'!C3</f>
        <v>44479</v>
      </c>
      <c r="G11" s="17"/>
      <c r="H11" s="17">
        <f t="shared" si="6"/>
        <v>14</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s="3" customFormat="1" ht="30" customHeight="1" thickBot="1" x14ac:dyDescent="0.3">
      <c r="A12" s="56"/>
      <c r="B12" s="78" t="s">
        <v>78</v>
      </c>
      <c r="C12" s="70" t="s">
        <v>74</v>
      </c>
      <c r="D12" s="21">
        <v>0.15</v>
      </c>
      <c r="E12" s="64">
        <f>'Hours Invested'!B3</f>
        <v>44473</v>
      </c>
      <c r="F12" s="64">
        <f>'Hours Invested'!C4</f>
        <v>44486</v>
      </c>
      <c r="G12" s="17"/>
      <c r="H12" s="17">
        <f t="shared" si="6"/>
        <v>14</v>
      </c>
      <c r="I12" s="42"/>
      <c r="J12" s="42"/>
      <c r="K12" s="42"/>
      <c r="L12" s="42"/>
      <c r="M12" s="42"/>
      <c r="N12" s="42"/>
      <c r="O12" s="42"/>
      <c r="P12" s="42"/>
      <c r="Q12" s="42"/>
      <c r="R12" s="42"/>
      <c r="S12" s="42"/>
      <c r="T12" s="42"/>
      <c r="U12" s="42"/>
      <c r="V12" s="42"/>
      <c r="W12" s="42"/>
      <c r="X12" s="42"/>
      <c r="Y12" s="43"/>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s="3" customFormat="1" ht="30" customHeight="1" thickBot="1" x14ac:dyDescent="0.3">
      <c r="A13" s="56"/>
      <c r="B13" s="78" t="s">
        <v>79</v>
      </c>
      <c r="C13" s="70" t="s">
        <v>74</v>
      </c>
      <c r="D13" s="21">
        <v>0.05</v>
      </c>
      <c r="E13" s="64">
        <f>'Hours Invested'!B4</f>
        <v>44480</v>
      </c>
      <c r="F13" s="64">
        <f>'Hours Invested'!C4</f>
        <v>44486</v>
      </c>
      <c r="G13" s="17"/>
      <c r="H13" s="17">
        <f t="shared" si="6"/>
        <v>7</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row>
    <row r="14" spans="1:64" s="3" customFormat="1" ht="32.25" customHeight="1" thickBot="1" x14ac:dyDescent="0.3">
      <c r="A14" s="57" t="s">
        <v>43</v>
      </c>
      <c r="B14" s="89" t="s">
        <v>86</v>
      </c>
      <c r="C14" s="71" t="s">
        <v>74</v>
      </c>
      <c r="D14" s="22"/>
      <c r="E14" s="23"/>
      <c r="F14" s="24"/>
      <c r="G14" s="17"/>
      <c r="H14" s="17" t="str">
        <f t="shared" si="6"/>
        <v/>
      </c>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row>
    <row r="15" spans="1:64" s="3" customFormat="1" ht="30" customHeight="1" thickBot="1" x14ac:dyDescent="0.3">
      <c r="A15" s="57"/>
      <c r="B15" s="79" t="s">
        <v>80</v>
      </c>
      <c r="C15" s="72" t="s">
        <v>74</v>
      </c>
      <c r="D15" s="25">
        <v>0</v>
      </c>
      <c r="E15" s="65">
        <f>E13+1</f>
        <v>44481</v>
      </c>
      <c r="F15" s="65">
        <f>E15+6</f>
        <v>44487</v>
      </c>
      <c r="G15" s="17"/>
      <c r="H15" s="17">
        <f t="shared" si="6"/>
        <v>7</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s="3" customFormat="1" ht="30" customHeight="1" thickBot="1" x14ac:dyDescent="0.3">
      <c r="A16" s="56"/>
      <c r="B16" s="79" t="s">
        <v>82</v>
      </c>
      <c r="C16" s="72" t="s">
        <v>74</v>
      </c>
      <c r="D16" s="25">
        <v>0</v>
      </c>
      <c r="E16" s="65">
        <f>E15+2</f>
        <v>44483</v>
      </c>
      <c r="F16" s="65">
        <f>E16+5</f>
        <v>44488</v>
      </c>
      <c r="G16" s="17"/>
      <c r="H16" s="17">
        <f t="shared" si="6"/>
        <v>6</v>
      </c>
      <c r="I16" s="42"/>
      <c r="J16" s="42"/>
      <c r="K16" s="42"/>
      <c r="L16" s="42"/>
      <c r="M16" s="42"/>
      <c r="N16" s="42"/>
      <c r="O16" s="42"/>
      <c r="P16" s="42"/>
      <c r="Q16" s="42"/>
      <c r="R16" s="42"/>
      <c r="S16" s="42"/>
      <c r="T16" s="42"/>
      <c r="U16" s="43"/>
      <c r="V16" s="43"/>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s="3" customFormat="1" ht="30" customHeight="1" thickBot="1" x14ac:dyDescent="0.3">
      <c r="A17" s="56"/>
      <c r="B17" s="79" t="s">
        <v>81</v>
      </c>
      <c r="C17" s="72" t="s">
        <v>74</v>
      </c>
      <c r="D17" s="25">
        <v>0</v>
      </c>
      <c r="E17" s="65">
        <f>F16-2</f>
        <v>44486</v>
      </c>
      <c r="F17" s="65">
        <f>E17+3</f>
        <v>44489</v>
      </c>
      <c r="G17" s="17"/>
      <c r="H17" s="17">
        <f t="shared" si="6"/>
        <v>4</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row>
    <row r="18" spans="1:64" s="3" customFormat="1" ht="30" customHeight="1" thickBot="1" x14ac:dyDescent="0.3">
      <c r="A18" s="56"/>
      <c r="B18" s="79" t="s">
        <v>83</v>
      </c>
      <c r="C18" s="72" t="s">
        <v>74</v>
      </c>
      <c r="D18" s="25">
        <v>0</v>
      </c>
      <c r="E18" s="65">
        <f>F16</f>
        <v>44488</v>
      </c>
      <c r="F18" s="65">
        <f>E18+5</f>
        <v>44493</v>
      </c>
      <c r="G18" s="17"/>
      <c r="H18" s="17">
        <f t="shared" si="6"/>
        <v>6</v>
      </c>
      <c r="I18" s="42"/>
      <c r="J18" s="42"/>
      <c r="K18" s="42"/>
      <c r="L18" s="42"/>
      <c r="M18" s="42"/>
      <c r="N18" s="42"/>
      <c r="O18" s="42"/>
      <c r="P18" s="42"/>
      <c r="Q18" s="42"/>
      <c r="R18" s="42"/>
      <c r="S18" s="42"/>
      <c r="T18" s="42"/>
      <c r="U18" s="42"/>
      <c r="V18" s="42"/>
      <c r="W18" s="42"/>
      <c r="X18" s="42"/>
      <c r="Y18" s="43"/>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s="3" customFormat="1" ht="30" customHeight="1" thickBot="1" x14ac:dyDescent="0.3">
      <c r="A19" s="56"/>
      <c r="B19" s="79" t="s">
        <v>2</v>
      </c>
      <c r="C19" s="72" t="s">
        <v>74</v>
      </c>
      <c r="D19" s="25">
        <v>0</v>
      </c>
      <c r="E19" s="65">
        <f>E18</f>
        <v>44488</v>
      </c>
      <c r="F19" s="65">
        <f>E19+3</f>
        <v>44491</v>
      </c>
      <c r="G19" s="17"/>
      <c r="H19" s="17">
        <f t="shared" si="6"/>
        <v>4</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s="3" customFormat="1" ht="30" customHeight="1" thickBot="1" x14ac:dyDescent="0.3">
      <c r="A20" s="56" t="s">
        <v>31</v>
      </c>
      <c r="B20" s="26" t="s">
        <v>87</v>
      </c>
      <c r="C20" s="73"/>
      <c r="D20" s="27"/>
      <c r="E20" s="28"/>
      <c r="F20" s="29"/>
      <c r="G20" s="17"/>
      <c r="H20" s="17" t="str">
        <f t="shared" si="6"/>
        <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row>
    <row r="21" spans="1:64" s="3" customFormat="1" ht="30" customHeight="1" thickBot="1" x14ac:dyDescent="0.3">
      <c r="A21" s="56"/>
      <c r="B21" s="80" t="s">
        <v>3</v>
      </c>
      <c r="C21" s="74"/>
      <c r="D21" s="30"/>
      <c r="E21" s="66">
        <f>E9+15</f>
        <v>44481</v>
      </c>
      <c r="F21" s="66">
        <f>E21+5</f>
        <v>44486</v>
      </c>
      <c r="G21" s="17"/>
      <c r="H21" s="17">
        <f t="shared" si="6"/>
        <v>6</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s="3" customFormat="1" ht="30" customHeight="1" thickBot="1" x14ac:dyDescent="0.3">
      <c r="A22" s="56"/>
      <c r="B22" s="80" t="s">
        <v>4</v>
      </c>
      <c r="C22" s="74"/>
      <c r="D22" s="30"/>
      <c r="E22" s="66">
        <f>F21+1</f>
        <v>44487</v>
      </c>
      <c r="F22" s="66">
        <f>E22+4</f>
        <v>44491</v>
      </c>
      <c r="G22" s="17"/>
      <c r="H22" s="17">
        <f t="shared" si="6"/>
        <v>5</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s="3" customFormat="1" ht="30" customHeight="1" thickBot="1" x14ac:dyDescent="0.3">
      <c r="A23" s="56"/>
      <c r="B23" s="80" t="s">
        <v>0</v>
      </c>
      <c r="C23" s="74"/>
      <c r="D23" s="30"/>
      <c r="E23" s="66">
        <f>E22+5</f>
        <v>44492</v>
      </c>
      <c r="F23" s="66">
        <f>E23+5</f>
        <v>44497</v>
      </c>
      <c r="G23" s="17"/>
      <c r="H23" s="17">
        <f t="shared" si="6"/>
        <v>6</v>
      </c>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3" customFormat="1" ht="30" customHeight="1" thickBot="1" x14ac:dyDescent="0.3">
      <c r="A24" s="56"/>
      <c r="B24" s="80" t="s">
        <v>1</v>
      </c>
      <c r="C24" s="74"/>
      <c r="D24" s="30"/>
      <c r="E24" s="66">
        <f>F23+1</f>
        <v>44498</v>
      </c>
      <c r="F24" s="66">
        <f>E24+4</f>
        <v>44502</v>
      </c>
      <c r="G24" s="17"/>
      <c r="H24" s="17">
        <f t="shared" si="6"/>
        <v>5</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s="3" customFormat="1" ht="30" customHeight="1" thickBot="1" x14ac:dyDescent="0.3">
      <c r="A25" s="56"/>
      <c r="B25" s="80" t="s">
        <v>2</v>
      </c>
      <c r="C25" s="74"/>
      <c r="D25" s="30"/>
      <c r="E25" s="66">
        <f>E23</f>
        <v>44492</v>
      </c>
      <c r="F25" s="66">
        <f>E25+4</f>
        <v>44496</v>
      </c>
      <c r="G25" s="17"/>
      <c r="H25" s="17">
        <f t="shared" si="6"/>
        <v>5</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s="3" customFormat="1" ht="30" customHeight="1" thickBot="1" x14ac:dyDescent="0.3">
      <c r="A26" s="56" t="s">
        <v>31</v>
      </c>
      <c r="B26" s="31" t="s">
        <v>88</v>
      </c>
      <c r="C26" s="75"/>
      <c r="D26" s="32"/>
      <c r="E26" s="33"/>
      <c r="F26" s="34"/>
      <c r="G26" s="17"/>
      <c r="H26" s="17" t="str">
        <f t="shared" si="6"/>
        <v/>
      </c>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s="3" customFormat="1" ht="30" customHeight="1" thickBot="1" x14ac:dyDescent="0.3">
      <c r="A27" s="56"/>
      <c r="B27" s="81" t="s">
        <v>3</v>
      </c>
      <c r="C27" s="76"/>
      <c r="D27" s="35"/>
      <c r="E27" s="67" t="s">
        <v>30</v>
      </c>
      <c r="F27" s="67" t="s">
        <v>30</v>
      </c>
      <c r="G27" s="17"/>
      <c r="H27" s="17" t="e">
        <f t="shared" si="6"/>
        <v>#VALUE!</v>
      </c>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s="3" customFormat="1" ht="30" customHeight="1" thickBot="1" x14ac:dyDescent="0.3">
      <c r="A28" s="56"/>
      <c r="B28" s="81" t="s">
        <v>4</v>
      </c>
      <c r="C28" s="76"/>
      <c r="D28" s="35"/>
      <c r="E28" s="67" t="s">
        <v>30</v>
      </c>
      <c r="F28" s="67" t="s">
        <v>30</v>
      </c>
      <c r="G28" s="17"/>
      <c r="H28" s="17" t="e">
        <f t="shared" si="6"/>
        <v>#VALUE!</v>
      </c>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row>
    <row r="29" spans="1:64" s="3" customFormat="1" ht="30" customHeight="1" thickBot="1" x14ac:dyDescent="0.3">
      <c r="A29" s="56"/>
      <c r="B29" s="81" t="s">
        <v>0</v>
      </c>
      <c r="C29" s="76"/>
      <c r="D29" s="35"/>
      <c r="E29" s="67" t="s">
        <v>30</v>
      </c>
      <c r="F29" s="67" t="s">
        <v>30</v>
      </c>
      <c r="G29" s="17"/>
      <c r="H29" s="17" t="e">
        <f t="shared" si="6"/>
        <v>#VALUE!</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s="3" customFormat="1" ht="30" customHeight="1" thickBot="1" x14ac:dyDescent="0.3">
      <c r="A30" s="56"/>
      <c r="B30" s="81" t="s">
        <v>1</v>
      </c>
      <c r="C30" s="76"/>
      <c r="D30" s="35"/>
      <c r="E30" s="67" t="s">
        <v>30</v>
      </c>
      <c r="F30" s="67" t="s">
        <v>30</v>
      </c>
      <c r="G30" s="17"/>
      <c r="H30" s="17" t="e">
        <f t="shared" si="6"/>
        <v>#VALUE!</v>
      </c>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row>
    <row r="31" spans="1:64" s="3" customFormat="1" ht="30" customHeight="1" thickBot="1" x14ac:dyDescent="0.3">
      <c r="A31" s="56"/>
      <c r="B31" s="81" t="s">
        <v>2</v>
      </c>
      <c r="C31" s="76"/>
      <c r="D31" s="35"/>
      <c r="E31" s="67" t="s">
        <v>30</v>
      </c>
      <c r="F31" s="67" t="s">
        <v>30</v>
      </c>
      <c r="G31" s="17"/>
      <c r="H31" s="17" t="e">
        <f t="shared" si="6"/>
        <v>#VALUE!</v>
      </c>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s="3" customFormat="1" ht="30" customHeight="1" thickBot="1" x14ac:dyDescent="0.3">
      <c r="A32" s="56"/>
      <c r="B32" s="97" t="s">
        <v>89</v>
      </c>
      <c r="C32" s="94"/>
      <c r="D32" s="95"/>
      <c r="E32" s="96"/>
      <c r="F32" s="96"/>
      <c r="G32" s="17"/>
      <c r="H32" s="17"/>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row>
    <row r="33" spans="1:64" s="3" customFormat="1" ht="30" customHeight="1" thickBot="1" x14ac:dyDescent="0.3">
      <c r="A33" s="56"/>
      <c r="B33" s="90" t="s">
        <v>90</v>
      </c>
      <c r="C33" s="91"/>
      <c r="D33" s="92"/>
      <c r="E33" s="93"/>
      <c r="F33" s="93"/>
      <c r="G33" s="17"/>
      <c r="H33" s="17"/>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row>
    <row r="34" spans="1:64" s="3" customFormat="1" ht="30" customHeight="1" thickBot="1" x14ac:dyDescent="0.3">
      <c r="A34" s="56"/>
      <c r="B34" s="90" t="s">
        <v>92</v>
      </c>
      <c r="C34" s="91"/>
      <c r="D34" s="92"/>
      <c r="E34" s="93"/>
      <c r="F34" s="93"/>
      <c r="G34" s="17"/>
      <c r="H34" s="17"/>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row>
    <row r="35" spans="1:64" s="3" customFormat="1" ht="30" customHeight="1" thickBot="1" x14ac:dyDescent="0.3">
      <c r="A35" s="56"/>
      <c r="B35" s="90" t="s">
        <v>93</v>
      </c>
      <c r="C35" s="91"/>
      <c r="D35" s="92"/>
      <c r="E35" s="93"/>
      <c r="F35" s="93"/>
      <c r="G35" s="17"/>
      <c r="H35" s="17"/>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row>
    <row r="36" spans="1:64" s="3" customFormat="1" ht="30" customHeight="1" thickBot="1" x14ac:dyDescent="0.3">
      <c r="A36" s="56"/>
      <c r="B36" s="90" t="s">
        <v>91</v>
      </c>
      <c r="C36" s="91"/>
      <c r="D36" s="92"/>
      <c r="E36" s="93"/>
      <c r="F36" s="93"/>
      <c r="G36" s="17"/>
      <c r="H36" s="17"/>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row>
    <row r="37" spans="1:64" s="3" customFormat="1" ht="30" customHeight="1" thickBot="1" x14ac:dyDescent="0.3">
      <c r="A37" s="56"/>
      <c r="B37" s="90" t="s">
        <v>94</v>
      </c>
      <c r="C37" s="91"/>
      <c r="D37" s="92"/>
      <c r="E37" s="93"/>
      <c r="F37" s="93"/>
      <c r="G37" s="17"/>
      <c r="H37" s="17"/>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row>
    <row r="38" spans="1:64" s="3" customFormat="1" ht="30" customHeight="1" thickBot="1" x14ac:dyDescent="0.3">
      <c r="A38" s="56"/>
      <c r="B38" s="90" t="s">
        <v>95</v>
      </c>
      <c r="C38" s="91"/>
      <c r="D38" s="92"/>
      <c r="E38" s="93"/>
      <c r="F38" s="93"/>
      <c r="G38" s="17"/>
      <c r="H38" s="17"/>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row>
    <row r="39" spans="1:64" s="3" customFormat="1" ht="30" customHeight="1" thickBot="1" x14ac:dyDescent="0.3">
      <c r="A39" s="56"/>
      <c r="B39" s="90" t="s">
        <v>96</v>
      </c>
      <c r="C39" s="91"/>
      <c r="D39" s="92"/>
      <c r="E39" s="93"/>
      <c r="F39" s="93"/>
      <c r="G39" s="17"/>
      <c r="H39" s="17"/>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row>
    <row r="40" spans="1:64" s="3" customFormat="1" ht="30" customHeight="1" thickBot="1" x14ac:dyDescent="0.3">
      <c r="A40" s="56"/>
      <c r="B40" s="90" t="s">
        <v>97</v>
      </c>
      <c r="C40" s="91"/>
      <c r="D40" s="92"/>
      <c r="E40" s="93"/>
      <c r="F40" s="93"/>
      <c r="G40" s="17"/>
      <c r="H40" s="17"/>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row>
    <row r="41" spans="1:64" s="3" customFormat="1" ht="30" customHeight="1" thickBot="1" x14ac:dyDescent="0.3">
      <c r="A41" s="56" t="s">
        <v>33</v>
      </c>
      <c r="B41" s="82"/>
      <c r="C41" s="77"/>
      <c r="D41" s="16"/>
      <c r="E41" s="68"/>
      <c r="F41" s="68"/>
      <c r="G41" s="17"/>
      <c r="H41" s="17" t="str">
        <f t="shared" si="6"/>
        <v/>
      </c>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row>
    <row r="42" spans="1:64" s="3" customFormat="1" ht="30" customHeight="1" thickBot="1" x14ac:dyDescent="0.3">
      <c r="A42" s="57" t="s">
        <v>32</v>
      </c>
      <c r="B42" s="36" t="s">
        <v>5</v>
      </c>
      <c r="C42" s="37"/>
      <c r="D42" s="38"/>
      <c r="E42" s="39"/>
      <c r="F42" s="40"/>
      <c r="G42" s="41"/>
      <c r="H42" s="41" t="str">
        <f t="shared" si="6"/>
        <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ht="30" customHeight="1" x14ac:dyDescent="0.25">
      <c r="G43" s="6"/>
    </row>
    <row r="44" spans="1:64" ht="30" customHeight="1" x14ac:dyDescent="0.25">
      <c r="C44" s="14"/>
      <c r="F44" s="58"/>
    </row>
    <row r="45" spans="1:64" ht="30" customHeight="1" x14ac:dyDescent="0.25">
      <c r="C45"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2">
    <cfRule type="expression" dxfId="6" priority="33">
      <formula>AND(TODAY()&gt;=I$5,TODAY()&lt;J$5)</formula>
    </cfRule>
  </conditionalFormatting>
  <conditionalFormatting sqref="I7:BL42">
    <cfRule type="expression" dxfId="5" priority="27">
      <formula>AND(task_start&lt;=I$5,ROUNDDOWN((task_end-task_start+1)*task_progress,0)+task_start-1&gt;=I$5)</formula>
    </cfRule>
    <cfRule type="expression" dxfId="4"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5D007-035F-4E8C-A274-447CF309BBF5}">
  <dimension ref="A1:F20"/>
  <sheetViews>
    <sheetView workbookViewId="0">
      <selection activeCell="D25" sqref="D25"/>
    </sheetView>
  </sheetViews>
  <sheetFormatPr baseColWidth="10" defaultColWidth="9.140625" defaultRowHeight="15" x14ac:dyDescent="0.25"/>
  <cols>
    <col min="2" max="2" width="14.5703125" customWidth="1"/>
    <col min="3" max="3" width="13.85546875" customWidth="1"/>
    <col min="4" max="4" width="70.28515625" customWidth="1"/>
    <col min="5" max="5" width="45.85546875" customWidth="1"/>
    <col min="6" max="6" width="13" customWidth="1"/>
  </cols>
  <sheetData>
    <row r="1" spans="1:6" x14ac:dyDescent="0.25">
      <c r="A1" s="84" t="s">
        <v>47</v>
      </c>
      <c r="B1" s="84" t="s">
        <v>48</v>
      </c>
      <c r="C1" s="84" t="s">
        <v>49</v>
      </c>
      <c r="D1" s="84" t="s">
        <v>50</v>
      </c>
      <c r="E1" s="84" t="s">
        <v>51</v>
      </c>
      <c r="F1" s="84" t="s">
        <v>70</v>
      </c>
    </row>
    <row r="2" spans="1:6" x14ac:dyDescent="0.25">
      <c r="A2" t="s">
        <v>46</v>
      </c>
      <c r="B2" s="83">
        <v>44466</v>
      </c>
      <c r="C2" s="83">
        <v>44472</v>
      </c>
      <c r="D2" t="s">
        <v>68</v>
      </c>
      <c r="E2" t="s">
        <v>69</v>
      </c>
      <c r="F2" s="85">
        <f t="shared" ref="F2" si="0">4+2+5</f>
        <v>11</v>
      </c>
    </row>
    <row r="3" spans="1:6" x14ac:dyDescent="0.25">
      <c r="A3" t="s">
        <v>52</v>
      </c>
      <c r="B3" s="83">
        <v>44473</v>
      </c>
      <c r="C3" s="83">
        <v>44479</v>
      </c>
      <c r="D3" t="s">
        <v>72</v>
      </c>
      <c r="E3" t="s">
        <v>73</v>
      </c>
      <c r="F3" s="85"/>
    </row>
    <row r="4" spans="1:6" x14ac:dyDescent="0.25">
      <c r="A4" t="s">
        <v>53</v>
      </c>
      <c r="B4" s="83">
        <v>44480</v>
      </c>
      <c r="C4" s="83">
        <v>44486</v>
      </c>
      <c r="F4" s="85"/>
    </row>
    <row r="5" spans="1:6" x14ac:dyDescent="0.25">
      <c r="A5" t="s">
        <v>54</v>
      </c>
      <c r="B5" s="83">
        <v>44487</v>
      </c>
      <c r="C5" s="83">
        <v>44493</v>
      </c>
      <c r="F5" s="85"/>
    </row>
    <row r="6" spans="1:6" x14ac:dyDescent="0.25">
      <c r="A6" t="s">
        <v>55</v>
      </c>
      <c r="B6" s="83">
        <v>44494</v>
      </c>
      <c r="C6" s="83">
        <v>44500</v>
      </c>
      <c r="F6" s="85"/>
    </row>
    <row r="7" spans="1:6" x14ac:dyDescent="0.25">
      <c r="A7" t="s">
        <v>56</v>
      </c>
      <c r="B7" s="83">
        <v>44501</v>
      </c>
      <c r="C7" s="83">
        <v>44507</v>
      </c>
      <c r="F7" s="85"/>
    </row>
    <row r="8" spans="1:6" x14ac:dyDescent="0.25">
      <c r="A8" t="s">
        <v>57</v>
      </c>
      <c r="B8" s="83">
        <v>44508</v>
      </c>
      <c r="C8" s="83">
        <v>44514</v>
      </c>
      <c r="F8" s="85"/>
    </row>
    <row r="9" spans="1:6" x14ac:dyDescent="0.25">
      <c r="A9" t="s">
        <v>58</v>
      </c>
      <c r="B9" s="83">
        <v>44515</v>
      </c>
      <c r="C9" s="83">
        <v>44521</v>
      </c>
      <c r="F9" s="85"/>
    </row>
    <row r="10" spans="1:6" x14ac:dyDescent="0.25">
      <c r="A10" t="s">
        <v>59</v>
      </c>
      <c r="B10" s="83">
        <v>44522</v>
      </c>
      <c r="C10" s="83">
        <v>44528</v>
      </c>
      <c r="F10" s="85"/>
    </row>
    <row r="11" spans="1:6" x14ac:dyDescent="0.25">
      <c r="A11" t="s">
        <v>60</v>
      </c>
      <c r="B11" s="83">
        <v>44529</v>
      </c>
      <c r="C11" s="83">
        <v>44535</v>
      </c>
      <c r="F11" s="85"/>
    </row>
    <row r="12" spans="1:6" x14ac:dyDescent="0.25">
      <c r="A12" t="s">
        <v>61</v>
      </c>
      <c r="B12" s="83">
        <v>44536</v>
      </c>
      <c r="C12" s="83">
        <v>44542</v>
      </c>
      <c r="F12" s="85"/>
    </row>
    <row r="13" spans="1:6" x14ac:dyDescent="0.25">
      <c r="A13" t="s">
        <v>62</v>
      </c>
      <c r="B13" s="83">
        <v>44543</v>
      </c>
      <c r="C13" s="83">
        <v>44549</v>
      </c>
      <c r="F13" s="85"/>
    </row>
    <row r="14" spans="1:6" x14ac:dyDescent="0.25">
      <c r="A14" t="s">
        <v>63</v>
      </c>
      <c r="B14" s="83">
        <v>44550</v>
      </c>
      <c r="C14" s="83">
        <v>44556</v>
      </c>
      <c r="F14" s="85"/>
    </row>
    <row r="15" spans="1:6" x14ac:dyDescent="0.25">
      <c r="A15" t="s">
        <v>64</v>
      </c>
      <c r="B15" s="83">
        <v>44557</v>
      </c>
      <c r="C15" s="83">
        <v>44563</v>
      </c>
      <c r="F15" s="85"/>
    </row>
    <row r="16" spans="1:6" x14ac:dyDescent="0.25">
      <c r="A16" t="s">
        <v>65</v>
      </c>
      <c r="B16" s="83">
        <v>44564</v>
      </c>
      <c r="C16" s="83">
        <v>44570</v>
      </c>
      <c r="F16" s="85"/>
    </row>
    <row r="17" spans="1:6" x14ac:dyDescent="0.25">
      <c r="A17" t="s">
        <v>66</v>
      </c>
      <c r="B17" s="83">
        <v>44571</v>
      </c>
      <c r="C17" s="83">
        <v>44577</v>
      </c>
      <c r="F17" s="85"/>
    </row>
    <row r="18" spans="1:6" x14ac:dyDescent="0.25">
      <c r="A18" t="s">
        <v>67</v>
      </c>
      <c r="B18" s="83">
        <v>44578</v>
      </c>
      <c r="C18" s="83">
        <v>44584</v>
      </c>
      <c r="F18" s="85"/>
    </row>
    <row r="20" spans="1:6" x14ac:dyDescent="0.25">
      <c r="E20" s="86" t="s">
        <v>71</v>
      </c>
      <c r="F20" s="87">
        <f>SUM(Table1[Total Hours])</f>
        <v>11</v>
      </c>
    </row>
  </sheetData>
  <phoneticPr fontId="23"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46" customWidth="1"/>
    <col min="2" max="16384" width="9.140625" style="2"/>
  </cols>
  <sheetData>
    <row r="1" spans="1:2" ht="46.5" customHeight="1" x14ac:dyDescent="0.2"/>
    <row r="2" spans="1:2" s="48" customFormat="1" ht="15.75" x14ac:dyDescent="0.25">
      <c r="A2" s="47" t="s">
        <v>17</v>
      </c>
      <c r="B2" s="47"/>
    </row>
    <row r="3" spans="1:2" s="52" customFormat="1" ht="27" customHeight="1" x14ac:dyDescent="0.25">
      <c r="A3" s="53" t="s">
        <v>22</v>
      </c>
      <c r="B3" s="53"/>
    </row>
    <row r="4" spans="1:2" s="49" customFormat="1" ht="26.25" x14ac:dyDescent="0.4">
      <c r="A4" s="50" t="s">
        <v>16</v>
      </c>
    </row>
    <row r="5" spans="1:2" ht="74.099999999999994" customHeight="1" x14ac:dyDescent="0.2">
      <c r="A5" s="51" t="s">
        <v>25</v>
      </c>
    </row>
    <row r="6" spans="1:2" ht="26.25" customHeight="1" x14ac:dyDescent="0.2">
      <c r="A6" s="50" t="s">
        <v>28</v>
      </c>
    </row>
    <row r="7" spans="1:2" s="46" customFormat="1" ht="204.95" customHeight="1" x14ac:dyDescent="0.25">
      <c r="A7" s="55" t="s">
        <v>27</v>
      </c>
    </row>
    <row r="8" spans="1:2" s="49" customFormat="1" ht="26.25" x14ac:dyDescent="0.4">
      <c r="A8" s="50" t="s">
        <v>18</v>
      </c>
    </row>
    <row r="9" spans="1:2" ht="60" x14ac:dyDescent="0.2">
      <c r="A9" s="51" t="s">
        <v>26</v>
      </c>
    </row>
    <row r="10" spans="1:2" s="46" customFormat="1" ht="27.95" customHeight="1" x14ac:dyDescent="0.25">
      <c r="A10" s="54" t="s">
        <v>24</v>
      </c>
    </row>
    <row r="11" spans="1:2" s="49" customFormat="1" ht="26.25" x14ac:dyDescent="0.4">
      <c r="A11" s="50" t="s">
        <v>15</v>
      </c>
    </row>
    <row r="12" spans="1:2" ht="30" x14ac:dyDescent="0.2">
      <c r="A12" s="51" t="s">
        <v>23</v>
      </c>
    </row>
    <row r="13" spans="1:2" s="46" customFormat="1" ht="27.95" customHeight="1" x14ac:dyDescent="0.25">
      <c r="A13" s="54" t="s">
        <v>9</v>
      </c>
    </row>
    <row r="14" spans="1:2" s="49" customFormat="1" ht="26.25" x14ac:dyDescent="0.4">
      <c r="A14" s="50" t="s">
        <v>19</v>
      </c>
    </row>
    <row r="15" spans="1:2" ht="75" customHeight="1" x14ac:dyDescent="0.2">
      <c r="A15" s="51" t="s">
        <v>20</v>
      </c>
    </row>
    <row r="16" spans="1:2" ht="75" x14ac:dyDescent="0.2">
      <c r="A16" s="51"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ProjectSchedule</vt:lpstr>
      <vt:lpstr>Hours Invested</vt:lpstr>
      <vt:lpstr>About</vt:lpstr>
      <vt:lpstr>Display_Week</vt:lpstr>
      <vt:lpstr>Project_Start</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2021-10-07T11:20:44Z</dcterms:modified>
</cp:coreProperties>
</file>