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pinto/Documents/MATLAB/Master Thesis/"/>
    </mc:Choice>
  </mc:AlternateContent>
  <xr:revisionPtr revIDLastSave="0" documentId="13_ncr:1_{1E673FB8-0578-D941-A1B7-6247E13FF10A}" xr6:coauthVersionLast="45" xr6:coauthVersionMax="45" xr10:uidLastSave="{00000000-0000-0000-0000-000000000000}"/>
  <bookViews>
    <workbookView xWindow="0" yWindow="460" windowWidth="28800" windowHeight="15940" xr2:uid="{AAC3FA34-FC6D-0A41-AEE8-5BEC91B6C2C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2" l="1"/>
  <c r="AI5" i="2" l="1"/>
  <c r="AI6" i="2"/>
  <c r="AI7" i="2"/>
  <c r="AI8" i="2"/>
  <c r="AI9" i="2"/>
  <c r="AI10" i="2"/>
  <c r="AI11" i="2"/>
  <c r="AI4" i="2"/>
  <c r="AG6" i="2" l="1"/>
  <c r="AG5" i="2"/>
  <c r="AG4" i="2"/>
  <c r="AE10" i="2" l="1"/>
  <c r="R15" i="2"/>
  <c r="S28" i="2"/>
  <c r="S29" i="2" s="1"/>
  <c r="S30" i="2" s="1"/>
  <c r="S31" i="2" s="1"/>
  <c r="S32" i="2" s="1"/>
  <c r="R33" i="2"/>
  <c r="X4" i="2" l="1"/>
  <c r="AE9" i="2" l="1"/>
  <c r="AE5" i="2"/>
  <c r="AE6" i="2"/>
  <c r="AE7" i="2"/>
  <c r="AE4" i="2"/>
  <c r="I8" i="2" l="1"/>
  <c r="I7" i="2"/>
  <c r="I6" i="2"/>
  <c r="I5" i="2"/>
  <c r="S4" i="2" l="1"/>
  <c r="U4" i="2"/>
  <c r="W4" i="2"/>
  <c r="Z4" i="2"/>
  <c r="AA4" i="2" s="1"/>
  <c r="S5" i="2"/>
  <c r="U5" i="2"/>
  <c r="W5" i="2"/>
  <c r="AA5" i="2"/>
  <c r="S6" i="2"/>
  <c r="U6" i="2"/>
  <c r="W6" i="2"/>
  <c r="AA6" i="2"/>
  <c r="S7" i="2"/>
  <c r="U7" i="2"/>
  <c r="W7" i="2"/>
  <c r="AA7" i="2"/>
  <c r="S8" i="2"/>
  <c r="U8" i="2"/>
  <c r="W8" i="2"/>
  <c r="AA8" i="2"/>
  <c r="R11" i="2"/>
  <c r="R13" i="2"/>
  <c r="S13" i="2" s="1"/>
  <c r="B4" i="2"/>
  <c r="F4" i="2"/>
  <c r="AB4" i="2"/>
  <c r="B5" i="2"/>
  <c r="F5" i="2"/>
  <c r="J5" i="2"/>
  <c r="AB5" i="2"/>
  <c r="B6" i="2"/>
  <c r="F6" i="2"/>
  <c r="J6" i="2"/>
  <c r="AB6" i="2"/>
  <c r="B7" i="2"/>
  <c r="F7" i="2"/>
  <c r="J7" i="2"/>
  <c r="AB7" i="2"/>
  <c r="B8" i="2"/>
  <c r="F8" i="2"/>
  <c r="J8" i="2"/>
  <c r="AB8" i="2"/>
  <c r="B9" i="2"/>
  <c r="F9" i="2"/>
  <c r="B10" i="2"/>
  <c r="F10" i="2"/>
  <c r="J10" i="2"/>
  <c r="B11" i="2"/>
  <c r="F11" i="2"/>
  <c r="J11" i="2"/>
  <c r="B12" i="2"/>
  <c r="F12" i="2"/>
  <c r="J12" i="2"/>
  <c r="B13" i="2"/>
  <c r="F13" i="2"/>
  <c r="B14" i="2"/>
  <c r="F14" i="2"/>
  <c r="B15" i="2"/>
  <c r="F15" i="2"/>
  <c r="B16" i="2"/>
  <c r="F16" i="2"/>
  <c r="B17" i="2"/>
  <c r="F17" i="2"/>
  <c r="B18" i="2"/>
  <c r="F18" i="2"/>
  <c r="B19" i="2"/>
  <c r="F19" i="2"/>
  <c r="B20" i="2"/>
  <c r="F20" i="2"/>
  <c r="B21" i="2"/>
  <c r="F21" i="2"/>
  <c r="B22" i="2"/>
  <c r="F22" i="2"/>
  <c r="B23" i="2"/>
  <c r="F23" i="2"/>
  <c r="B24" i="2"/>
  <c r="F24" i="2"/>
  <c r="B25" i="2"/>
  <c r="F25" i="2"/>
  <c r="B26" i="2"/>
  <c r="F26" i="2"/>
  <c r="B27" i="2"/>
  <c r="F27" i="2"/>
  <c r="B28" i="2"/>
  <c r="F28" i="2"/>
  <c r="B29" i="2"/>
  <c r="F29" i="2"/>
  <c r="B30" i="2"/>
  <c r="F30" i="2"/>
  <c r="B31" i="2"/>
  <c r="F31" i="2"/>
  <c r="B32" i="2"/>
  <c r="F32" i="2"/>
  <c r="B33" i="2"/>
  <c r="F33" i="2"/>
  <c r="B34" i="2"/>
  <c r="F34" i="2"/>
  <c r="B35" i="2"/>
  <c r="F35" i="2"/>
  <c r="B36" i="2"/>
  <c r="F36" i="2"/>
  <c r="B37" i="2"/>
  <c r="F37" i="2"/>
  <c r="B38" i="2"/>
  <c r="F38" i="2"/>
  <c r="B39" i="2"/>
  <c r="F39" i="2"/>
  <c r="B40" i="2"/>
  <c r="F40" i="2"/>
  <c r="B41" i="2"/>
  <c r="F41" i="2"/>
  <c r="B42" i="2"/>
  <c r="F42" i="2"/>
  <c r="B43" i="2"/>
  <c r="F43" i="2"/>
  <c r="B44" i="2"/>
  <c r="F44" i="2"/>
  <c r="B45" i="2"/>
  <c r="F45" i="2"/>
  <c r="B46" i="2"/>
  <c r="F46" i="2"/>
  <c r="B47" i="2"/>
  <c r="F47" i="2"/>
  <c r="B48" i="2"/>
  <c r="F48" i="2"/>
  <c r="B49" i="2"/>
  <c r="F49" i="2"/>
  <c r="B50" i="2"/>
  <c r="F50" i="2"/>
  <c r="B51" i="2"/>
  <c r="F51" i="2"/>
  <c r="B52" i="2"/>
  <c r="F52" i="2"/>
  <c r="B53" i="2"/>
  <c r="F53" i="2"/>
  <c r="B54" i="2"/>
  <c r="F54" i="2"/>
  <c r="B55" i="2"/>
  <c r="F55" i="2"/>
  <c r="B56" i="2"/>
  <c r="F56" i="2"/>
  <c r="B57" i="2"/>
  <c r="F57" i="2"/>
  <c r="B58" i="2"/>
  <c r="F58" i="2"/>
  <c r="B59" i="2"/>
  <c r="F59" i="2"/>
  <c r="B60" i="2"/>
  <c r="F60" i="2"/>
  <c r="B61" i="2"/>
  <c r="F61" i="2"/>
  <c r="B62" i="2"/>
  <c r="F62" i="2"/>
  <c r="B63" i="2"/>
  <c r="F63" i="2"/>
  <c r="B64" i="2"/>
  <c r="F64" i="2"/>
  <c r="B65" i="2"/>
  <c r="F65" i="2"/>
  <c r="B66" i="2"/>
  <c r="F66" i="2"/>
  <c r="B67" i="2"/>
  <c r="F67" i="2"/>
  <c r="B68" i="2"/>
  <c r="F68" i="2"/>
  <c r="B69" i="2"/>
  <c r="F69" i="2"/>
  <c r="B70" i="2"/>
  <c r="F70" i="2"/>
  <c r="B71" i="2"/>
  <c r="F71" i="2"/>
  <c r="B72" i="2"/>
  <c r="F72" i="2"/>
  <c r="B73" i="2"/>
  <c r="F73" i="2"/>
  <c r="B74" i="2"/>
  <c r="F74" i="2"/>
  <c r="B75" i="2"/>
  <c r="F75" i="2"/>
  <c r="B76" i="2"/>
  <c r="F76" i="2"/>
  <c r="B77" i="2"/>
  <c r="F77" i="2"/>
  <c r="B78" i="2"/>
  <c r="F78" i="2"/>
  <c r="B79" i="2"/>
  <c r="F79" i="2"/>
  <c r="B80" i="2"/>
  <c r="F80" i="2"/>
  <c r="B81" i="2"/>
  <c r="F81" i="2"/>
  <c r="B82" i="2"/>
  <c r="F82" i="2"/>
  <c r="B83" i="2"/>
  <c r="F83" i="2"/>
  <c r="B84" i="2"/>
  <c r="F84" i="2"/>
  <c r="B85" i="2"/>
  <c r="F85" i="2"/>
  <c r="B86" i="2"/>
  <c r="F86" i="2"/>
  <c r="B87" i="2"/>
  <c r="F87" i="2"/>
  <c r="B88" i="2"/>
  <c r="F88" i="2"/>
  <c r="B89" i="2"/>
  <c r="F89" i="2"/>
  <c r="B90" i="2"/>
  <c r="F90" i="2"/>
  <c r="B91" i="2"/>
  <c r="F91" i="2"/>
  <c r="B92" i="2"/>
  <c r="F92" i="2"/>
  <c r="B93" i="2"/>
  <c r="F93" i="2"/>
  <c r="B94" i="2"/>
  <c r="F94" i="2"/>
  <c r="B95" i="2"/>
  <c r="F95" i="2"/>
  <c r="B96" i="2"/>
  <c r="F96" i="2"/>
  <c r="B97" i="2"/>
  <c r="F97" i="2"/>
  <c r="B98" i="2"/>
  <c r="F98" i="2"/>
  <c r="B99" i="2"/>
  <c r="F99" i="2"/>
  <c r="B100" i="2"/>
  <c r="F100" i="2"/>
  <c r="B101" i="2"/>
  <c r="F101" i="2"/>
  <c r="B102" i="2"/>
  <c r="F102" i="2"/>
  <c r="B103" i="2"/>
  <c r="F103" i="2"/>
  <c r="B104" i="2"/>
  <c r="F104" i="2"/>
  <c r="B105" i="2"/>
  <c r="F105" i="2"/>
  <c r="B106" i="2"/>
  <c r="F106" i="2"/>
  <c r="B107" i="2"/>
  <c r="F107" i="2"/>
  <c r="B108" i="2"/>
  <c r="F108" i="2"/>
  <c r="B109" i="2"/>
  <c r="F109" i="2"/>
  <c r="B110" i="2"/>
  <c r="F110" i="2"/>
  <c r="B111" i="2"/>
  <c r="F111" i="2"/>
  <c r="B112" i="2"/>
  <c r="F112" i="2"/>
  <c r="B113" i="2"/>
  <c r="F113" i="2"/>
  <c r="B114" i="2"/>
  <c r="F114" i="2"/>
  <c r="B115" i="2"/>
  <c r="F115" i="2"/>
  <c r="B116" i="2"/>
  <c r="F116" i="2"/>
  <c r="B117" i="2"/>
  <c r="F117" i="2"/>
  <c r="B118" i="2"/>
  <c r="F118" i="2"/>
  <c r="B119" i="2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F126" i="2"/>
  <c r="B127" i="2"/>
  <c r="F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F179" i="2"/>
  <c r="B180" i="2"/>
  <c r="F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F232" i="2"/>
  <c r="B233" i="2"/>
  <c r="F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F278" i="2"/>
  <c r="B279" i="2"/>
  <c r="F279" i="2"/>
  <c r="B280" i="2"/>
  <c r="F280" i="2"/>
  <c r="B281" i="2"/>
  <c r="F281" i="2"/>
  <c r="B282" i="2"/>
  <c r="F282" i="2"/>
  <c r="B283" i="2"/>
  <c r="F283" i="2"/>
  <c r="B284" i="2"/>
  <c r="F284" i="2"/>
  <c r="B285" i="2"/>
  <c r="F285" i="2"/>
  <c r="B286" i="2"/>
  <c r="F286" i="2"/>
  <c r="B287" i="2"/>
  <c r="F287" i="2"/>
  <c r="B288" i="2"/>
  <c r="F288" i="2"/>
  <c r="B289" i="2"/>
  <c r="F289" i="2"/>
  <c r="B290" i="2"/>
  <c r="F290" i="2"/>
  <c r="B291" i="2"/>
  <c r="F291" i="2"/>
  <c r="B292" i="2"/>
  <c r="F292" i="2"/>
  <c r="B293" i="2"/>
  <c r="F293" i="2"/>
  <c r="B294" i="2"/>
  <c r="F294" i="2"/>
  <c r="B295" i="2"/>
  <c r="F295" i="2"/>
  <c r="B296" i="2"/>
  <c r="F296" i="2"/>
  <c r="B297" i="2"/>
  <c r="F297" i="2"/>
  <c r="B298" i="2"/>
  <c r="F298" i="2"/>
  <c r="B299" i="2"/>
  <c r="F299" i="2"/>
  <c r="B300" i="2"/>
  <c r="F300" i="2"/>
  <c r="B301" i="2"/>
  <c r="F301" i="2"/>
  <c r="B302" i="2"/>
  <c r="F302" i="2"/>
  <c r="B303" i="2"/>
  <c r="F303" i="2"/>
  <c r="B304" i="2"/>
  <c r="F304" i="2"/>
  <c r="B305" i="2"/>
  <c r="F305" i="2"/>
  <c r="B306" i="2"/>
  <c r="F306" i="2"/>
  <c r="B307" i="2"/>
  <c r="F307" i="2"/>
  <c r="B308" i="2"/>
  <c r="F308" i="2"/>
  <c r="B309" i="2"/>
  <c r="F309" i="2"/>
  <c r="B310" i="2"/>
  <c r="F310" i="2"/>
  <c r="B311" i="2"/>
  <c r="F311" i="2"/>
  <c r="B312" i="2"/>
  <c r="F312" i="2"/>
  <c r="B313" i="2"/>
  <c r="F313" i="2"/>
  <c r="B314" i="2"/>
  <c r="F314" i="2"/>
  <c r="B315" i="2"/>
  <c r="F315" i="2"/>
  <c r="B316" i="2"/>
  <c r="F316" i="2"/>
  <c r="B317" i="2"/>
  <c r="F317" i="2"/>
  <c r="B318" i="2"/>
  <c r="F318" i="2"/>
  <c r="B319" i="2"/>
  <c r="F319" i="2"/>
  <c r="B320" i="2"/>
  <c r="F320" i="2"/>
  <c r="B321" i="2"/>
  <c r="F321" i="2"/>
  <c r="B322" i="2"/>
  <c r="F322" i="2"/>
  <c r="B323" i="2"/>
  <c r="F323" i="2"/>
  <c r="B324" i="2"/>
  <c r="F324" i="2"/>
  <c r="B325" i="2"/>
  <c r="F325" i="2"/>
  <c r="B326" i="2"/>
  <c r="F326" i="2"/>
  <c r="B327" i="2"/>
  <c r="F327" i="2"/>
  <c r="B328" i="2"/>
  <c r="F328" i="2"/>
  <c r="B329" i="2"/>
  <c r="F329" i="2"/>
  <c r="B330" i="2"/>
  <c r="F330" i="2"/>
  <c r="B331" i="2"/>
  <c r="F331" i="2"/>
  <c r="B332" i="2"/>
  <c r="F332" i="2"/>
  <c r="B333" i="2"/>
  <c r="F333" i="2"/>
  <c r="B334" i="2"/>
  <c r="F334" i="2"/>
  <c r="B335" i="2"/>
  <c r="F335" i="2"/>
  <c r="B336" i="2"/>
  <c r="F336" i="2"/>
  <c r="B337" i="2"/>
  <c r="F337" i="2"/>
  <c r="B338" i="2"/>
  <c r="F338" i="2"/>
  <c r="B339" i="2"/>
  <c r="F339" i="2"/>
  <c r="B340" i="2"/>
  <c r="F340" i="2"/>
  <c r="B341" i="2"/>
  <c r="F341" i="2"/>
  <c r="B342" i="2"/>
  <c r="F342" i="2"/>
  <c r="B343" i="2"/>
  <c r="F343" i="2"/>
  <c r="B344" i="2"/>
  <c r="F344" i="2"/>
  <c r="B345" i="2"/>
  <c r="F345" i="2"/>
  <c r="B346" i="2"/>
  <c r="F346" i="2"/>
  <c r="B347" i="2"/>
  <c r="F347" i="2"/>
  <c r="B348" i="2"/>
  <c r="F348" i="2"/>
  <c r="B349" i="2"/>
  <c r="F349" i="2"/>
  <c r="B350" i="2"/>
  <c r="F350" i="2"/>
  <c r="B351" i="2"/>
  <c r="F351" i="2"/>
  <c r="B352" i="2"/>
  <c r="F352" i="2"/>
  <c r="B353" i="2"/>
  <c r="F353" i="2"/>
  <c r="B354" i="2"/>
  <c r="F354" i="2"/>
  <c r="B355" i="2"/>
  <c r="F355" i="2"/>
  <c r="B356" i="2"/>
  <c r="F356" i="2"/>
  <c r="B357" i="2"/>
  <c r="F357" i="2"/>
  <c r="B358" i="2"/>
  <c r="F358" i="2"/>
  <c r="B359" i="2"/>
  <c r="F359" i="2"/>
  <c r="B360" i="2"/>
  <c r="F360" i="2"/>
  <c r="B361" i="2"/>
  <c r="F361" i="2"/>
  <c r="B362" i="2"/>
  <c r="F362" i="2"/>
  <c r="B363" i="2"/>
  <c r="F363" i="2"/>
  <c r="B364" i="2"/>
  <c r="F364" i="2"/>
  <c r="B365" i="2"/>
  <c r="F365" i="2"/>
  <c r="B366" i="2"/>
  <c r="F366" i="2"/>
  <c r="B367" i="2"/>
  <c r="F367" i="2"/>
  <c r="B368" i="2"/>
  <c r="F368" i="2"/>
  <c r="B369" i="2"/>
  <c r="F369" i="2"/>
  <c r="B370" i="2"/>
  <c r="F370" i="2"/>
  <c r="B371" i="2"/>
  <c r="F371" i="2"/>
  <c r="B372" i="2"/>
  <c r="F372" i="2"/>
  <c r="B373" i="2"/>
  <c r="F373" i="2"/>
  <c r="B374" i="2"/>
  <c r="F374" i="2"/>
  <c r="B375" i="2"/>
  <c r="F375" i="2"/>
  <c r="B376" i="2"/>
  <c r="F376" i="2"/>
  <c r="B377" i="2"/>
  <c r="F377" i="2"/>
  <c r="B378" i="2"/>
  <c r="F378" i="2"/>
  <c r="B379" i="2"/>
  <c r="F379" i="2"/>
  <c r="B380" i="2"/>
  <c r="F380" i="2"/>
  <c r="B381" i="2"/>
  <c r="F381" i="2"/>
  <c r="B382" i="2"/>
  <c r="F382" i="2"/>
  <c r="B383" i="2"/>
  <c r="F383" i="2"/>
  <c r="B384" i="2"/>
  <c r="F384" i="2"/>
  <c r="B385" i="2"/>
  <c r="F385" i="2"/>
  <c r="B386" i="2"/>
  <c r="F386" i="2"/>
  <c r="B387" i="2"/>
  <c r="F387" i="2"/>
  <c r="B388" i="2"/>
  <c r="F388" i="2"/>
  <c r="B389" i="2"/>
  <c r="F389" i="2"/>
  <c r="B390" i="2"/>
  <c r="F390" i="2"/>
  <c r="B391" i="2"/>
  <c r="F391" i="2"/>
  <c r="B392" i="2"/>
  <c r="F392" i="2"/>
  <c r="B393" i="2"/>
  <c r="F393" i="2"/>
  <c r="B394" i="2"/>
  <c r="F394" i="2"/>
  <c r="B395" i="2"/>
  <c r="F395" i="2"/>
  <c r="B396" i="2"/>
  <c r="F396" i="2"/>
  <c r="B397" i="2"/>
  <c r="F397" i="2"/>
  <c r="B398" i="2"/>
  <c r="F398" i="2"/>
  <c r="B399" i="2"/>
  <c r="F399" i="2"/>
  <c r="B400" i="2"/>
  <c r="F400" i="2"/>
  <c r="B401" i="2"/>
  <c r="F401" i="2"/>
  <c r="B402" i="2"/>
  <c r="F402" i="2"/>
  <c r="B403" i="2"/>
  <c r="F403" i="2"/>
  <c r="B404" i="2"/>
  <c r="F404" i="2"/>
  <c r="B405" i="2"/>
  <c r="F405" i="2"/>
  <c r="B406" i="2"/>
  <c r="F406" i="2"/>
  <c r="B407" i="2"/>
  <c r="F407" i="2"/>
  <c r="B408" i="2"/>
  <c r="F408" i="2"/>
  <c r="B409" i="2"/>
  <c r="F409" i="2"/>
  <c r="B410" i="2"/>
  <c r="F410" i="2"/>
  <c r="B411" i="2"/>
  <c r="F411" i="2"/>
  <c r="B412" i="2"/>
  <c r="F412" i="2"/>
  <c r="B413" i="2"/>
  <c r="F413" i="2"/>
  <c r="B414" i="2"/>
  <c r="F414" i="2"/>
  <c r="B415" i="2"/>
  <c r="F415" i="2"/>
  <c r="B416" i="2"/>
  <c r="F416" i="2"/>
  <c r="B417" i="2"/>
  <c r="F417" i="2"/>
  <c r="B418" i="2"/>
  <c r="F418" i="2"/>
  <c r="B419" i="2"/>
  <c r="F419" i="2"/>
  <c r="B420" i="2"/>
  <c r="F420" i="2"/>
  <c r="B421" i="2"/>
  <c r="F421" i="2"/>
  <c r="B422" i="2"/>
  <c r="F422" i="2"/>
  <c r="B423" i="2"/>
  <c r="F423" i="2"/>
  <c r="B424" i="2"/>
  <c r="F424" i="2"/>
  <c r="B425" i="2"/>
  <c r="F425" i="2"/>
  <c r="B426" i="2"/>
  <c r="F426" i="2"/>
  <c r="B427" i="2"/>
  <c r="F427" i="2"/>
  <c r="B428" i="2"/>
  <c r="F428" i="2"/>
  <c r="AC8" i="2" l="1"/>
  <c r="AC6" i="2"/>
  <c r="AC5" i="2"/>
  <c r="Z11" i="2"/>
  <c r="AA11" i="2"/>
  <c r="AC4" i="2"/>
  <c r="AC7" i="2"/>
  <c r="AC12" i="2" l="1"/>
</calcChain>
</file>

<file path=xl/sharedStrings.xml><?xml version="1.0" encoding="utf-8"?>
<sst xmlns="http://schemas.openxmlformats.org/spreadsheetml/2006/main" count="68" uniqueCount="66">
  <si>
    <t>Drill Pipe after MD</t>
  </si>
  <si>
    <t>Average</t>
  </si>
  <si>
    <t>(1/F)^2</t>
  </si>
  <si>
    <t>ϒ</t>
  </si>
  <si>
    <t>Weight Drill String</t>
  </si>
  <si>
    <t>(1/F)</t>
  </si>
  <si>
    <t>β</t>
  </si>
  <si>
    <t>1/psig</t>
  </si>
  <si>
    <t>α</t>
  </si>
  <si>
    <t>DrillPipe</t>
  </si>
  <si>
    <t>HWDP</t>
  </si>
  <si>
    <t>Jar</t>
  </si>
  <si>
    <t>DrillCollar</t>
  </si>
  <si>
    <t>Bit</t>
  </si>
  <si>
    <t>Density Steel ppg</t>
  </si>
  <si>
    <t>Volume Pipe (Gal)</t>
  </si>
  <si>
    <t>Mass (Lb)</t>
  </si>
  <si>
    <t>Mass (Kg)</t>
  </si>
  <si>
    <t>Wair (Kg/m)</t>
  </si>
  <si>
    <t>ri (in)</t>
  </si>
  <si>
    <t>ID (in)</t>
  </si>
  <si>
    <t>r0 (in)</t>
  </si>
  <si>
    <t>OD (in)</t>
  </si>
  <si>
    <t>Length (ft)</t>
  </si>
  <si>
    <t>Length (m)</t>
  </si>
  <si>
    <t>Type</t>
  </si>
  <si>
    <t>Mud ref density (ppg)</t>
  </si>
  <si>
    <t>Mud ref density (sg)</t>
  </si>
  <si>
    <t>Geothermal Gradient (°C/m)</t>
  </si>
  <si>
    <t>TVD</t>
  </si>
  <si>
    <t>DLS</t>
  </si>
  <si>
    <t>TVD (ft)</t>
  </si>
  <si>
    <t>TVD (m)</t>
  </si>
  <si>
    <t>Azimuth (Degree)</t>
  </si>
  <si>
    <t>Inclination (Degree)</t>
  </si>
  <si>
    <t>MD (ft)</t>
  </si>
  <si>
    <t>MD (m)</t>
  </si>
  <si>
    <t>TUBULAR</t>
  </si>
  <si>
    <t>FLUID</t>
  </si>
  <si>
    <t>GEOLOGY</t>
  </si>
  <si>
    <t>TRAJECTORY</t>
  </si>
  <si>
    <t>BUOYANCY</t>
  </si>
  <si>
    <t>Ai (in2)</t>
  </si>
  <si>
    <t>DP</t>
  </si>
  <si>
    <t>hwdp</t>
  </si>
  <si>
    <t>jar</t>
  </si>
  <si>
    <t>DC</t>
  </si>
  <si>
    <t>md</t>
  </si>
  <si>
    <t>ID Annular</t>
  </si>
  <si>
    <t>OD pipe</t>
  </si>
  <si>
    <t>Ao[m2]</t>
  </si>
  <si>
    <t>Ai[m2]</t>
  </si>
  <si>
    <t>tjid</t>
  </si>
  <si>
    <t>Ao</t>
  </si>
  <si>
    <t>Static</t>
  </si>
  <si>
    <t>RIH(s)</t>
  </si>
  <si>
    <t>POOH(s)</t>
  </si>
  <si>
    <t>RIH(D)</t>
  </si>
  <si>
    <t>POOH(D)</t>
  </si>
  <si>
    <t>Dynamic</t>
  </si>
  <si>
    <t>STATIC HOOKLOAD</t>
  </si>
  <si>
    <t>DYNAMIC HOOKLOAD</t>
  </si>
  <si>
    <t xml:space="preserve">Rotating off Bottom </t>
  </si>
  <si>
    <t>Side Force RIH [lbf/m]</t>
  </si>
  <si>
    <t>Side Force POOH [lbf/m]</t>
  </si>
  <si>
    <t>Side force Rotating off [lbf/m]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</si>
</sst>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/>
    <xf numFmtId="0" fontId="1" fillId="2" borderId="2" xfId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7" fillId="0" borderId="2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1" fillId="3" borderId="2" xfId="1" applyFill="1" applyBorder="1"/>
    <xf numFmtId="0" fontId="1" fillId="3" borderId="2" xfId="1" applyFill="1" applyBorder="1" applyAlignment="1">
      <alignment vertical="center" wrapText="1"/>
    </xf>
    <xf numFmtId="0" fontId="1" fillId="0" borderId="2" xfId="1" applyBorder="1" applyAlignment="1">
      <alignment horizontal="center"/>
    </xf>
    <xf numFmtId="0" fontId="1" fillId="2" borderId="2" xfId="1" applyFill="1" applyBorder="1" applyAlignment="1">
      <alignment vertical="center" wrapText="1"/>
    </xf>
    <xf numFmtId="0" fontId="1" fillId="2" borderId="4" xfId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10" fillId="0" borderId="0" xfId="1" applyFont="1"/>
    <xf numFmtId="0" fontId="11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" fillId="0" borderId="1" xfId="1" applyBorder="1"/>
    <xf numFmtId="0" fontId="1" fillId="0" borderId="0" xfId="1" applyFill="1" applyBorder="1" applyAlignment="1">
      <alignment horizontal="center" vertical="center"/>
    </xf>
    <xf numFmtId="0" fontId="1" fillId="0" borderId="0" xfId="1" applyFill="1" applyBorder="1"/>
    <xf numFmtId="0" fontId="1" fillId="0" borderId="0" xfId="1" applyFill="1" applyBorder="1" applyAlignment="1">
      <alignment horizontal="center"/>
    </xf>
    <xf numFmtId="0" fontId="1" fillId="0" borderId="0" xfId="1" applyFill="1" applyBorder="1" applyAlignment="1">
      <alignment vertical="center"/>
    </xf>
    <xf numFmtId="0" fontId="3" fillId="0" borderId="0" xfId="1" applyFont="1" applyFill="1" applyBorder="1"/>
    <xf numFmtId="0" fontId="4" fillId="0" borderId="0" xfId="1" applyFont="1" applyFill="1" applyBorder="1"/>
    <xf numFmtId="0" fontId="2" fillId="0" borderId="0" xfId="1" applyFont="1" applyFill="1" applyBorder="1"/>
    <xf numFmtId="0" fontId="1" fillId="0" borderId="2" xfId="1" applyBorder="1" applyAlignment="1">
      <alignment vertical="center"/>
    </xf>
    <xf numFmtId="0" fontId="1" fillId="0" borderId="2" xfId="1" applyBorder="1" applyAlignment="1">
      <alignment horizontal="center" vertical="center" wrapText="1"/>
    </xf>
    <xf numFmtId="0" fontId="2" fillId="0" borderId="0" xfId="1" applyFont="1" applyFill="1" applyBorder="1" applyAlignment="1"/>
    <xf numFmtId="0" fontId="1" fillId="0" borderId="0" xfId="1" applyFont="1" applyFill="1" applyBorder="1"/>
    <xf numFmtId="0" fontId="1" fillId="0" borderId="0" xfId="1" applyFont="1" applyFill="1" applyBorder="1" applyAlignment="1"/>
    <xf numFmtId="0" fontId="1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3" fontId="1" fillId="0" borderId="0" xfId="1" applyNumberFormat="1" applyFill="1" applyBorder="1"/>
    <xf numFmtId="0" fontId="1" fillId="2" borderId="2" xfId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10" fillId="0" borderId="2" xfId="1" applyFont="1" applyBorder="1" applyAlignment="1">
      <alignment horizontal="center"/>
    </xf>
    <xf numFmtId="0" fontId="11" fillId="5" borderId="11" xfId="1" applyFont="1" applyFill="1" applyBorder="1" applyAlignment="1">
      <alignment horizontal="center"/>
    </xf>
    <xf numFmtId="0" fontId="11" fillId="5" borderId="10" xfId="1" applyFont="1" applyFill="1" applyBorder="1" applyAlignment="1">
      <alignment horizontal="center"/>
    </xf>
    <xf numFmtId="0" fontId="11" fillId="5" borderId="9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1" fillId="5" borderId="13" xfId="1" applyFont="1" applyFill="1" applyBorder="1" applyAlignment="1">
      <alignment horizontal="center"/>
    </xf>
    <xf numFmtId="0" fontId="11" fillId="5" borderId="14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2" xfId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0" fontId="1" fillId="2" borderId="6" xfId="1" applyFill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 wrapText="1"/>
    </xf>
    <xf numFmtId="0" fontId="1" fillId="4" borderId="4" xfId="1" applyFill="1" applyBorder="1"/>
    <xf numFmtId="0" fontId="1" fillId="4" borderId="15" xfId="1" applyFill="1" applyBorder="1" applyAlignment="1">
      <alignment horizontal="center" vertical="center"/>
    </xf>
    <xf numFmtId="0" fontId="1" fillId="4" borderId="16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</cellXfs>
  <cellStyles count="2">
    <cellStyle name="Normal" xfId="0" builtinId="0"/>
    <cellStyle name="Normal 2" xfId="1" xr:uid="{E2007915-69BE-444E-804B-6A1374B909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375F-4AE1-E246-84CE-2AF8EE27206E}">
  <dimension ref="A1:AT560"/>
  <sheetViews>
    <sheetView tabSelected="1" zoomScaleNormal="110" workbookViewId="0">
      <selection activeCell="X24" sqref="V24:X33"/>
    </sheetView>
  </sheetViews>
  <sheetFormatPr baseColWidth="10" defaultColWidth="8.83203125" defaultRowHeight="15" x14ac:dyDescent="0.2"/>
  <cols>
    <col min="1" max="1" width="8.83203125" style="3"/>
    <col min="2" max="2" width="10.1640625" style="3" customWidth="1"/>
    <col min="3" max="3" width="12.1640625" style="3" customWidth="1"/>
    <col min="4" max="4" width="8.83203125" style="3"/>
    <col min="5" max="5" width="9.33203125" style="3" bestFit="1" customWidth="1"/>
    <col min="6" max="6" width="9.33203125" style="3" customWidth="1"/>
    <col min="7" max="7" width="8.83203125" style="3"/>
    <col min="8" max="8" width="4.83203125" style="3" customWidth="1"/>
    <col min="9" max="9" width="8.83203125" style="3"/>
    <col min="10" max="10" width="12" style="3" customWidth="1"/>
    <col min="11" max="11" width="8.83203125" style="2" customWidth="1"/>
    <col min="12" max="12" width="4.5" style="2" customWidth="1"/>
    <col min="13" max="13" width="8.83203125" style="1"/>
    <col min="14" max="14" width="8.83203125" style="2"/>
    <col min="15" max="15" width="4.1640625" style="2" customWidth="1"/>
    <col min="16" max="16" width="8.83203125" style="1"/>
    <col min="17" max="17" width="25.6640625" style="1" customWidth="1"/>
    <col min="18" max="18" width="11.33203125" style="1" customWidth="1"/>
    <col min="19" max="19" width="10.6640625" style="1" customWidth="1"/>
    <col min="20" max="21" width="8.83203125" style="1"/>
    <col min="22" max="22" width="21.6640625" style="1" customWidth="1"/>
    <col min="23" max="24" width="9.6640625" style="1" customWidth="1"/>
    <col min="25" max="25" width="8.83203125" style="1"/>
    <col min="26" max="27" width="11.83203125" style="1" customWidth="1"/>
    <col min="28" max="16384" width="8.83203125" style="1"/>
  </cols>
  <sheetData>
    <row r="1" spans="1:46" ht="16" thickBot="1" x14ac:dyDescent="0.25">
      <c r="C1" s="57" t="s">
        <v>41</v>
      </c>
      <c r="D1" s="58"/>
      <c r="E1" s="58"/>
      <c r="F1" s="58"/>
      <c r="G1" s="58"/>
      <c r="H1" s="58"/>
      <c r="I1" s="58"/>
      <c r="J1" s="58"/>
      <c r="K1" s="58"/>
      <c r="L1" s="3"/>
    </row>
    <row r="2" spans="1:46" s="26" customFormat="1" ht="13" thickBot="1" x14ac:dyDescent="0.2">
      <c r="A2" s="59" t="s">
        <v>40</v>
      </c>
      <c r="B2" s="60"/>
      <c r="C2" s="60"/>
      <c r="D2" s="60"/>
      <c r="E2" s="60"/>
      <c r="F2" s="60"/>
      <c r="G2" s="61"/>
      <c r="H2" s="28"/>
      <c r="I2" s="59" t="s">
        <v>39</v>
      </c>
      <c r="J2" s="60"/>
      <c r="K2" s="61"/>
      <c r="L2" s="28"/>
      <c r="M2" s="59" t="s">
        <v>38</v>
      </c>
      <c r="N2" s="61"/>
      <c r="O2" s="27"/>
      <c r="Q2" s="54" t="s">
        <v>37</v>
      </c>
      <c r="R2" s="55"/>
      <c r="S2" s="55"/>
      <c r="T2" s="55"/>
      <c r="U2" s="55"/>
      <c r="V2" s="55"/>
      <c r="W2" s="55"/>
      <c r="X2" s="55"/>
      <c r="Y2" s="55"/>
      <c r="Z2" s="55"/>
      <c r="AA2" s="56"/>
      <c r="AK2" s="53" t="s">
        <v>60</v>
      </c>
      <c r="AL2" s="53"/>
      <c r="AM2" s="53"/>
      <c r="AN2" s="53" t="s">
        <v>61</v>
      </c>
      <c r="AO2" s="53"/>
      <c r="AP2" s="53"/>
      <c r="AR2" s="53" t="s">
        <v>62</v>
      </c>
      <c r="AS2" s="53"/>
      <c r="AT2" s="53"/>
    </row>
    <row r="3" spans="1:46" s="18" customFormat="1" ht="45.5" customHeight="1" x14ac:dyDescent="0.2">
      <c r="A3" s="22" t="s">
        <v>36</v>
      </c>
      <c r="B3" s="24" t="s">
        <v>35</v>
      </c>
      <c r="C3" s="23" t="s">
        <v>34</v>
      </c>
      <c r="D3" s="23" t="s">
        <v>33</v>
      </c>
      <c r="E3" s="22" t="s">
        <v>32</v>
      </c>
      <c r="F3" s="24" t="s">
        <v>31</v>
      </c>
      <c r="G3" s="22" t="s">
        <v>30</v>
      </c>
      <c r="I3" s="24" t="s">
        <v>29</v>
      </c>
      <c r="J3" s="65" t="s">
        <v>28</v>
      </c>
      <c r="K3" s="66"/>
      <c r="L3" s="20"/>
      <c r="M3" s="23" t="s">
        <v>27</v>
      </c>
      <c r="N3" s="25" t="s">
        <v>26</v>
      </c>
      <c r="O3" s="20"/>
      <c r="P3" s="18" t="s">
        <v>52</v>
      </c>
      <c r="Q3" s="22" t="s">
        <v>25</v>
      </c>
      <c r="R3" s="22" t="s">
        <v>24</v>
      </c>
      <c r="S3" s="22" t="s">
        <v>23</v>
      </c>
      <c r="T3" s="22" t="s">
        <v>22</v>
      </c>
      <c r="U3" s="24" t="s">
        <v>21</v>
      </c>
      <c r="V3" s="22" t="s">
        <v>20</v>
      </c>
      <c r="W3" s="24" t="s">
        <v>19</v>
      </c>
      <c r="X3" s="24" t="s">
        <v>42</v>
      </c>
      <c r="Y3" s="23" t="s">
        <v>18</v>
      </c>
      <c r="Z3" s="22" t="s">
        <v>17</v>
      </c>
      <c r="AA3" s="21" t="s">
        <v>16</v>
      </c>
      <c r="AB3" s="19" t="s">
        <v>15</v>
      </c>
      <c r="AC3" s="74" t="s">
        <v>14</v>
      </c>
      <c r="AD3" s="47" t="s">
        <v>24</v>
      </c>
      <c r="AE3" s="47" t="s">
        <v>48</v>
      </c>
      <c r="AF3" s="47" t="s">
        <v>49</v>
      </c>
      <c r="AG3" s="47" t="s">
        <v>50</v>
      </c>
      <c r="AH3" s="47" t="s">
        <v>51</v>
      </c>
      <c r="AI3" s="47" t="s">
        <v>53</v>
      </c>
      <c r="AK3" s="47" t="s">
        <v>55</v>
      </c>
      <c r="AL3" s="47" t="s">
        <v>54</v>
      </c>
      <c r="AM3" s="47" t="s">
        <v>56</v>
      </c>
      <c r="AN3" s="47" t="s">
        <v>57</v>
      </c>
      <c r="AO3" s="47" t="s">
        <v>59</v>
      </c>
      <c r="AP3" s="47" t="s">
        <v>58</v>
      </c>
      <c r="AR3" s="19" t="s">
        <v>63</v>
      </c>
      <c r="AS3" s="19" t="s">
        <v>64</v>
      </c>
      <c r="AT3" s="19" t="s">
        <v>65</v>
      </c>
    </row>
    <row r="4" spans="1:46" ht="16" x14ac:dyDescent="0.2">
      <c r="A4" s="8">
        <v>0</v>
      </c>
      <c r="B4" s="9">
        <f t="shared" ref="B4:B67" si="0">A4/0.3048</f>
        <v>0</v>
      </c>
      <c r="C4" s="8">
        <v>0</v>
      </c>
      <c r="D4" s="8">
        <v>0</v>
      </c>
      <c r="E4" s="8">
        <v>0</v>
      </c>
      <c r="F4" s="9">
        <f t="shared" ref="F4:F67" si="1">E4/0.3048</f>
        <v>0</v>
      </c>
      <c r="G4" s="8">
        <v>0</v>
      </c>
      <c r="H4" s="4"/>
      <c r="I4" s="8">
        <v>0</v>
      </c>
      <c r="J4" s="67">
        <v>0</v>
      </c>
      <c r="K4" s="68"/>
      <c r="L4" s="4"/>
      <c r="M4" s="8">
        <v>1.3</v>
      </c>
      <c r="N4" s="6">
        <f>M4*8.33</f>
        <v>10.829000000000001</v>
      </c>
      <c r="P4" s="1">
        <v>2.25</v>
      </c>
      <c r="Q4" s="16" t="s">
        <v>13</v>
      </c>
      <c r="R4" s="8">
        <v>0.33</v>
      </c>
      <c r="S4" s="8">
        <f>R4/0.3048</f>
        <v>1.0826771653543308</v>
      </c>
      <c r="T4" s="8">
        <v>7</v>
      </c>
      <c r="U4" s="9">
        <f>T4/2</f>
        <v>3.5</v>
      </c>
      <c r="V4" s="8">
        <v>2.25</v>
      </c>
      <c r="W4" s="9">
        <f>V4/2</f>
        <v>1.125</v>
      </c>
      <c r="X4" s="9">
        <f>PI()/4 *( V4^2)</f>
        <v>3.9760782021995817</v>
      </c>
      <c r="Y4" s="8">
        <v>200</v>
      </c>
      <c r="Z4" s="8">
        <f>200*0.33</f>
        <v>66</v>
      </c>
      <c r="AA4" s="17">
        <f>Z4*2.2046226218488</f>
        <v>145.5050930420208</v>
      </c>
      <c r="AB4" s="7">
        <f>(X4/(12^2))*S4*7.481</f>
        <v>0.22364081046123538</v>
      </c>
      <c r="AC4" s="75">
        <f>AA4/AB4</f>
        <v>650.61959282803537</v>
      </c>
      <c r="AD4" s="50">
        <v>0.33</v>
      </c>
      <c r="AE4" s="7">
        <f>9.5</f>
        <v>9.5</v>
      </c>
      <c r="AF4" s="50">
        <v>7</v>
      </c>
      <c r="AG4" s="7">
        <f>(0.024828666)</f>
        <v>2.4828665999999999E-2</v>
      </c>
      <c r="AH4" s="7">
        <v>2.5652069999999999E-3</v>
      </c>
      <c r="AI4" s="7">
        <f>(PI()*AF4^2)/4</f>
        <v>38.484510006474963</v>
      </c>
      <c r="AK4" s="51">
        <v>0</v>
      </c>
      <c r="AL4" s="51">
        <v>0</v>
      </c>
      <c r="AM4" s="51">
        <v>0</v>
      </c>
      <c r="AN4" s="52">
        <v>0</v>
      </c>
      <c r="AO4" s="52">
        <v>0</v>
      </c>
      <c r="AP4" s="52">
        <v>0</v>
      </c>
      <c r="AR4" s="51">
        <v>13</v>
      </c>
      <c r="AS4" s="51">
        <v>61</v>
      </c>
      <c r="AT4" s="51">
        <v>34</v>
      </c>
    </row>
    <row r="5" spans="1:46" ht="14" customHeight="1" x14ac:dyDescent="0.2">
      <c r="A5" s="8">
        <v>10</v>
      </c>
      <c r="B5" s="9">
        <f t="shared" si="0"/>
        <v>32.808398950131235</v>
      </c>
      <c r="C5" s="8">
        <v>0.02</v>
      </c>
      <c r="D5" s="8">
        <v>277.23</v>
      </c>
      <c r="E5" s="8">
        <v>10</v>
      </c>
      <c r="F5" s="9">
        <f t="shared" si="1"/>
        <v>32.808398950131235</v>
      </c>
      <c r="G5" s="8">
        <v>0.02</v>
      </c>
      <c r="H5" s="4"/>
      <c r="I5" s="8">
        <f>110* 0.3048</f>
        <v>33.527999999999999</v>
      </c>
      <c r="J5" s="67">
        <f>3/100</f>
        <v>0.03</v>
      </c>
      <c r="K5" s="68"/>
      <c r="L5" s="4"/>
      <c r="P5" s="1">
        <v>2.8130000000000002</v>
      </c>
      <c r="Q5" s="16" t="s">
        <v>12</v>
      </c>
      <c r="R5" s="8">
        <v>19.670000000000002</v>
      </c>
      <c r="S5" s="8">
        <f>R5/0.3048</f>
        <v>64.534120734908143</v>
      </c>
      <c r="T5" s="8">
        <v>6.1835467168931464</v>
      </c>
      <c r="U5" s="9">
        <f>T5/2</f>
        <v>3.0917733584465732</v>
      </c>
      <c r="V5" s="8">
        <v>2.85346849</v>
      </c>
      <c r="W5" s="9">
        <f>V5/2</f>
        <v>1.426734245</v>
      </c>
      <c r="X5" s="38">
        <v>6.3949208710000001</v>
      </c>
      <c r="Y5" s="8">
        <v>200</v>
      </c>
      <c r="Z5" s="8">
        <v>3934</v>
      </c>
      <c r="AA5" s="8">
        <f>Z5*2.2046226218488</f>
        <v>8672.9853943531798</v>
      </c>
      <c r="AB5" s="7">
        <f>(X5/(12^2))*S5*7.481</f>
        <v>21.439849621727276</v>
      </c>
      <c r="AC5" s="75">
        <f>AA5/AB5</f>
        <v>404.52640981044578</v>
      </c>
      <c r="AD5" s="50">
        <v>19.670000000000002</v>
      </c>
      <c r="AE5" s="7">
        <f t="shared" ref="AE5:AE7" si="2">9.5</f>
        <v>9.5</v>
      </c>
      <c r="AF5" s="50">
        <v>6.1835467168931464</v>
      </c>
      <c r="AG5" s="7">
        <f>(0.019374594)</f>
        <v>1.9374593999999998E-2</v>
      </c>
      <c r="AH5" s="7">
        <v>4.125755E-3</v>
      </c>
      <c r="AI5" s="7">
        <f t="shared" ref="AI5:AI11" si="3">(PI()*AF5^2)/4</f>
        <v>30.030680525205693</v>
      </c>
      <c r="AK5" s="51">
        <v>3.9</v>
      </c>
      <c r="AL5" s="51">
        <v>3.9</v>
      </c>
      <c r="AM5" s="51">
        <v>3.9</v>
      </c>
      <c r="AN5" s="52">
        <v>0.2</v>
      </c>
      <c r="AO5" s="52">
        <v>0.2</v>
      </c>
      <c r="AP5" s="52">
        <v>0.3</v>
      </c>
      <c r="AR5" s="51">
        <v>13</v>
      </c>
      <c r="AS5" s="51">
        <v>61</v>
      </c>
      <c r="AT5" s="51">
        <v>34</v>
      </c>
    </row>
    <row r="6" spans="1:46" ht="16.5" customHeight="1" x14ac:dyDescent="0.2">
      <c r="A6" s="8">
        <v>20</v>
      </c>
      <c r="B6" s="9">
        <f t="shared" si="0"/>
        <v>65.616797900262469</v>
      </c>
      <c r="C6" s="8">
        <v>0.04</v>
      </c>
      <c r="D6" s="8">
        <v>277.23</v>
      </c>
      <c r="E6" s="8">
        <v>20</v>
      </c>
      <c r="F6" s="9">
        <f t="shared" si="1"/>
        <v>65.616797900262469</v>
      </c>
      <c r="G6" s="8">
        <v>0.02</v>
      </c>
      <c r="H6" s="4"/>
      <c r="I6" s="8">
        <f>1390*0.3048</f>
        <v>423.67200000000003</v>
      </c>
      <c r="J6" s="67">
        <f>3.2/100</f>
        <v>3.2000000000000001E-2</v>
      </c>
      <c r="K6" s="68"/>
      <c r="L6" s="4"/>
      <c r="P6" s="1">
        <v>2.8130000000000002</v>
      </c>
      <c r="Q6" s="16" t="s">
        <v>11</v>
      </c>
      <c r="R6" s="8">
        <v>13.25</v>
      </c>
      <c r="S6" s="8">
        <f>R6/0.3048</f>
        <v>43.471128608923884</v>
      </c>
      <c r="T6" s="8">
        <v>6.4213754367736513</v>
      </c>
      <c r="U6" s="9">
        <f>T6/2</f>
        <v>3.2106877183868257</v>
      </c>
      <c r="V6" s="8">
        <v>2.3791610749999998</v>
      </c>
      <c r="W6" s="9">
        <f>V6/2</f>
        <v>1.1895805374999999</v>
      </c>
      <c r="X6" s="38">
        <v>4.4456647020000002</v>
      </c>
      <c r="Y6" s="8">
        <v>156.37</v>
      </c>
      <c r="Z6" s="8">
        <v>2071.9025000000001</v>
      </c>
      <c r="AA6" s="8">
        <f>Z6*2.2046226218488</f>
        <v>4567.7631217650842</v>
      </c>
      <c r="AB6" s="7">
        <f>(X6/(12^2))*S6*7.481</f>
        <v>10.040024735539731</v>
      </c>
      <c r="AC6" s="75">
        <f>AA6/AB6</f>
        <v>454.95536535842314</v>
      </c>
      <c r="AD6" s="50">
        <v>13.25</v>
      </c>
      <c r="AE6" s="7">
        <f t="shared" si="2"/>
        <v>9.5</v>
      </c>
      <c r="AF6" s="50">
        <v>6.4213754367736513</v>
      </c>
      <c r="AG6" s="7">
        <f>(0.020893608)</f>
        <v>2.0893608000000001E-2</v>
      </c>
      <c r="AH6" s="7">
        <v>2.8681710000000001E-3</v>
      </c>
      <c r="AI6" s="7">
        <f t="shared" si="3"/>
        <v>32.385156956915594</v>
      </c>
      <c r="AK6" s="51">
        <v>7.8</v>
      </c>
      <c r="AL6" s="51">
        <v>7.9</v>
      </c>
      <c r="AM6" s="51">
        <v>7.9</v>
      </c>
      <c r="AN6" s="52">
        <v>4.2</v>
      </c>
      <c r="AO6" s="52">
        <v>4.2</v>
      </c>
      <c r="AP6" s="52">
        <v>4.2</v>
      </c>
      <c r="AR6" s="51">
        <v>12</v>
      </c>
      <c r="AS6" s="51">
        <v>61</v>
      </c>
      <c r="AT6" s="51">
        <v>33</v>
      </c>
    </row>
    <row r="7" spans="1:46" ht="16" x14ac:dyDescent="0.2">
      <c r="A7" s="8">
        <v>30</v>
      </c>
      <c r="B7" s="9">
        <f t="shared" si="0"/>
        <v>98.425196850393689</v>
      </c>
      <c r="C7" s="8">
        <v>0.06</v>
      </c>
      <c r="D7" s="8">
        <v>277.23</v>
      </c>
      <c r="E7" s="8">
        <v>30</v>
      </c>
      <c r="F7" s="9">
        <f t="shared" si="1"/>
        <v>98.425196850393689</v>
      </c>
      <c r="G7" s="8">
        <v>0.02</v>
      </c>
      <c r="H7" s="4"/>
      <c r="I7" s="8">
        <f>1405* 0.3048</f>
        <v>428.24400000000003</v>
      </c>
      <c r="J7" s="67">
        <f>3.2/100</f>
        <v>3.2000000000000001E-2</v>
      </c>
      <c r="K7" s="68"/>
      <c r="L7" s="4"/>
      <c r="P7" s="1">
        <v>4.5</v>
      </c>
      <c r="Q7" s="16" t="s">
        <v>10</v>
      </c>
      <c r="R7" s="8">
        <v>218</v>
      </c>
      <c r="S7" s="8">
        <f>R7/0.3048</f>
        <v>715.22309711286084</v>
      </c>
      <c r="T7" s="8">
        <v>6.1896082266973886</v>
      </c>
      <c r="U7" s="9">
        <f>T7/2</f>
        <v>3.0948041133486943</v>
      </c>
      <c r="V7" s="8">
        <v>2.858867783</v>
      </c>
      <c r="W7" s="9">
        <f>V7/2</f>
        <v>1.4294338915</v>
      </c>
      <c r="X7" s="38">
        <v>6.4191445260000002</v>
      </c>
      <c r="Y7" s="8">
        <v>126</v>
      </c>
      <c r="Z7" s="8">
        <v>27468</v>
      </c>
      <c r="AA7" s="8">
        <f>Z7*2.2046226218488</f>
        <v>60556.574176942842</v>
      </c>
      <c r="AB7" s="7">
        <f>(X7/(12^2))*S7*7.481</f>
        <v>238.51508282715687</v>
      </c>
      <c r="AC7" s="75">
        <f>AA7/AB7</f>
        <v>253.88991530076933</v>
      </c>
      <c r="AD7" s="50">
        <v>218</v>
      </c>
      <c r="AE7" s="7">
        <f t="shared" si="2"/>
        <v>9.5</v>
      </c>
      <c r="AF7" s="50">
        <v>6.1896082266973886</v>
      </c>
      <c r="AG7" s="7">
        <v>1.9412597E-2</v>
      </c>
      <c r="AH7" s="7">
        <v>4.1413839999999997E-3</v>
      </c>
      <c r="AI7" s="7">
        <f t="shared" si="3"/>
        <v>30.089585387460485</v>
      </c>
      <c r="AK7" s="51">
        <v>9.5</v>
      </c>
      <c r="AL7" s="51">
        <v>9.5</v>
      </c>
      <c r="AM7" s="51">
        <v>9.6</v>
      </c>
      <c r="AN7" s="52">
        <v>5.8</v>
      </c>
      <c r="AO7" s="52">
        <v>5.9</v>
      </c>
      <c r="AP7" s="52">
        <v>5.9</v>
      </c>
      <c r="AR7" s="51">
        <v>16</v>
      </c>
      <c r="AS7" s="51">
        <v>82</v>
      </c>
      <c r="AT7" s="51">
        <v>45</v>
      </c>
    </row>
    <row r="8" spans="1:46" ht="16" x14ac:dyDescent="0.2">
      <c r="A8" s="8">
        <v>40</v>
      </c>
      <c r="B8" s="9">
        <f t="shared" si="0"/>
        <v>131.23359580052494</v>
      </c>
      <c r="C8" s="8">
        <v>0.09</v>
      </c>
      <c r="D8" s="8">
        <v>277.23</v>
      </c>
      <c r="E8" s="8">
        <v>40</v>
      </c>
      <c r="F8" s="9">
        <f t="shared" si="1"/>
        <v>131.23359580052494</v>
      </c>
      <c r="G8" s="8">
        <v>0.02</v>
      </c>
      <c r="H8" s="4"/>
      <c r="I8" s="8">
        <f>1550* 0.3048</f>
        <v>472.44</v>
      </c>
      <c r="J8" s="67">
        <f>3.2/100</f>
        <v>3.2000000000000001E-2</v>
      </c>
      <c r="K8" s="68"/>
      <c r="L8" s="4"/>
      <c r="P8" s="1">
        <v>4.25</v>
      </c>
      <c r="Q8" s="69" t="s">
        <v>9</v>
      </c>
      <c r="R8" s="69">
        <v>5000</v>
      </c>
      <c r="S8" s="69">
        <f>R8/0.3048</f>
        <v>16404.199475065616</v>
      </c>
      <c r="T8" s="16">
        <v>5.5922134761201665</v>
      </c>
      <c r="U8" s="64">
        <f>T8/2</f>
        <v>2.7961067380600833</v>
      </c>
      <c r="V8" s="16">
        <v>4.5646619880000001</v>
      </c>
      <c r="W8" s="64">
        <f>V8/2</f>
        <v>2.2823309940000001</v>
      </c>
      <c r="X8" s="38">
        <v>16.364632619999998</v>
      </c>
      <c r="Y8" s="16">
        <v>40</v>
      </c>
      <c r="Z8" s="69">
        <v>200000</v>
      </c>
      <c r="AA8" s="70">
        <f>Z8*2.2046226218488</f>
        <v>440924.52436976001</v>
      </c>
      <c r="AB8" s="73">
        <f>(X8/(12^2))*S8*7.481</f>
        <v>13946.2826979235</v>
      </c>
      <c r="AC8" s="76">
        <f>AA8/AB8</f>
        <v>31.615917583214522</v>
      </c>
      <c r="AD8" s="37">
        <v>935.75</v>
      </c>
      <c r="AE8" s="7">
        <v>9.5</v>
      </c>
      <c r="AF8" s="16">
        <v>5.5922134761201665</v>
      </c>
      <c r="AG8" s="7">
        <v>1.5846188000000001E-2</v>
      </c>
      <c r="AH8" s="7">
        <v>1.0557827000000001E-2</v>
      </c>
      <c r="AI8" s="7">
        <f t="shared" si="3"/>
        <v>24.561640181388515</v>
      </c>
      <c r="AK8" s="51">
        <v>11.6</v>
      </c>
      <c r="AL8" s="51">
        <v>11.7</v>
      </c>
      <c r="AM8" s="51">
        <v>11.7</v>
      </c>
      <c r="AN8" s="52">
        <v>7.9</v>
      </c>
      <c r="AO8" s="52">
        <v>8</v>
      </c>
      <c r="AP8" s="52">
        <v>8</v>
      </c>
      <c r="AR8" s="51">
        <v>14</v>
      </c>
      <c r="AS8" s="51">
        <v>71</v>
      </c>
      <c r="AT8" s="51">
        <v>32</v>
      </c>
    </row>
    <row r="9" spans="1:46" ht="16" x14ac:dyDescent="0.2">
      <c r="A9" s="8">
        <v>50</v>
      </c>
      <c r="B9" s="9">
        <f t="shared" si="0"/>
        <v>164.04199475065616</v>
      </c>
      <c r="C9" s="8">
        <v>0.11</v>
      </c>
      <c r="D9" s="8">
        <v>277.23</v>
      </c>
      <c r="E9" s="8">
        <v>50</v>
      </c>
      <c r="F9" s="9">
        <f t="shared" si="1"/>
        <v>164.04199475065616</v>
      </c>
      <c r="G9" s="8">
        <v>0.02</v>
      </c>
      <c r="H9" s="4"/>
      <c r="Q9" s="69"/>
      <c r="R9" s="69"/>
      <c r="S9" s="69"/>
      <c r="T9" s="16">
        <v>5.5922134761201665</v>
      </c>
      <c r="U9" s="64"/>
      <c r="V9" s="16">
        <v>4.5646619880000001</v>
      </c>
      <c r="W9" s="64"/>
      <c r="X9" s="48">
        <v>16.364632619999998</v>
      </c>
      <c r="Y9" s="16"/>
      <c r="Z9" s="69"/>
      <c r="AA9" s="71"/>
      <c r="AB9" s="73"/>
      <c r="AC9" s="77"/>
      <c r="AD9" s="37">
        <v>1147.25</v>
      </c>
      <c r="AE9" s="7">
        <f>10.75</f>
        <v>10.75</v>
      </c>
      <c r="AF9" s="16">
        <v>5.5922134761201665</v>
      </c>
      <c r="AG9" s="7">
        <v>1.5846188000000001E-2</v>
      </c>
      <c r="AH9" s="7">
        <v>1.0557827000000001E-2</v>
      </c>
      <c r="AI9" s="7">
        <f t="shared" si="3"/>
        <v>24.561640181388515</v>
      </c>
      <c r="AK9" s="51">
        <v>14</v>
      </c>
      <c r="AL9" s="51">
        <v>14.1</v>
      </c>
      <c r="AM9" s="51">
        <v>14.1</v>
      </c>
      <c r="AN9" s="52">
        <v>10.3</v>
      </c>
      <c r="AO9" s="52">
        <v>10.4</v>
      </c>
      <c r="AP9" s="52">
        <v>10.4</v>
      </c>
      <c r="AR9" s="51">
        <v>11</v>
      </c>
      <c r="AS9" s="51">
        <v>59</v>
      </c>
      <c r="AT9" s="51">
        <v>32</v>
      </c>
    </row>
    <row r="10" spans="1:46" ht="16" x14ac:dyDescent="0.2">
      <c r="A10" s="8">
        <v>60</v>
      </c>
      <c r="B10" s="9">
        <f t="shared" si="0"/>
        <v>196.85039370078738</v>
      </c>
      <c r="C10" s="8">
        <v>0.13</v>
      </c>
      <c r="D10" s="8">
        <v>277.23</v>
      </c>
      <c r="E10" s="8">
        <v>60</v>
      </c>
      <c r="F10" s="9">
        <f t="shared" si="1"/>
        <v>196.85039370078738</v>
      </c>
      <c r="G10" s="8">
        <v>0.02</v>
      </c>
      <c r="H10" s="4"/>
      <c r="I10" s="12" t="s">
        <v>8</v>
      </c>
      <c r="J10" s="11">
        <f>0.0000027384</f>
        <v>2.7383999999999999E-6</v>
      </c>
      <c r="K10" s="15" t="s">
        <v>7</v>
      </c>
      <c r="Q10" s="69"/>
      <c r="R10" s="69"/>
      <c r="S10" s="69"/>
      <c r="T10" s="16">
        <v>5.5922134761201665</v>
      </c>
      <c r="U10" s="64"/>
      <c r="V10" s="16">
        <v>4.5646619880000001</v>
      </c>
      <c r="W10" s="64"/>
      <c r="X10" s="48">
        <v>16.364632619999998</v>
      </c>
      <c r="Y10" s="16"/>
      <c r="Z10" s="69"/>
      <c r="AA10" s="72"/>
      <c r="AB10" s="73"/>
      <c r="AC10" s="78"/>
      <c r="AD10" s="37">
        <v>2917</v>
      </c>
      <c r="AE10" s="7">
        <f>13.375</f>
        <v>13.375</v>
      </c>
      <c r="AF10" s="16">
        <v>5.5922134761201665</v>
      </c>
      <c r="AG10" s="7">
        <v>1.5846188000000001E-2</v>
      </c>
      <c r="AH10" s="7">
        <v>1.0557827000000001E-2</v>
      </c>
      <c r="AI10" s="7">
        <f t="shared" si="3"/>
        <v>24.561640181388515</v>
      </c>
      <c r="AK10" s="51">
        <v>16.399999999999999</v>
      </c>
      <c r="AL10" s="51">
        <v>16.399999999999999</v>
      </c>
      <c r="AM10" s="51">
        <v>16.5</v>
      </c>
      <c r="AN10" s="52">
        <v>12.7</v>
      </c>
      <c r="AO10" s="52">
        <v>12.8</v>
      </c>
      <c r="AP10" s="52">
        <v>12.8</v>
      </c>
      <c r="AR10" s="51">
        <v>11</v>
      </c>
      <c r="AS10" s="51">
        <v>59</v>
      </c>
      <c r="AT10" s="51">
        <v>31</v>
      </c>
    </row>
    <row r="11" spans="1:46" ht="15" customHeight="1" x14ac:dyDescent="0.2">
      <c r="A11" s="8">
        <v>70</v>
      </c>
      <c r="B11" s="9">
        <f t="shared" si="0"/>
        <v>229.65879265091863</v>
      </c>
      <c r="C11" s="8">
        <v>0.15</v>
      </c>
      <c r="D11" s="8">
        <v>277.23</v>
      </c>
      <c r="E11" s="8">
        <v>70</v>
      </c>
      <c r="F11" s="9">
        <f t="shared" si="1"/>
        <v>229.65879265091863</v>
      </c>
      <c r="G11" s="8">
        <v>0.02</v>
      </c>
      <c r="H11" s="4"/>
      <c r="I11" s="12" t="s">
        <v>6</v>
      </c>
      <c r="J11" s="11">
        <f>-0.00015353</f>
        <v>-1.5353E-4</v>
      </c>
      <c r="K11" s="6" t="s">
        <v>5</v>
      </c>
      <c r="L11" s="1"/>
      <c r="Q11" s="14" t="s">
        <v>4</v>
      </c>
      <c r="R11" s="1">
        <f>SUM(R4:R10)</f>
        <v>5251.25</v>
      </c>
      <c r="Z11" s="13">
        <f>SUM(Z4:Z10)</f>
        <v>233539.9025</v>
      </c>
      <c r="AA11" s="13">
        <f>SUM(AA4:AA10)</f>
        <v>514867.35215586313</v>
      </c>
      <c r="AD11" s="7"/>
      <c r="AE11" s="7">
        <v>18</v>
      </c>
      <c r="AF11" s="16">
        <v>5.5922134761201665</v>
      </c>
      <c r="AG11" s="7">
        <v>1.5846188000000001E-2</v>
      </c>
      <c r="AH11" s="7"/>
      <c r="AI11" s="7">
        <f t="shared" si="3"/>
        <v>24.561640181388515</v>
      </c>
      <c r="AK11" s="51">
        <v>18.8</v>
      </c>
      <c r="AL11" s="51">
        <v>18.8</v>
      </c>
      <c r="AM11" s="51">
        <v>18.899999999999999</v>
      </c>
      <c r="AN11" s="52">
        <v>15.1</v>
      </c>
      <c r="AO11" s="52">
        <v>15.1</v>
      </c>
      <c r="AP11" s="52">
        <v>15.2</v>
      </c>
      <c r="AR11" s="51">
        <v>10</v>
      </c>
      <c r="AS11" s="51">
        <v>58</v>
      </c>
      <c r="AT11" s="51">
        <v>31</v>
      </c>
    </row>
    <row r="12" spans="1:46" ht="16" x14ac:dyDescent="0.2">
      <c r="A12" s="8">
        <v>80</v>
      </c>
      <c r="B12" s="9">
        <f t="shared" si="0"/>
        <v>262.46719160104988</v>
      </c>
      <c r="C12" s="8">
        <v>0.17</v>
      </c>
      <c r="D12" s="8">
        <v>277.23</v>
      </c>
      <c r="E12" s="8">
        <v>80</v>
      </c>
      <c r="F12" s="9">
        <f t="shared" si="1"/>
        <v>262.46719160104988</v>
      </c>
      <c r="G12" s="8">
        <v>0.02</v>
      </c>
      <c r="H12" s="4"/>
      <c r="I12" s="12" t="s">
        <v>3</v>
      </c>
      <c r="J12" s="11">
        <f>-0.0000007469</f>
        <v>-7.469E-7</v>
      </c>
      <c r="K12" s="6" t="s">
        <v>2</v>
      </c>
      <c r="L12" s="1"/>
      <c r="Q12" s="10"/>
      <c r="AB12" s="7" t="s">
        <v>1</v>
      </c>
      <c r="AC12" s="7">
        <f>AVERAGE(AC4:AC10)</f>
        <v>359.1214401761776</v>
      </c>
      <c r="AK12" s="51">
        <v>21.1</v>
      </c>
      <c r="AL12" s="51">
        <v>21.2</v>
      </c>
      <c r="AM12" s="51">
        <v>21.3</v>
      </c>
      <c r="AN12" s="52">
        <v>17.399999999999999</v>
      </c>
      <c r="AO12" s="52">
        <v>17.5</v>
      </c>
      <c r="AP12" s="52">
        <v>17.600000000000001</v>
      </c>
      <c r="AR12" s="51">
        <v>9</v>
      </c>
      <c r="AS12" s="51">
        <v>57</v>
      </c>
      <c r="AT12" s="51">
        <v>30</v>
      </c>
    </row>
    <row r="13" spans="1:46" ht="16" x14ac:dyDescent="0.2">
      <c r="A13" s="8">
        <v>90</v>
      </c>
      <c r="B13" s="9">
        <f t="shared" si="0"/>
        <v>295.2755905511811</v>
      </c>
      <c r="C13" s="8">
        <v>0.19</v>
      </c>
      <c r="D13" s="8">
        <v>277.23</v>
      </c>
      <c r="E13" s="8">
        <v>90</v>
      </c>
      <c r="F13" s="9">
        <f t="shared" si="1"/>
        <v>295.2755905511811</v>
      </c>
      <c r="G13" s="8">
        <v>0.02</v>
      </c>
      <c r="H13" s="4"/>
      <c r="I13" s="1"/>
      <c r="J13" s="1"/>
      <c r="K13" s="1"/>
      <c r="L13" s="1"/>
      <c r="Q13" s="29" t="s">
        <v>0</v>
      </c>
      <c r="R13" s="29">
        <f>R8-A428</f>
        <v>761.5</v>
      </c>
      <c r="S13" s="29">
        <f>R13/0.3048</f>
        <v>2498.3595800524931</v>
      </c>
      <c r="AK13" s="51">
        <v>23.5</v>
      </c>
      <c r="AL13" s="51">
        <v>23.6</v>
      </c>
      <c r="AM13" s="51">
        <v>23.7</v>
      </c>
      <c r="AN13" s="52">
        <v>19.8</v>
      </c>
      <c r="AO13" s="52">
        <v>19.899999999999999</v>
      </c>
      <c r="AP13" s="52">
        <v>20</v>
      </c>
      <c r="AR13" s="51">
        <v>9</v>
      </c>
      <c r="AS13" s="51">
        <v>59</v>
      </c>
      <c r="AT13" s="51">
        <v>31</v>
      </c>
    </row>
    <row r="14" spans="1:46" ht="16" x14ac:dyDescent="0.2">
      <c r="A14" s="8">
        <v>100</v>
      </c>
      <c r="B14" s="9">
        <f t="shared" si="0"/>
        <v>328.08398950131232</v>
      </c>
      <c r="C14" s="8">
        <v>0.21</v>
      </c>
      <c r="D14" s="8">
        <v>277.23</v>
      </c>
      <c r="E14" s="8">
        <v>100</v>
      </c>
      <c r="F14" s="9">
        <f t="shared" si="1"/>
        <v>328.08398950131232</v>
      </c>
      <c r="G14" s="8">
        <v>0.02</v>
      </c>
      <c r="H14" s="4"/>
      <c r="I14" s="62"/>
      <c r="J14" s="62"/>
      <c r="K14" s="62"/>
      <c r="L14" s="62"/>
      <c r="M14" s="62"/>
      <c r="N14" s="62"/>
      <c r="O14" s="30"/>
      <c r="P14" s="31"/>
      <c r="Q14" s="31"/>
      <c r="R14" s="31"/>
      <c r="S14" s="31"/>
      <c r="T14" s="31"/>
      <c r="U14" s="31"/>
      <c r="V14" s="31"/>
      <c r="W14" s="31"/>
      <c r="AK14" s="51">
        <v>25.9</v>
      </c>
      <c r="AL14" s="51">
        <v>26</v>
      </c>
      <c r="AM14" s="51">
        <v>26</v>
      </c>
      <c r="AN14" s="52">
        <v>22.2</v>
      </c>
      <c r="AO14" s="52">
        <v>22.3</v>
      </c>
      <c r="AP14" s="52">
        <v>22.4</v>
      </c>
      <c r="AR14" s="51">
        <v>14</v>
      </c>
      <c r="AS14" s="51">
        <v>86</v>
      </c>
      <c r="AT14" s="51">
        <v>46</v>
      </c>
    </row>
    <row r="15" spans="1:46" ht="16" x14ac:dyDescent="0.2">
      <c r="A15" s="8">
        <v>110</v>
      </c>
      <c r="B15" s="9">
        <f t="shared" si="0"/>
        <v>360.89238845144354</v>
      </c>
      <c r="C15" s="8">
        <v>0.24</v>
      </c>
      <c r="D15" s="8">
        <v>277.23</v>
      </c>
      <c r="E15" s="8">
        <v>110</v>
      </c>
      <c r="F15" s="9">
        <f t="shared" si="1"/>
        <v>360.89238845144354</v>
      </c>
      <c r="G15" s="8">
        <v>0.02</v>
      </c>
      <c r="H15" s="4"/>
      <c r="I15" s="62"/>
      <c r="J15" s="63"/>
      <c r="K15" s="63"/>
      <c r="L15" s="63"/>
      <c r="M15" s="63"/>
      <c r="N15" s="63"/>
      <c r="O15" s="30"/>
      <c r="P15" s="31"/>
      <c r="Q15" s="31"/>
      <c r="R15" s="31">
        <f>4238.5-(SUM(R4:R7))</f>
        <v>3987.25</v>
      </c>
      <c r="S15" s="31"/>
      <c r="T15" s="31"/>
      <c r="U15" s="31"/>
      <c r="V15" s="31"/>
      <c r="W15" s="31"/>
      <c r="AK15" s="51">
        <v>28.2</v>
      </c>
      <c r="AL15" s="51">
        <v>28.3</v>
      </c>
      <c r="AM15" s="51">
        <v>28.4</v>
      </c>
      <c r="AN15" s="52">
        <v>24.5</v>
      </c>
      <c r="AO15" s="52">
        <v>24.6</v>
      </c>
      <c r="AP15" s="52">
        <v>24.7</v>
      </c>
      <c r="AR15" s="51">
        <v>8</v>
      </c>
      <c r="AS15" s="51">
        <v>57</v>
      </c>
      <c r="AT15" s="51">
        <v>30</v>
      </c>
    </row>
    <row r="16" spans="1:46" ht="16" x14ac:dyDescent="0.2">
      <c r="A16" s="8">
        <v>120</v>
      </c>
      <c r="B16" s="9">
        <f t="shared" si="0"/>
        <v>393.70078740157476</v>
      </c>
      <c r="C16" s="8">
        <v>0.26</v>
      </c>
      <c r="D16" s="8">
        <v>277.23</v>
      </c>
      <c r="E16" s="8">
        <v>120</v>
      </c>
      <c r="F16" s="9">
        <f t="shared" si="1"/>
        <v>393.70078740157476</v>
      </c>
      <c r="G16" s="8">
        <v>0.02</v>
      </c>
      <c r="H16" s="4"/>
      <c r="I16" s="32"/>
      <c r="J16" s="32"/>
      <c r="K16" s="30"/>
      <c r="L16" s="30"/>
      <c r="M16" s="31"/>
      <c r="N16" s="30"/>
      <c r="O16" s="30"/>
      <c r="P16" s="31"/>
      <c r="Q16" s="31"/>
      <c r="R16" s="31"/>
      <c r="S16" s="31"/>
      <c r="T16" s="31"/>
      <c r="U16" s="31"/>
      <c r="V16" s="31"/>
      <c r="W16" s="31"/>
      <c r="AK16" s="51">
        <v>30.6</v>
      </c>
      <c r="AL16" s="51">
        <v>30.7</v>
      </c>
      <c r="AM16" s="51">
        <v>30.8</v>
      </c>
      <c r="AN16" s="52">
        <v>26.9</v>
      </c>
      <c r="AO16" s="52">
        <v>27</v>
      </c>
      <c r="AP16" s="52">
        <v>27.1</v>
      </c>
      <c r="AR16" s="51">
        <v>8</v>
      </c>
      <c r="AS16" s="51">
        <v>56</v>
      </c>
      <c r="AT16" s="51">
        <v>29</v>
      </c>
    </row>
    <row r="17" spans="1:46" ht="15" customHeight="1" x14ac:dyDescent="0.2">
      <c r="A17" s="8">
        <v>130</v>
      </c>
      <c r="B17" s="9">
        <f t="shared" si="0"/>
        <v>426.50918635170603</v>
      </c>
      <c r="C17" s="8">
        <v>0.28000000000000003</v>
      </c>
      <c r="D17" s="8">
        <v>277.23</v>
      </c>
      <c r="E17" s="8">
        <v>130</v>
      </c>
      <c r="F17" s="9">
        <f t="shared" si="1"/>
        <v>426.50918635170603</v>
      </c>
      <c r="G17" s="8">
        <v>0.02</v>
      </c>
      <c r="H17" s="4"/>
      <c r="I17" s="32"/>
      <c r="J17" s="32"/>
      <c r="K17" s="30"/>
      <c r="L17" s="30"/>
      <c r="M17" s="31"/>
      <c r="N17" s="30"/>
      <c r="O17" s="30"/>
      <c r="P17" s="31"/>
      <c r="Q17" s="43"/>
      <c r="R17" s="44"/>
      <c r="S17" s="33"/>
      <c r="T17" s="31"/>
      <c r="U17" s="31"/>
      <c r="V17" s="31"/>
      <c r="W17" s="31"/>
      <c r="AK17" s="51">
        <v>33</v>
      </c>
      <c r="AL17" s="51">
        <v>33.1</v>
      </c>
      <c r="AM17" s="51">
        <v>33.200000000000003</v>
      </c>
      <c r="AN17" s="52">
        <v>29.3</v>
      </c>
      <c r="AO17" s="52">
        <v>29.4</v>
      </c>
      <c r="AP17" s="52">
        <v>29.5</v>
      </c>
      <c r="AR17" s="51">
        <v>7</v>
      </c>
      <c r="AS17" s="51">
        <v>55</v>
      </c>
      <c r="AT17" s="51">
        <v>28</v>
      </c>
    </row>
    <row r="18" spans="1:46" ht="15" customHeight="1" x14ac:dyDescent="0.2">
      <c r="A18" s="8">
        <v>140</v>
      </c>
      <c r="B18" s="9">
        <f t="shared" si="0"/>
        <v>459.31758530183725</v>
      </c>
      <c r="C18" s="8">
        <v>0.3</v>
      </c>
      <c r="D18" s="8">
        <v>277.23</v>
      </c>
      <c r="E18" s="8">
        <v>140</v>
      </c>
      <c r="F18" s="9">
        <f t="shared" si="1"/>
        <v>459.31758530183725</v>
      </c>
      <c r="G18" s="8">
        <v>0.02</v>
      </c>
      <c r="H18" s="4"/>
      <c r="I18" s="32"/>
      <c r="J18" s="32"/>
      <c r="K18" s="30"/>
      <c r="L18" s="30"/>
      <c r="M18" s="31"/>
      <c r="N18" s="30"/>
      <c r="O18" s="30"/>
      <c r="P18" s="31"/>
      <c r="Q18" s="44"/>
      <c r="R18" s="44"/>
      <c r="S18" s="33"/>
      <c r="T18" s="31"/>
      <c r="U18" s="31"/>
      <c r="V18" s="31"/>
      <c r="W18" s="31"/>
      <c r="AK18" s="51">
        <v>35.299999999999997</v>
      </c>
      <c r="AL18" s="51">
        <v>35.5</v>
      </c>
      <c r="AM18" s="51">
        <v>35.6</v>
      </c>
      <c r="AN18" s="52">
        <v>31.6</v>
      </c>
      <c r="AO18" s="52">
        <v>31.8</v>
      </c>
      <c r="AP18" s="52">
        <v>31.9</v>
      </c>
      <c r="AR18" s="51">
        <v>7</v>
      </c>
      <c r="AS18" s="51">
        <v>55</v>
      </c>
      <c r="AT18" s="51">
        <v>28</v>
      </c>
    </row>
    <row r="19" spans="1:46" ht="15" customHeight="1" x14ac:dyDescent="0.2">
      <c r="A19" s="8">
        <v>150</v>
      </c>
      <c r="B19" s="9">
        <f t="shared" si="0"/>
        <v>492.12598425196848</v>
      </c>
      <c r="C19" s="8">
        <v>0.32</v>
      </c>
      <c r="D19" s="8">
        <v>277.23</v>
      </c>
      <c r="E19" s="8">
        <v>150</v>
      </c>
      <c r="F19" s="9">
        <f t="shared" si="1"/>
        <v>492.12598425196848</v>
      </c>
      <c r="G19" s="8">
        <v>0.02</v>
      </c>
      <c r="H19" s="4"/>
      <c r="I19" s="32"/>
      <c r="J19" s="32"/>
      <c r="K19" s="30"/>
      <c r="L19" s="30"/>
      <c r="M19" s="31"/>
      <c r="N19" s="30"/>
      <c r="O19" s="30"/>
      <c r="P19" s="31"/>
      <c r="Q19" s="44"/>
      <c r="R19" s="44"/>
      <c r="S19" s="33"/>
      <c r="T19" s="31"/>
      <c r="U19" s="31"/>
      <c r="V19" s="49"/>
      <c r="W19" s="31"/>
      <c r="Y19" s="3"/>
      <c r="AB19" s="3"/>
      <c r="AK19" s="51">
        <v>37.700000000000003</v>
      </c>
      <c r="AL19" s="51">
        <v>37.9</v>
      </c>
      <c r="AM19" s="51">
        <v>38</v>
      </c>
      <c r="AN19" s="52">
        <v>34</v>
      </c>
      <c r="AO19" s="52">
        <v>34.200000000000003</v>
      </c>
      <c r="AP19" s="52">
        <v>34.299999999999997</v>
      </c>
      <c r="AR19" s="51">
        <v>6</v>
      </c>
      <c r="AS19" s="51">
        <v>54</v>
      </c>
      <c r="AT19" s="51">
        <v>27</v>
      </c>
    </row>
    <row r="20" spans="1:46" ht="16" x14ac:dyDescent="0.2">
      <c r="A20" s="8">
        <v>160</v>
      </c>
      <c r="B20" s="9">
        <f t="shared" si="0"/>
        <v>524.93438320209975</v>
      </c>
      <c r="C20" s="8">
        <v>0.34</v>
      </c>
      <c r="D20" s="8">
        <v>277.23</v>
      </c>
      <c r="E20" s="8">
        <v>160</v>
      </c>
      <c r="F20" s="9">
        <f t="shared" si="1"/>
        <v>524.93438320209975</v>
      </c>
      <c r="G20" s="8">
        <v>0.02</v>
      </c>
      <c r="H20" s="4"/>
      <c r="I20" s="62"/>
      <c r="J20" s="63"/>
      <c r="K20" s="63"/>
      <c r="L20" s="63"/>
      <c r="M20" s="63"/>
      <c r="N20" s="63"/>
      <c r="O20" s="30"/>
      <c r="P20" s="31"/>
      <c r="Q20" s="49">
        <v>113035943404288</v>
      </c>
      <c r="R20" s="31"/>
      <c r="S20" s="31"/>
      <c r="T20" s="31"/>
      <c r="U20" s="31"/>
      <c r="V20" s="31"/>
      <c r="W20" s="31"/>
      <c r="Z20" s="3"/>
      <c r="AA20" s="3"/>
      <c r="AK20" s="51">
        <v>40.1</v>
      </c>
      <c r="AL20" s="51">
        <v>40.200000000000003</v>
      </c>
      <c r="AM20" s="51">
        <v>40.4</v>
      </c>
      <c r="AN20" s="52">
        <v>36.4</v>
      </c>
      <c r="AO20" s="52">
        <v>36.5</v>
      </c>
      <c r="AP20" s="52">
        <v>36.700000000000003</v>
      </c>
      <c r="AR20" s="51">
        <v>16</v>
      </c>
      <c r="AS20" s="51">
        <v>103</v>
      </c>
      <c r="AT20" s="51">
        <v>119</v>
      </c>
    </row>
    <row r="21" spans="1:46" ht="15" customHeight="1" x14ac:dyDescent="0.2">
      <c r="A21" s="8">
        <v>170</v>
      </c>
      <c r="B21" s="9">
        <f t="shared" si="0"/>
        <v>557.74278215223092</v>
      </c>
      <c r="C21" s="8">
        <v>0.36</v>
      </c>
      <c r="D21" s="8">
        <v>267.08</v>
      </c>
      <c r="E21" s="8">
        <v>170</v>
      </c>
      <c r="F21" s="9">
        <f t="shared" si="1"/>
        <v>557.74278215223092</v>
      </c>
      <c r="G21" s="8">
        <v>7.0000000000000007E-2</v>
      </c>
      <c r="H21" s="4"/>
      <c r="I21" s="32"/>
      <c r="J21" s="32"/>
      <c r="K21" s="30"/>
      <c r="L21" s="30"/>
      <c r="M21" s="31"/>
      <c r="N21" s="30"/>
      <c r="O21" s="30"/>
      <c r="P21" s="31"/>
      <c r="Q21" s="45"/>
      <c r="R21" s="45"/>
      <c r="S21" s="33"/>
      <c r="T21" s="31"/>
      <c r="U21" s="31"/>
      <c r="V21" s="31"/>
      <c r="W21" s="31"/>
      <c r="Z21" s="3"/>
      <c r="AA21" s="3"/>
      <c r="AK21" s="51">
        <v>42.5</v>
      </c>
      <c r="AL21" s="51">
        <v>42.6</v>
      </c>
      <c r="AM21" s="51">
        <v>42.8</v>
      </c>
      <c r="AN21" s="52">
        <v>38.799999999999997</v>
      </c>
      <c r="AO21" s="52">
        <v>38.9</v>
      </c>
      <c r="AP21" s="52">
        <v>39.1</v>
      </c>
      <c r="AR21" s="51">
        <v>33</v>
      </c>
      <c r="AS21" s="51">
        <v>208</v>
      </c>
      <c r="AT21" s="51">
        <v>109</v>
      </c>
    </row>
    <row r="22" spans="1:46" ht="15" customHeight="1" x14ac:dyDescent="0.2">
      <c r="A22" s="8">
        <v>180</v>
      </c>
      <c r="B22" s="9">
        <f t="shared" si="0"/>
        <v>590.55118110236219</v>
      </c>
      <c r="C22" s="8">
        <v>0.4</v>
      </c>
      <c r="D22" s="8">
        <v>253.49</v>
      </c>
      <c r="E22" s="8">
        <v>180</v>
      </c>
      <c r="F22" s="9">
        <f t="shared" si="1"/>
        <v>590.55118110236219</v>
      </c>
      <c r="G22" s="8">
        <v>0.1</v>
      </c>
      <c r="H22" s="4"/>
      <c r="I22" s="32"/>
      <c r="J22" s="32"/>
      <c r="K22" s="30"/>
      <c r="L22" s="30"/>
      <c r="M22" s="31"/>
      <c r="N22" s="30"/>
      <c r="O22" s="30"/>
      <c r="P22" s="31"/>
      <c r="Q22" s="45"/>
      <c r="R22" s="45"/>
      <c r="S22" s="33"/>
      <c r="T22" s="31"/>
      <c r="U22" s="63"/>
      <c r="V22" s="63"/>
      <c r="W22" s="63"/>
      <c r="X22" s="3"/>
      <c r="Z22" s="3"/>
      <c r="AA22" s="3"/>
      <c r="AK22" s="51">
        <v>44.8</v>
      </c>
      <c r="AL22" s="51">
        <v>45</v>
      </c>
      <c r="AM22" s="51">
        <v>45.2</v>
      </c>
      <c r="AN22" s="52">
        <v>41.1</v>
      </c>
      <c r="AO22" s="52">
        <v>41.3</v>
      </c>
      <c r="AP22" s="52">
        <v>41.5</v>
      </c>
      <c r="AR22" s="51">
        <v>11</v>
      </c>
      <c r="AS22" s="51">
        <v>50</v>
      </c>
      <c r="AT22" s="51">
        <v>28</v>
      </c>
    </row>
    <row r="23" spans="1:46" ht="16" x14ac:dyDescent="0.2">
      <c r="A23" s="8">
        <v>190</v>
      </c>
      <c r="B23" s="9">
        <f t="shared" si="0"/>
        <v>623.35958005249336</v>
      </c>
      <c r="C23" s="8">
        <v>0.41</v>
      </c>
      <c r="D23" s="8">
        <v>251.28</v>
      </c>
      <c r="E23" s="8">
        <v>190</v>
      </c>
      <c r="F23" s="9">
        <f t="shared" si="1"/>
        <v>623.35958005249336</v>
      </c>
      <c r="G23" s="8">
        <v>0.02</v>
      </c>
      <c r="H23" s="4"/>
      <c r="I23" s="32"/>
      <c r="J23" s="32"/>
      <c r="K23" s="30"/>
      <c r="L23" s="30"/>
      <c r="M23" s="31"/>
      <c r="N23" s="30"/>
      <c r="O23" s="30"/>
      <c r="P23" s="31"/>
      <c r="Q23" s="33"/>
      <c r="R23" s="33"/>
      <c r="S23" s="33"/>
      <c r="T23" s="31"/>
      <c r="U23" s="31"/>
      <c r="V23" s="31"/>
      <c r="W23" s="31"/>
      <c r="Z23" s="3"/>
      <c r="AA23" s="3"/>
      <c r="AK23" s="51">
        <v>47.2</v>
      </c>
      <c r="AL23" s="51">
        <v>47.4</v>
      </c>
      <c r="AM23" s="51">
        <v>47.6</v>
      </c>
      <c r="AN23" s="52">
        <v>43.5</v>
      </c>
      <c r="AO23" s="52">
        <v>43.7</v>
      </c>
      <c r="AP23" s="52">
        <v>43.9</v>
      </c>
      <c r="AR23" s="51">
        <v>64</v>
      </c>
      <c r="AS23" s="51">
        <v>393</v>
      </c>
      <c r="AT23" s="51">
        <v>208</v>
      </c>
    </row>
    <row r="24" spans="1:46" ht="15" customHeight="1" x14ac:dyDescent="0.2">
      <c r="A24" s="8">
        <v>200</v>
      </c>
      <c r="B24" s="9">
        <f t="shared" si="0"/>
        <v>656.16797900262463</v>
      </c>
      <c r="C24" s="8">
        <v>0.34</v>
      </c>
      <c r="D24" s="8">
        <v>269.44</v>
      </c>
      <c r="E24" s="8">
        <v>200</v>
      </c>
      <c r="F24" s="9">
        <f t="shared" si="1"/>
        <v>656.16797900262463</v>
      </c>
      <c r="G24" s="8">
        <v>0.14000000000000001</v>
      </c>
      <c r="H24" s="4"/>
      <c r="I24" s="32"/>
      <c r="J24" s="32"/>
      <c r="K24" s="31"/>
      <c r="L24" s="30"/>
      <c r="M24" s="31"/>
      <c r="N24" s="30"/>
      <c r="O24" s="30"/>
      <c r="P24" s="31"/>
      <c r="Q24" s="45"/>
      <c r="R24" s="46"/>
      <c r="S24" s="31"/>
      <c r="T24" s="31"/>
      <c r="U24" s="31"/>
      <c r="V24" s="31"/>
      <c r="W24" s="31"/>
      <c r="AK24" s="51">
        <v>49.6</v>
      </c>
      <c r="AL24" s="51">
        <v>49.8</v>
      </c>
      <c r="AM24" s="51">
        <v>50</v>
      </c>
      <c r="AN24" s="52">
        <v>45.9</v>
      </c>
      <c r="AO24" s="52">
        <v>46</v>
      </c>
      <c r="AP24" s="52">
        <v>46.2</v>
      </c>
      <c r="AR24" s="51">
        <v>61</v>
      </c>
      <c r="AS24" s="51">
        <v>391</v>
      </c>
      <c r="AT24" s="51">
        <v>206</v>
      </c>
    </row>
    <row r="25" spans="1:46" ht="15" customHeight="1" x14ac:dyDescent="0.2">
      <c r="A25" s="8">
        <v>210</v>
      </c>
      <c r="B25" s="9">
        <f t="shared" si="0"/>
        <v>688.97637795275591</v>
      </c>
      <c r="C25" s="8">
        <v>0.31</v>
      </c>
      <c r="D25" s="8">
        <v>293.29000000000002</v>
      </c>
      <c r="E25" s="8">
        <v>210</v>
      </c>
      <c r="F25" s="9">
        <f t="shared" si="1"/>
        <v>688.97637795275591</v>
      </c>
      <c r="G25" s="8">
        <v>0.14000000000000001</v>
      </c>
      <c r="H25" s="4"/>
      <c r="I25" s="32"/>
      <c r="J25" s="32"/>
      <c r="K25" s="30"/>
      <c r="L25" s="30"/>
      <c r="M25" s="31"/>
      <c r="N25" s="30"/>
      <c r="O25" s="30"/>
      <c r="P25" s="31"/>
      <c r="Q25" s="46"/>
      <c r="R25" s="46"/>
      <c r="S25" s="31"/>
      <c r="T25" s="31"/>
      <c r="U25" s="31"/>
      <c r="V25" s="49"/>
      <c r="W25" s="31"/>
      <c r="AK25" s="51">
        <v>51.9</v>
      </c>
      <c r="AL25" s="51">
        <v>52.1</v>
      </c>
      <c r="AM25" s="51">
        <v>52.3</v>
      </c>
      <c r="AN25" s="52">
        <v>48.2</v>
      </c>
      <c r="AO25" s="52">
        <v>48.4</v>
      </c>
      <c r="AP25" s="52">
        <v>48.6</v>
      </c>
      <c r="AR25" s="51">
        <v>58</v>
      </c>
      <c r="AS25" s="51">
        <v>389</v>
      </c>
      <c r="AT25" s="51">
        <v>204</v>
      </c>
    </row>
    <row r="26" spans="1:46" ht="16" x14ac:dyDescent="0.2">
      <c r="A26" s="8">
        <v>220</v>
      </c>
      <c r="B26" s="9">
        <f t="shared" si="0"/>
        <v>721.78477690288707</v>
      </c>
      <c r="C26" s="8">
        <v>0.35</v>
      </c>
      <c r="D26" s="8">
        <v>316.41000000000003</v>
      </c>
      <c r="E26" s="8">
        <v>220</v>
      </c>
      <c r="F26" s="9">
        <f t="shared" si="1"/>
        <v>721.78477690288707</v>
      </c>
      <c r="G26" s="8">
        <v>0.14000000000000001</v>
      </c>
      <c r="H26" s="4"/>
      <c r="I26" s="32"/>
      <c r="J26" s="32"/>
      <c r="K26" s="30"/>
      <c r="L26" s="30"/>
      <c r="M26" s="31"/>
      <c r="N26" s="30"/>
      <c r="O26" s="30"/>
      <c r="P26" s="31"/>
      <c r="Q26" s="31"/>
      <c r="R26" s="31"/>
      <c r="S26" s="31"/>
      <c r="T26" s="31"/>
      <c r="U26" s="31"/>
      <c r="V26" s="49"/>
      <c r="W26" s="31"/>
      <c r="AK26" s="51">
        <v>54.3</v>
      </c>
      <c r="AL26" s="51">
        <v>54.5</v>
      </c>
      <c r="AM26" s="51">
        <v>54.7</v>
      </c>
      <c r="AN26" s="52">
        <v>50.6</v>
      </c>
      <c r="AO26" s="52">
        <v>50.8</v>
      </c>
      <c r="AP26" s="52">
        <v>51</v>
      </c>
      <c r="AR26" s="51">
        <v>27</v>
      </c>
      <c r="AS26" s="51">
        <v>192</v>
      </c>
      <c r="AT26" s="51">
        <v>100</v>
      </c>
    </row>
    <row r="27" spans="1:46" ht="16" x14ac:dyDescent="0.2">
      <c r="A27" s="8">
        <v>230</v>
      </c>
      <c r="B27" s="9">
        <f t="shared" si="0"/>
        <v>754.59317585301835</v>
      </c>
      <c r="C27" s="8">
        <v>0.38</v>
      </c>
      <c r="D27" s="8">
        <v>325.43</v>
      </c>
      <c r="E27" s="8">
        <v>230</v>
      </c>
      <c r="F27" s="9">
        <f t="shared" si="1"/>
        <v>754.59317585301835</v>
      </c>
      <c r="G27" s="8">
        <v>7.0000000000000007E-2</v>
      </c>
      <c r="H27" s="4"/>
      <c r="I27" s="32"/>
      <c r="J27" s="32"/>
      <c r="K27" s="30"/>
      <c r="L27" s="30"/>
      <c r="M27" s="31"/>
      <c r="N27" s="30"/>
      <c r="O27" s="30"/>
      <c r="P27" s="31"/>
      <c r="Q27" s="34"/>
      <c r="R27" s="35"/>
      <c r="S27" s="42" t="s">
        <v>47</v>
      </c>
      <c r="T27" s="31"/>
      <c r="U27" s="31"/>
      <c r="V27" s="49"/>
      <c r="W27" s="31"/>
      <c r="AK27" s="51">
        <v>56.6</v>
      </c>
      <c r="AL27" s="51">
        <v>56.9</v>
      </c>
      <c r="AM27" s="51">
        <v>57.1</v>
      </c>
      <c r="AN27" s="52">
        <v>52.9</v>
      </c>
      <c r="AO27" s="52">
        <v>53.1</v>
      </c>
      <c r="AP27" s="52">
        <v>53.4</v>
      </c>
      <c r="AR27" s="51">
        <v>4</v>
      </c>
      <c r="AS27" s="51">
        <v>25</v>
      </c>
      <c r="AT27" s="51">
        <v>13</v>
      </c>
    </row>
    <row r="28" spans="1:46" ht="16" x14ac:dyDescent="0.2">
      <c r="A28" s="8">
        <v>240</v>
      </c>
      <c r="B28" s="9">
        <f t="shared" si="0"/>
        <v>787.40157480314951</v>
      </c>
      <c r="C28" s="8">
        <v>0.38</v>
      </c>
      <c r="D28" s="8">
        <v>325.43</v>
      </c>
      <c r="E28" s="8">
        <v>240</v>
      </c>
      <c r="F28" s="9">
        <f t="shared" si="1"/>
        <v>787.40157480314951</v>
      </c>
      <c r="G28" s="8">
        <v>0</v>
      </c>
      <c r="H28" s="4"/>
      <c r="I28" s="62"/>
      <c r="J28" s="62"/>
      <c r="K28" s="62"/>
      <c r="L28" s="62"/>
      <c r="M28" s="62"/>
      <c r="N28" s="62"/>
      <c r="O28" s="30"/>
      <c r="P28" s="31"/>
      <c r="Q28" s="40" t="s">
        <v>43</v>
      </c>
      <c r="R28" s="31">
        <v>3987.25</v>
      </c>
      <c r="S28" s="31">
        <f>R28</f>
        <v>3987.25</v>
      </c>
      <c r="T28" s="31"/>
      <c r="U28" s="31"/>
      <c r="V28" s="49"/>
      <c r="W28" s="31"/>
      <c r="AK28" s="51">
        <v>59</v>
      </c>
      <c r="AL28" s="51">
        <v>59.3</v>
      </c>
      <c r="AM28" s="51">
        <v>59.5</v>
      </c>
      <c r="AN28" s="52">
        <v>55.3</v>
      </c>
      <c r="AO28" s="52">
        <v>55.5</v>
      </c>
      <c r="AP28" s="52">
        <v>55.8</v>
      </c>
      <c r="AR28" s="51">
        <v>4</v>
      </c>
      <c r="AS28" s="51">
        <v>4</v>
      </c>
      <c r="AT28" s="51">
        <v>4</v>
      </c>
    </row>
    <row r="29" spans="1:46" ht="16" x14ac:dyDescent="0.2">
      <c r="A29" s="8">
        <v>250</v>
      </c>
      <c r="B29" s="9">
        <f t="shared" si="0"/>
        <v>820.20997375328079</v>
      </c>
      <c r="C29" s="8">
        <v>0.38</v>
      </c>
      <c r="D29" s="8">
        <v>325.43</v>
      </c>
      <c r="E29" s="8">
        <v>250</v>
      </c>
      <c r="F29" s="9">
        <f t="shared" si="1"/>
        <v>820.20997375328079</v>
      </c>
      <c r="G29" s="8">
        <v>0</v>
      </c>
      <c r="H29" s="4"/>
      <c r="I29" s="32"/>
      <c r="J29" s="32"/>
      <c r="K29" s="30"/>
      <c r="L29" s="30"/>
      <c r="M29" s="31"/>
      <c r="N29" s="30"/>
      <c r="O29" s="30"/>
      <c r="P29" s="39"/>
      <c r="Q29" s="41" t="s">
        <v>44</v>
      </c>
      <c r="R29" s="39">
        <v>218</v>
      </c>
      <c r="S29" s="31">
        <f>S28+R29</f>
        <v>4205.25</v>
      </c>
      <c r="T29" s="31"/>
      <c r="U29" s="31"/>
      <c r="V29" s="49"/>
      <c r="W29" s="31"/>
      <c r="AK29" s="51">
        <v>61.4</v>
      </c>
      <c r="AL29" s="51">
        <v>61.6</v>
      </c>
      <c r="AM29" s="51">
        <v>61.9</v>
      </c>
      <c r="AN29" s="52">
        <v>57.6</v>
      </c>
      <c r="AO29" s="52">
        <v>57.9</v>
      </c>
      <c r="AP29" s="52">
        <v>58.1</v>
      </c>
      <c r="AR29" s="51">
        <v>7</v>
      </c>
      <c r="AS29" s="51">
        <v>77</v>
      </c>
      <c r="AT29" s="51">
        <v>4</v>
      </c>
    </row>
    <row r="30" spans="1:46" ht="16" x14ac:dyDescent="0.2">
      <c r="A30" s="8">
        <v>260</v>
      </c>
      <c r="B30" s="9">
        <f t="shared" si="0"/>
        <v>853.01837270341207</v>
      </c>
      <c r="C30" s="8">
        <v>0.38</v>
      </c>
      <c r="D30" s="8">
        <v>325.43</v>
      </c>
      <c r="E30" s="8">
        <v>260</v>
      </c>
      <c r="F30" s="9">
        <f t="shared" si="1"/>
        <v>853.01837270341207</v>
      </c>
      <c r="G30" s="8">
        <v>0</v>
      </c>
      <c r="H30" s="4"/>
      <c r="I30" s="32"/>
      <c r="J30" s="32"/>
      <c r="K30" s="30"/>
      <c r="L30" s="30"/>
      <c r="M30" s="31"/>
      <c r="N30" s="30"/>
      <c r="O30" s="30"/>
      <c r="P30" s="36"/>
      <c r="Q30" s="40" t="s">
        <v>45</v>
      </c>
      <c r="R30" s="31">
        <v>13.25</v>
      </c>
      <c r="S30" s="31">
        <f>S29+R30</f>
        <v>4218.5</v>
      </c>
      <c r="T30" s="31"/>
      <c r="U30" s="31"/>
      <c r="V30" s="49"/>
      <c r="W30" s="31"/>
      <c r="AK30" s="51">
        <v>62.3</v>
      </c>
      <c r="AL30" s="51">
        <v>62.5</v>
      </c>
      <c r="AM30" s="51">
        <v>62.8</v>
      </c>
      <c r="AN30" s="52">
        <v>58.5</v>
      </c>
      <c r="AO30" s="52">
        <v>58.8</v>
      </c>
      <c r="AP30" s="52">
        <v>59</v>
      </c>
      <c r="AR30" s="51">
        <v>18</v>
      </c>
      <c r="AS30" s="51">
        <v>165</v>
      </c>
      <c r="AT30" s="51">
        <v>38</v>
      </c>
    </row>
    <row r="31" spans="1:46" ht="16" x14ac:dyDescent="0.2">
      <c r="A31" s="8">
        <v>270</v>
      </c>
      <c r="B31" s="9">
        <f t="shared" si="0"/>
        <v>885.82677165354323</v>
      </c>
      <c r="C31" s="8">
        <v>0.43</v>
      </c>
      <c r="D31" s="8">
        <v>327.25</v>
      </c>
      <c r="E31" s="8">
        <v>270</v>
      </c>
      <c r="F31" s="9">
        <f t="shared" si="1"/>
        <v>885.82677165354323</v>
      </c>
      <c r="G31" s="8">
        <v>0.05</v>
      </c>
      <c r="H31" s="4"/>
      <c r="I31" s="32"/>
      <c r="J31" s="32"/>
      <c r="K31" s="30"/>
      <c r="L31" s="30"/>
      <c r="M31" s="31"/>
      <c r="N31" s="30"/>
      <c r="O31" s="30"/>
      <c r="P31" s="36"/>
      <c r="Q31" s="40" t="s">
        <v>46</v>
      </c>
      <c r="R31" s="31">
        <v>19.670000000000002</v>
      </c>
      <c r="S31" s="31">
        <f>S30+R31</f>
        <v>4238.17</v>
      </c>
      <c r="T31" s="31"/>
      <c r="U31" s="31"/>
      <c r="V31" s="31"/>
      <c r="W31" s="31"/>
      <c r="AK31" s="51">
        <v>62.9</v>
      </c>
      <c r="AL31" s="51">
        <v>63.2</v>
      </c>
      <c r="AM31" s="51">
        <v>63.6</v>
      </c>
      <c r="AN31" s="52">
        <v>59.2</v>
      </c>
      <c r="AO31" s="52">
        <v>59.5</v>
      </c>
      <c r="AP31" s="52">
        <v>59.8</v>
      </c>
      <c r="AR31" s="51">
        <v>21</v>
      </c>
      <c r="AS31" s="51">
        <v>193</v>
      </c>
      <c r="AT31" s="51">
        <v>97</v>
      </c>
    </row>
    <row r="32" spans="1:46" ht="16" x14ac:dyDescent="0.2">
      <c r="A32" s="8">
        <v>280</v>
      </c>
      <c r="B32" s="9">
        <f t="shared" si="0"/>
        <v>918.63517060367451</v>
      </c>
      <c r="C32" s="8">
        <v>0.5</v>
      </c>
      <c r="D32" s="8">
        <v>329.59</v>
      </c>
      <c r="E32" s="8">
        <v>280</v>
      </c>
      <c r="F32" s="9">
        <f t="shared" si="1"/>
        <v>918.63517060367451</v>
      </c>
      <c r="G32" s="8">
        <v>7.0000000000000007E-2</v>
      </c>
      <c r="H32" s="4"/>
      <c r="I32" s="32"/>
      <c r="J32" s="32"/>
      <c r="K32" s="30"/>
      <c r="L32" s="30"/>
      <c r="M32" s="31"/>
      <c r="N32" s="30"/>
      <c r="O32" s="30"/>
      <c r="P32" s="36"/>
      <c r="Q32" s="40" t="s">
        <v>13</v>
      </c>
      <c r="R32" s="31">
        <v>0.33</v>
      </c>
      <c r="S32" s="31">
        <f>S31+R32</f>
        <v>4238.5</v>
      </c>
      <c r="T32" s="31"/>
      <c r="U32" s="31"/>
      <c r="V32" s="31"/>
      <c r="W32" s="31"/>
      <c r="AK32" s="51">
        <v>63.6</v>
      </c>
      <c r="AL32" s="51">
        <v>63.9</v>
      </c>
      <c r="AM32" s="51">
        <v>64.3</v>
      </c>
      <c r="AN32" s="52">
        <v>59.8</v>
      </c>
      <c r="AO32" s="52">
        <v>60.1</v>
      </c>
      <c r="AP32" s="52">
        <v>60.4</v>
      </c>
      <c r="AR32" s="51">
        <v>19</v>
      </c>
      <c r="AS32" s="51">
        <v>191</v>
      </c>
      <c r="AT32" s="51">
        <v>94</v>
      </c>
    </row>
    <row r="33" spans="1:46" ht="16" x14ac:dyDescent="0.2">
      <c r="A33" s="8">
        <v>290</v>
      </c>
      <c r="B33" s="9">
        <f t="shared" si="0"/>
        <v>951.44356955380567</v>
      </c>
      <c r="C33" s="8">
        <v>0.56999999999999995</v>
      </c>
      <c r="D33" s="8">
        <v>331.35</v>
      </c>
      <c r="E33" s="8">
        <v>290</v>
      </c>
      <c r="F33" s="9">
        <f t="shared" si="1"/>
        <v>951.44356955380567</v>
      </c>
      <c r="G33" s="8">
        <v>7.0000000000000007E-2</v>
      </c>
      <c r="H33" s="4"/>
      <c r="I33" s="32"/>
      <c r="J33" s="31"/>
      <c r="K33" s="30"/>
      <c r="L33" s="30"/>
      <c r="M33" s="31"/>
      <c r="N33" s="30"/>
      <c r="O33" s="30"/>
      <c r="P33" s="36"/>
      <c r="Q33" s="40"/>
      <c r="R33" s="31">
        <f>SUM(R28:R32)</f>
        <v>4238.5</v>
      </c>
      <c r="S33" s="31"/>
      <c r="T33" s="31"/>
      <c r="U33" s="31"/>
      <c r="V33" s="31"/>
      <c r="W33" s="31"/>
      <c r="AK33" s="51">
        <v>64.3</v>
      </c>
      <c r="AL33" s="51">
        <v>64.599999999999994</v>
      </c>
      <c r="AM33" s="51">
        <v>64.900000000000006</v>
      </c>
      <c r="AN33" s="52">
        <v>60.5</v>
      </c>
      <c r="AO33" s="52">
        <v>60.8</v>
      </c>
      <c r="AP33" s="52">
        <v>61.1</v>
      </c>
      <c r="AR33" s="51">
        <v>39</v>
      </c>
      <c r="AS33" s="51">
        <v>359</v>
      </c>
      <c r="AT33" s="51">
        <v>180</v>
      </c>
    </row>
    <row r="34" spans="1:46" ht="16" x14ac:dyDescent="0.2">
      <c r="A34" s="8">
        <v>300</v>
      </c>
      <c r="B34" s="9">
        <f t="shared" si="0"/>
        <v>984.25196850393695</v>
      </c>
      <c r="C34" s="8">
        <v>0.64</v>
      </c>
      <c r="D34" s="8">
        <v>332.73</v>
      </c>
      <c r="E34" s="8">
        <v>300</v>
      </c>
      <c r="F34" s="9">
        <f t="shared" si="1"/>
        <v>984.25196850393695</v>
      </c>
      <c r="G34" s="8">
        <v>7.0000000000000007E-2</v>
      </c>
      <c r="H34" s="4"/>
      <c r="I34" s="32"/>
      <c r="J34" s="32"/>
      <c r="K34" s="30"/>
      <c r="L34" s="30"/>
      <c r="M34" s="31"/>
      <c r="N34" s="30"/>
      <c r="O34" s="30"/>
      <c r="P34" s="31"/>
      <c r="Q34" s="31"/>
      <c r="R34" s="31"/>
      <c r="S34" s="31"/>
      <c r="T34" s="31"/>
      <c r="U34" s="31"/>
      <c r="V34" s="31"/>
      <c r="W34" s="31"/>
      <c r="AK34" s="51">
        <v>64.900000000000006</v>
      </c>
      <c r="AL34" s="51">
        <v>65.3</v>
      </c>
      <c r="AM34" s="51">
        <v>65.599999999999994</v>
      </c>
      <c r="AN34" s="52">
        <v>61.1</v>
      </c>
      <c r="AO34" s="52">
        <v>61.5</v>
      </c>
      <c r="AP34" s="52">
        <v>61.8</v>
      </c>
      <c r="AR34" s="51">
        <v>143</v>
      </c>
      <c r="AS34" s="51">
        <v>1230</v>
      </c>
      <c r="AT34" s="51">
        <v>622</v>
      </c>
    </row>
    <row r="35" spans="1:46" ht="16" x14ac:dyDescent="0.2">
      <c r="A35" s="8">
        <v>310</v>
      </c>
      <c r="B35" s="9">
        <f t="shared" si="0"/>
        <v>1017.0603674540682</v>
      </c>
      <c r="C35" s="8">
        <v>0.96</v>
      </c>
      <c r="D35" s="8">
        <v>355.67</v>
      </c>
      <c r="E35" s="8">
        <v>309.99</v>
      </c>
      <c r="F35" s="9">
        <f t="shared" si="1"/>
        <v>1017.0275590551181</v>
      </c>
      <c r="G35" s="8">
        <v>0.45</v>
      </c>
      <c r="H35" s="4"/>
      <c r="I35" s="32"/>
      <c r="J35" s="32"/>
      <c r="K35" s="30"/>
      <c r="L35" s="30"/>
      <c r="M35" s="31"/>
      <c r="N35" s="30"/>
      <c r="O35" s="30"/>
      <c r="P35" s="31"/>
      <c r="Q35" s="31"/>
      <c r="R35" s="31"/>
      <c r="S35" s="31"/>
      <c r="T35" s="31"/>
      <c r="U35" s="31"/>
      <c r="V35" s="31"/>
      <c r="W35" s="31"/>
      <c r="AK35" s="51">
        <v>65.599999999999994</v>
      </c>
      <c r="AL35" s="51">
        <v>65.900000000000006</v>
      </c>
      <c r="AM35" s="51">
        <v>66.3</v>
      </c>
      <c r="AN35" s="52">
        <v>61.7</v>
      </c>
      <c r="AO35" s="52">
        <v>62.1</v>
      </c>
      <c r="AP35" s="52">
        <v>62.5</v>
      </c>
      <c r="AR35" s="51">
        <v>159</v>
      </c>
      <c r="AS35" s="51">
        <v>1433</v>
      </c>
      <c r="AT35" s="51">
        <v>721</v>
      </c>
    </row>
    <row r="36" spans="1:46" ht="16" x14ac:dyDescent="0.2">
      <c r="A36" s="8">
        <v>320</v>
      </c>
      <c r="B36" s="9">
        <f t="shared" si="0"/>
        <v>1049.8687664041995</v>
      </c>
      <c r="C36" s="8">
        <v>1.43</v>
      </c>
      <c r="D36" s="8">
        <v>8.2100000000000009</v>
      </c>
      <c r="E36" s="8">
        <v>319.99</v>
      </c>
      <c r="F36" s="9">
        <f t="shared" si="1"/>
        <v>1049.8359580052493</v>
      </c>
      <c r="G36" s="8">
        <v>0.54</v>
      </c>
      <c r="H36" s="4"/>
      <c r="I36" s="32"/>
      <c r="J36" s="32"/>
      <c r="K36" s="30"/>
      <c r="L36" s="30"/>
      <c r="M36" s="31"/>
      <c r="N36" s="30"/>
      <c r="O36" s="30"/>
      <c r="P36" s="31"/>
      <c r="Q36" s="31"/>
      <c r="R36" s="31"/>
      <c r="S36" s="31"/>
      <c r="T36" s="31"/>
      <c r="U36" s="31"/>
      <c r="V36" s="31"/>
      <c r="W36" s="31"/>
      <c r="AK36" s="51">
        <v>66.2</v>
      </c>
      <c r="AL36" s="51">
        <v>66.599999999999994</v>
      </c>
      <c r="AM36" s="51">
        <v>67</v>
      </c>
      <c r="AN36" s="52">
        <v>62.4</v>
      </c>
      <c r="AO36" s="52">
        <v>62.8</v>
      </c>
      <c r="AP36" s="52">
        <v>63.2</v>
      </c>
      <c r="AR36" s="51">
        <v>152</v>
      </c>
      <c r="AS36" s="51">
        <v>1459</v>
      </c>
      <c r="AT36" s="51">
        <v>729</v>
      </c>
    </row>
    <row r="37" spans="1:46" ht="16" x14ac:dyDescent="0.2">
      <c r="A37" s="8">
        <v>330</v>
      </c>
      <c r="B37" s="9">
        <f t="shared" si="0"/>
        <v>1082.6771653543306</v>
      </c>
      <c r="C37" s="8">
        <v>1.95</v>
      </c>
      <c r="D37" s="8">
        <v>14.34</v>
      </c>
      <c r="E37" s="8">
        <v>329.99</v>
      </c>
      <c r="F37" s="9">
        <f t="shared" si="1"/>
        <v>1082.6443569553805</v>
      </c>
      <c r="G37" s="8">
        <v>0.54</v>
      </c>
      <c r="H37" s="4"/>
      <c r="I37" s="62"/>
      <c r="J37" s="63"/>
      <c r="K37" s="63"/>
      <c r="L37" s="63"/>
      <c r="M37" s="63"/>
      <c r="N37" s="63"/>
      <c r="O37" s="30"/>
      <c r="P37" s="31"/>
      <c r="Q37" s="31"/>
      <c r="R37" s="31"/>
      <c r="S37" s="31"/>
      <c r="T37" s="31"/>
      <c r="U37" s="31"/>
      <c r="V37" s="31"/>
      <c r="W37" s="31"/>
      <c r="AK37" s="51">
        <v>66.900000000000006</v>
      </c>
      <c r="AL37" s="51">
        <v>67.3</v>
      </c>
      <c r="AM37" s="51">
        <v>67.7</v>
      </c>
      <c r="AN37" s="52">
        <v>63</v>
      </c>
      <c r="AO37" s="52">
        <v>63.5</v>
      </c>
      <c r="AP37" s="52">
        <v>63.9</v>
      </c>
      <c r="AR37" s="51">
        <v>138</v>
      </c>
      <c r="AS37" s="51">
        <v>1415</v>
      </c>
      <c r="AT37" s="51">
        <v>703</v>
      </c>
    </row>
    <row r="38" spans="1:46" ht="16" x14ac:dyDescent="0.2">
      <c r="A38" s="8">
        <v>340</v>
      </c>
      <c r="B38" s="9">
        <f t="shared" si="0"/>
        <v>1115.4855643044618</v>
      </c>
      <c r="C38" s="8">
        <v>2.4700000000000002</v>
      </c>
      <c r="D38" s="8">
        <v>17.899999999999999</v>
      </c>
      <c r="E38" s="8">
        <v>339.98</v>
      </c>
      <c r="F38" s="9">
        <f t="shared" si="1"/>
        <v>1115.4199475065616</v>
      </c>
      <c r="G38" s="8">
        <v>0.54</v>
      </c>
      <c r="H38" s="4"/>
      <c r="I38" s="32"/>
      <c r="J38" s="32"/>
      <c r="K38" s="30"/>
      <c r="L38" s="30"/>
      <c r="M38" s="31"/>
      <c r="N38" s="30"/>
      <c r="O38" s="30"/>
      <c r="P38" s="31"/>
      <c r="Q38" s="31"/>
      <c r="R38" s="31"/>
      <c r="S38" s="31"/>
      <c r="T38" s="31"/>
      <c r="U38" s="31"/>
      <c r="V38" s="31"/>
      <c r="W38" s="31"/>
      <c r="AK38" s="51">
        <v>67.5</v>
      </c>
      <c r="AL38" s="51">
        <v>68</v>
      </c>
      <c r="AM38" s="51">
        <v>68.400000000000006</v>
      </c>
      <c r="AN38" s="52">
        <v>63.7</v>
      </c>
      <c r="AO38" s="52">
        <v>64.099999999999994</v>
      </c>
      <c r="AP38" s="52">
        <v>64.599999999999994</v>
      </c>
      <c r="AR38" s="51">
        <v>64</v>
      </c>
      <c r="AS38" s="51">
        <v>441</v>
      </c>
      <c r="AT38" s="51">
        <v>103</v>
      </c>
    </row>
    <row r="39" spans="1:46" ht="16" x14ac:dyDescent="0.2">
      <c r="A39" s="8">
        <v>350</v>
      </c>
      <c r="B39" s="9">
        <f t="shared" si="0"/>
        <v>1148.2939632545931</v>
      </c>
      <c r="C39" s="8">
        <v>2.4</v>
      </c>
      <c r="D39" s="8">
        <v>15.06</v>
      </c>
      <c r="E39" s="8">
        <v>349.97</v>
      </c>
      <c r="F39" s="9">
        <f t="shared" si="1"/>
        <v>1148.1955380577429</v>
      </c>
      <c r="G39" s="8">
        <v>0.14000000000000001</v>
      </c>
      <c r="H39" s="4"/>
      <c r="I39" s="32"/>
      <c r="J39" s="32"/>
      <c r="K39" s="30"/>
      <c r="L39" s="30"/>
      <c r="M39" s="31"/>
      <c r="N39" s="30"/>
      <c r="O39" s="30"/>
      <c r="P39" s="31"/>
      <c r="Q39" s="31"/>
      <c r="R39" s="31"/>
      <c r="S39" s="31"/>
      <c r="T39" s="31"/>
      <c r="U39" s="31"/>
      <c r="V39" s="31"/>
      <c r="W39" s="31"/>
      <c r="AK39" s="51">
        <v>68.099999999999994</v>
      </c>
      <c r="AL39" s="51">
        <v>68.7</v>
      </c>
      <c r="AM39" s="51">
        <v>69.2</v>
      </c>
      <c r="AN39" s="52">
        <v>64.3</v>
      </c>
      <c r="AO39" s="52">
        <v>64.8</v>
      </c>
      <c r="AP39" s="52">
        <v>65.3</v>
      </c>
      <c r="AR39" s="51">
        <v>37</v>
      </c>
      <c r="AS39" s="51">
        <v>144</v>
      </c>
      <c r="AT39" s="51">
        <v>230</v>
      </c>
    </row>
    <row r="40" spans="1:46" ht="16" x14ac:dyDescent="0.2">
      <c r="A40" s="8">
        <v>360</v>
      </c>
      <c r="B40" s="9">
        <f t="shared" si="0"/>
        <v>1181.1023622047244</v>
      </c>
      <c r="C40" s="8">
        <v>2.2999999999999998</v>
      </c>
      <c r="D40" s="8">
        <v>11.74</v>
      </c>
      <c r="E40" s="8">
        <v>359.96</v>
      </c>
      <c r="F40" s="9">
        <f t="shared" si="1"/>
        <v>1180.9711286089237</v>
      </c>
      <c r="G40" s="8">
        <v>0.16</v>
      </c>
      <c r="H40" s="4"/>
      <c r="I40" s="32"/>
      <c r="J40" s="32"/>
      <c r="K40" s="30"/>
      <c r="L40" s="30"/>
      <c r="M40" s="31"/>
      <c r="N40" s="30"/>
      <c r="O40" s="30"/>
      <c r="P40" s="31"/>
      <c r="Q40" s="31"/>
      <c r="R40" s="31"/>
      <c r="S40" s="31"/>
      <c r="T40" s="31"/>
      <c r="U40" s="31"/>
      <c r="V40" s="31"/>
      <c r="W40" s="31"/>
      <c r="AK40" s="51">
        <v>68.8</v>
      </c>
      <c r="AL40" s="51">
        <v>69.3</v>
      </c>
      <c r="AM40" s="51">
        <v>69.900000000000006</v>
      </c>
      <c r="AN40" s="52">
        <v>65</v>
      </c>
      <c r="AO40" s="52">
        <v>65.5</v>
      </c>
      <c r="AP40" s="52">
        <v>66</v>
      </c>
      <c r="AR40" s="51">
        <v>88</v>
      </c>
      <c r="AS40" s="51">
        <v>961</v>
      </c>
      <c r="AT40" s="51">
        <v>84</v>
      </c>
    </row>
    <row r="41" spans="1:46" ht="16" x14ac:dyDescent="0.2">
      <c r="A41" s="8">
        <v>370</v>
      </c>
      <c r="B41" s="9">
        <f t="shared" si="0"/>
        <v>1213.9107611548557</v>
      </c>
      <c r="C41" s="8">
        <v>2.2999999999999998</v>
      </c>
      <c r="D41" s="8">
        <v>14.85</v>
      </c>
      <c r="E41" s="8">
        <v>369.96</v>
      </c>
      <c r="F41" s="9">
        <f t="shared" si="1"/>
        <v>1213.7795275590549</v>
      </c>
      <c r="G41" s="8">
        <v>0.13</v>
      </c>
      <c r="H41" s="4"/>
      <c r="I41" s="32"/>
      <c r="J41" s="32"/>
      <c r="K41" s="30"/>
      <c r="L41" s="30"/>
      <c r="M41" s="31"/>
      <c r="N41" s="30"/>
      <c r="O41" s="30"/>
      <c r="P41" s="31"/>
      <c r="Q41" s="31"/>
      <c r="R41" s="31"/>
      <c r="S41" s="31"/>
      <c r="T41" s="31"/>
      <c r="U41" s="31"/>
      <c r="V41" s="31"/>
      <c r="W41" s="31"/>
      <c r="AK41" s="51">
        <v>69.5</v>
      </c>
      <c r="AL41" s="51">
        <v>70</v>
      </c>
      <c r="AM41" s="51">
        <v>70.599999999999994</v>
      </c>
      <c r="AN41" s="52">
        <v>65.599999999999994</v>
      </c>
      <c r="AO41" s="52">
        <v>66.2</v>
      </c>
      <c r="AP41" s="52">
        <v>66.7</v>
      </c>
      <c r="AR41" s="51">
        <v>128</v>
      </c>
      <c r="AS41" s="51">
        <v>1545</v>
      </c>
      <c r="AT41" s="51">
        <v>474</v>
      </c>
    </row>
    <row r="42" spans="1:46" ht="16" x14ac:dyDescent="0.2">
      <c r="A42" s="8">
        <v>380</v>
      </c>
      <c r="B42" s="9">
        <f t="shared" si="0"/>
        <v>1246.7191601049867</v>
      </c>
      <c r="C42" s="8">
        <v>2.58</v>
      </c>
      <c r="D42" s="8">
        <v>26.97</v>
      </c>
      <c r="E42" s="8">
        <v>379.95</v>
      </c>
      <c r="F42" s="9">
        <f t="shared" si="1"/>
        <v>1246.5551181102362</v>
      </c>
      <c r="G42" s="8">
        <v>0.59</v>
      </c>
      <c r="H42" s="4"/>
      <c r="I42" s="32"/>
      <c r="J42" s="32"/>
      <c r="K42" s="30"/>
      <c r="L42" s="30"/>
      <c r="M42" s="31"/>
      <c r="N42" s="30"/>
      <c r="O42" s="30"/>
      <c r="P42" s="31"/>
      <c r="Q42" s="63"/>
      <c r="R42" s="63"/>
      <c r="S42" s="31"/>
      <c r="T42" s="31"/>
      <c r="U42" s="31"/>
      <c r="V42" s="31"/>
      <c r="W42" s="31"/>
      <c r="AK42" s="51">
        <v>70.099999999999994</v>
      </c>
      <c r="AL42" s="51">
        <v>70.7</v>
      </c>
      <c r="AM42" s="51">
        <v>71.400000000000006</v>
      </c>
      <c r="AN42" s="52">
        <v>66.2</v>
      </c>
      <c r="AO42" s="52">
        <v>66.8</v>
      </c>
      <c r="AP42" s="52">
        <v>67.400000000000006</v>
      </c>
      <c r="AR42" s="51">
        <v>132</v>
      </c>
      <c r="AS42" s="51">
        <v>1757</v>
      </c>
      <c r="AT42" s="51">
        <v>757</v>
      </c>
    </row>
    <row r="43" spans="1:46" ht="16" x14ac:dyDescent="0.2">
      <c r="A43" s="8">
        <v>390</v>
      </c>
      <c r="B43" s="9">
        <f t="shared" si="0"/>
        <v>1279.527559055118</v>
      </c>
      <c r="C43" s="8">
        <v>3.24</v>
      </c>
      <c r="D43" s="8">
        <v>31.03</v>
      </c>
      <c r="E43" s="8">
        <v>389.93</v>
      </c>
      <c r="F43" s="9">
        <f t="shared" si="1"/>
        <v>1279.2979002624672</v>
      </c>
      <c r="G43" s="8">
        <v>0.69</v>
      </c>
      <c r="H43" s="4"/>
      <c r="I43" s="32"/>
      <c r="J43" s="32"/>
      <c r="K43" s="30"/>
      <c r="L43" s="30"/>
      <c r="M43" s="31"/>
      <c r="N43" s="30"/>
      <c r="O43" s="30"/>
      <c r="P43" s="31"/>
      <c r="Q43" s="31"/>
      <c r="R43" s="31"/>
      <c r="S43" s="31"/>
      <c r="T43" s="31"/>
      <c r="U43" s="31"/>
      <c r="V43" s="31"/>
      <c r="W43" s="31"/>
      <c r="AK43" s="51">
        <v>70.7</v>
      </c>
      <c r="AL43" s="51">
        <v>71.400000000000006</v>
      </c>
      <c r="AM43" s="51">
        <v>72.099999999999994</v>
      </c>
      <c r="AN43" s="52">
        <v>66.8</v>
      </c>
      <c r="AO43" s="52">
        <v>67.5</v>
      </c>
      <c r="AP43" s="52">
        <v>68.2</v>
      </c>
      <c r="AR43" s="51">
        <v>118</v>
      </c>
      <c r="AS43" s="51">
        <v>1740</v>
      </c>
      <c r="AT43" s="51">
        <v>842</v>
      </c>
    </row>
    <row r="44" spans="1:46" ht="16" x14ac:dyDescent="0.2">
      <c r="A44" s="8">
        <v>400</v>
      </c>
      <c r="B44" s="9">
        <f t="shared" si="0"/>
        <v>1312.3359580052493</v>
      </c>
      <c r="C44" s="8">
        <v>3.91</v>
      </c>
      <c r="D44" s="8">
        <v>33.71</v>
      </c>
      <c r="E44" s="8">
        <v>399.91</v>
      </c>
      <c r="F44" s="9">
        <f t="shared" si="1"/>
        <v>1312.0406824146983</v>
      </c>
      <c r="G44" s="8">
        <v>0.69</v>
      </c>
      <c r="H44" s="4"/>
      <c r="I44" s="32"/>
      <c r="J44" s="32"/>
      <c r="K44" s="30"/>
      <c r="L44" s="30"/>
      <c r="M44" s="31"/>
      <c r="N44" s="30"/>
      <c r="O44" s="30"/>
      <c r="P44" s="31"/>
      <c r="Q44" s="31"/>
      <c r="R44" s="31"/>
      <c r="S44" s="31"/>
      <c r="T44" s="31"/>
      <c r="U44" s="31"/>
      <c r="V44" s="31"/>
      <c r="W44" s="31"/>
      <c r="AK44" s="51">
        <v>71.3</v>
      </c>
      <c r="AL44" s="51">
        <v>72.099999999999994</v>
      </c>
      <c r="AM44" s="51">
        <v>72.8</v>
      </c>
      <c r="AN44" s="52">
        <v>67.400000000000006</v>
      </c>
      <c r="AO44" s="52">
        <v>68.2</v>
      </c>
      <c r="AP44" s="52">
        <v>68.900000000000006</v>
      </c>
      <c r="AR44" s="51">
        <v>102</v>
      </c>
      <c r="AS44" s="51">
        <v>1692</v>
      </c>
      <c r="AT44" s="51">
        <v>813</v>
      </c>
    </row>
    <row r="45" spans="1:46" ht="16" x14ac:dyDescent="0.2">
      <c r="A45" s="8">
        <v>410</v>
      </c>
      <c r="B45" s="9">
        <f t="shared" si="0"/>
        <v>1345.1443569553805</v>
      </c>
      <c r="C45" s="8">
        <v>4.59</v>
      </c>
      <c r="D45" s="8">
        <v>35.61</v>
      </c>
      <c r="E45" s="8">
        <v>409.89</v>
      </c>
      <c r="F45" s="9">
        <f t="shared" si="1"/>
        <v>1344.7834645669291</v>
      </c>
      <c r="G45" s="8">
        <v>0.69</v>
      </c>
      <c r="H45" s="4"/>
      <c r="I45" s="32"/>
      <c r="J45" s="32"/>
      <c r="K45" s="30"/>
      <c r="L45" s="30"/>
      <c r="M45" s="31"/>
      <c r="N45" s="30"/>
      <c r="O45" s="30"/>
      <c r="P45" s="31"/>
      <c r="Q45" s="31"/>
      <c r="R45" s="31"/>
      <c r="S45" s="31"/>
      <c r="T45" s="31"/>
      <c r="U45" s="31"/>
      <c r="V45" s="31"/>
      <c r="W45" s="31"/>
      <c r="AK45" s="51">
        <v>71.900000000000006</v>
      </c>
      <c r="AL45" s="51">
        <v>72.7</v>
      </c>
      <c r="AM45" s="51">
        <v>73.599999999999994</v>
      </c>
      <c r="AN45" s="52">
        <v>68</v>
      </c>
      <c r="AO45" s="52">
        <v>68.8</v>
      </c>
      <c r="AP45" s="52">
        <v>69.599999999999994</v>
      </c>
      <c r="AR45" s="51">
        <v>70</v>
      </c>
      <c r="AS45" s="51">
        <v>1461</v>
      </c>
      <c r="AT45" s="51">
        <v>693</v>
      </c>
    </row>
    <row r="46" spans="1:46" ht="16" x14ac:dyDescent="0.2">
      <c r="A46" s="8">
        <v>420</v>
      </c>
      <c r="B46" s="9">
        <f t="shared" si="0"/>
        <v>1377.9527559055118</v>
      </c>
      <c r="C46" s="8">
        <v>5.19</v>
      </c>
      <c r="D46" s="8">
        <v>36.700000000000003</v>
      </c>
      <c r="E46" s="8">
        <v>419.85</v>
      </c>
      <c r="F46" s="9">
        <f t="shared" si="1"/>
        <v>1377.4606299212599</v>
      </c>
      <c r="G46" s="8">
        <v>0.61</v>
      </c>
      <c r="H46" s="4"/>
      <c r="I46" s="32"/>
      <c r="J46" s="32"/>
      <c r="K46" s="30"/>
      <c r="L46" s="30"/>
      <c r="M46" s="31"/>
      <c r="N46" s="30"/>
      <c r="O46" s="30"/>
      <c r="P46" s="31"/>
      <c r="Q46" s="31"/>
      <c r="R46" s="31"/>
      <c r="S46" s="31"/>
      <c r="T46" s="31"/>
      <c r="U46" s="31"/>
      <c r="V46" s="31"/>
      <c r="W46" s="31"/>
      <c r="AK46" s="51">
        <v>72.5</v>
      </c>
      <c r="AL46" s="51">
        <v>73.400000000000006</v>
      </c>
      <c r="AM46" s="51">
        <v>74.3</v>
      </c>
      <c r="AN46" s="52">
        <v>68.599999999999994</v>
      </c>
      <c r="AO46" s="52">
        <v>69.5</v>
      </c>
      <c r="AP46" s="52">
        <v>70.3</v>
      </c>
      <c r="AR46" s="51">
        <v>29</v>
      </c>
      <c r="AS46" s="51">
        <v>1080</v>
      </c>
      <c r="AT46" s="51">
        <v>500</v>
      </c>
    </row>
    <row r="47" spans="1:46" ht="16" x14ac:dyDescent="0.2">
      <c r="A47" s="8">
        <v>430</v>
      </c>
      <c r="B47" s="9">
        <f t="shared" si="0"/>
        <v>1410.7611548556429</v>
      </c>
      <c r="C47" s="8">
        <v>5.64</v>
      </c>
      <c r="D47" s="8">
        <v>36.96</v>
      </c>
      <c r="E47" s="8">
        <v>429.8</v>
      </c>
      <c r="F47" s="9">
        <f t="shared" si="1"/>
        <v>1410.1049868766404</v>
      </c>
      <c r="G47" s="8">
        <v>0.45</v>
      </c>
      <c r="H47" s="4"/>
      <c r="J47" s="1"/>
      <c r="AK47" s="51">
        <v>73.099999999999994</v>
      </c>
      <c r="AL47" s="51">
        <v>74.099999999999994</v>
      </c>
      <c r="AM47" s="51">
        <v>75</v>
      </c>
      <c r="AN47" s="52">
        <v>69.2</v>
      </c>
      <c r="AO47" s="52">
        <v>70.099999999999994</v>
      </c>
      <c r="AP47" s="52">
        <v>71.099999999999994</v>
      </c>
      <c r="AR47" s="51">
        <v>22</v>
      </c>
      <c r="AS47" s="51">
        <v>1093</v>
      </c>
      <c r="AT47" s="51">
        <v>503</v>
      </c>
    </row>
    <row r="48" spans="1:46" ht="16" x14ac:dyDescent="0.2">
      <c r="A48" s="8">
        <v>440</v>
      </c>
      <c r="B48" s="9">
        <f t="shared" si="0"/>
        <v>1443.5695538057741</v>
      </c>
      <c r="C48" s="8">
        <v>6.1</v>
      </c>
      <c r="D48" s="8">
        <v>37.18</v>
      </c>
      <c r="E48" s="8">
        <v>439.75</v>
      </c>
      <c r="F48" s="9">
        <f t="shared" si="1"/>
        <v>1442.7493438320209</v>
      </c>
      <c r="G48" s="8">
        <v>0.45</v>
      </c>
      <c r="H48" s="4"/>
      <c r="AK48" s="51">
        <v>73.7</v>
      </c>
      <c r="AL48" s="51">
        <v>74.7</v>
      </c>
      <c r="AM48" s="51">
        <v>75.8</v>
      </c>
      <c r="AN48" s="52">
        <v>69.8</v>
      </c>
      <c r="AO48" s="52">
        <v>70.8</v>
      </c>
      <c r="AP48" s="52">
        <v>71.8</v>
      </c>
      <c r="AR48" s="51">
        <v>45</v>
      </c>
      <c r="AS48" s="51">
        <v>1248</v>
      </c>
      <c r="AT48" s="51">
        <v>483</v>
      </c>
    </row>
    <row r="49" spans="1:46" ht="16" x14ac:dyDescent="0.2">
      <c r="A49" s="8">
        <v>450</v>
      </c>
      <c r="B49" s="9">
        <f t="shared" si="0"/>
        <v>1476.3779527559054</v>
      </c>
      <c r="C49" s="8">
        <v>6.55</v>
      </c>
      <c r="D49" s="8">
        <v>37.369999999999997</v>
      </c>
      <c r="E49" s="8">
        <v>449.69</v>
      </c>
      <c r="F49" s="9">
        <f t="shared" si="1"/>
        <v>1475.3608923884515</v>
      </c>
      <c r="G49" s="8">
        <v>0.45</v>
      </c>
      <c r="H49" s="4"/>
      <c r="AK49" s="51">
        <v>74.3</v>
      </c>
      <c r="AL49" s="51">
        <v>75.400000000000006</v>
      </c>
      <c r="AM49" s="51">
        <v>76.5</v>
      </c>
      <c r="AN49" s="52">
        <v>70.400000000000006</v>
      </c>
      <c r="AO49" s="52">
        <v>71.400000000000006</v>
      </c>
      <c r="AP49" s="52">
        <v>72.5</v>
      </c>
      <c r="AR49" s="51">
        <v>93</v>
      </c>
      <c r="AS49" s="51">
        <v>1865</v>
      </c>
      <c r="AT49" s="51">
        <v>577</v>
      </c>
    </row>
    <row r="50" spans="1:46" ht="16" x14ac:dyDescent="0.2">
      <c r="A50" s="8">
        <v>460</v>
      </c>
      <c r="B50" s="9">
        <f t="shared" si="0"/>
        <v>1509.1863517060367</v>
      </c>
      <c r="C50" s="8">
        <v>7.01</v>
      </c>
      <c r="D50" s="8">
        <v>40.14</v>
      </c>
      <c r="E50" s="8">
        <v>459.62</v>
      </c>
      <c r="F50" s="9">
        <f t="shared" si="1"/>
        <v>1507.9396325459318</v>
      </c>
      <c r="G50" s="8">
        <v>0.56999999999999995</v>
      </c>
      <c r="H50" s="4"/>
      <c r="AK50" s="51">
        <v>74.900000000000006</v>
      </c>
      <c r="AL50" s="51">
        <v>76.099999999999994</v>
      </c>
      <c r="AM50" s="51">
        <v>77.2</v>
      </c>
      <c r="AN50" s="52">
        <v>71</v>
      </c>
      <c r="AO50" s="52">
        <v>72.099999999999994</v>
      </c>
      <c r="AP50" s="52">
        <v>73.2</v>
      </c>
      <c r="AR50" s="51">
        <v>100</v>
      </c>
      <c r="AS50" s="51">
        <v>2096</v>
      </c>
      <c r="AT50" s="51">
        <v>883</v>
      </c>
    </row>
    <row r="51" spans="1:46" ht="16" x14ac:dyDescent="0.2">
      <c r="A51" s="8">
        <v>470</v>
      </c>
      <c r="B51" s="9">
        <f t="shared" si="0"/>
        <v>1541.994750656168</v>
      </c>
      <c r="C51" s="8">
        <v>7.55</v>
      </c>
      <c r="D51" s="8">
        <v>45.61</v>
      </c>
      <c r="E51" s="8">
        <v>469.54</v>
      </c>
      <c r="F51" s="9">
        <f t="shared" si="1"/>
        <v>1540.4855643044618</v>
      </c>
      <c r="G51" s="8">
        <v>0.87</v>
      </c>
      <c r="H51" s="4"/>
      <c r="AK51" s="51">
        <v>75.5</v>
      </c>
      <c r="AL51" s="51">
        <v>76.7</v>
      </c>
      <c r="AM51" s="51">
        <v>78</v>
      </c>
      <c r="AN51" s="52">
        <v>71.599999999999994</v>
      </c>
      <c r="AO51" s="52">
        <v>72.8</v>
      </c>
      <c r="AP51" s="52">
        <v>74</v>
      </c>
      <c r="AR51" s="51">
        <v>87</v>
      </c>
      <c r="AS51" s="51">
        <v>2069</v>
      </c>
      <c r="AT51" s="51">
        <v>992</v>
      </c>
    </row>
    <row r="52" spans="1:46" ht="16" x14ac:dyDescent="0.2">
      <c r="A52" s="8">
        <v>480</v>
      </c>
      <c r="B52" s="9">
        <f t="shared" si="0"/>
        <v>1574.803149606299</v>
      </c>
      <c r="C52" s="8">
        <v>8.14</v>
      </c>
      <c r="D52" s="8">
        <v>50.33</v>
      </c>
      <c r="E52" s="8">
        <v>479.45</v>
      </c>
      <c r="F52" s="9">
        <f t="shared" si="1"/>
        <v>1572.9986876640419</v>
      </c>
      <c r="G52" s="8">
        <v>0.87</v>
      </c>
      <c r="H52" s="4"/>
      <c r="AK52" s="51">
        <v>76.099999999999994</v>
      </c>
      <c r="AL52" s="51">
        <v>77.400000000000006</v>
      </c>
      <c r="AM52" s="51">
        <v>78.8</v>
      </c>
      <c r="AN52" s="52">
        <v>72.099999999999994</v>
      </c>
      <c r="AO52" s="52">
        <v>73.400000000000006</v>
      </c>
      <c r="AP52" s="52">
        <v>74.8</v>
      </c>
      <c r="AR52" s="51">
        <v>80</v>
      </c>
      <c r="AS52" s="51">
        <v>1843</v>
      </c>
      <c r="AT52" s="51">
        <v>973</v>
      </c>
    </row>
    <row r="53" spans="1:46" ht="16" x14ac:dyDescent="0.2">
      <c r="A53" s="8">
        <v>490</v>
      </c>
      <c r="B53" s="9">
        <f t="shared" si="0"/>
        <v>1607.6115485564303</v>
      </c>
      <c r="C53" s="8">
        <v>8.7799999999999994</v>
      </c>
      <c r="D53" s="8">
        <v>54.38</v>
      </c>
      <c r="E53" s="8">
        <v>489.34</v>
      </c>
      <c r="F53" s="9">
        <f t="shared" si="1"/>
        <v>1605.4461942257217</v>
      </c>
      <c r="G53" s="8">
        <v>0.87</v>
      </c>
      <c r="H53" s="4"/>
      <c r="AK53" s="51">
        <v>76.599999999999994</v>
      </c>
      <c r="AL53" s="51">
        <v>78.099999999999994</v>
      </c>
      <c r="AM53" s="51">
        <v>79.599999999999994</v>
      </c>
      <c r="AN53" s="52">
        <v>72.7</v>
      </c>
      <c r="AO53" s="52">
        <v>74.099999999999994</v>
      </c>
      <c r="AP53" s="52">
        <v>75.5</v>
      </c>
      <c r="AR53" s="51">
        <v>83</v>
      </c>
      <c r="AS53" s="51">
        <v>1415</v>
      </c>
      <c r="AT53" s="51">
        <v>657</v>
      </c>
    </row>
    <row r="54" spans="1:46" ht="16" x14ac:dyDescent="0.2">
      <c r="A54" s="8">
        <v>500</v>
      </c>
      <c r="B54" s="9">
        <f t="shared" si="0"/>
        <v>1640.4199475065616</v>
      </c>
      <c r="C54" s="8">
        <v>9.17</v>
      </c>
      <c r="D54" s="8">
        <v>57.97</v>
      </c>
      <c r="E54" s="8">
        <v>499.22</v>
      </c>
      <c r="F54" s="9">
        <f t="shared" si="1"/>
        <v>1637.8608923884515</v>
      </c>
      <c r="G54" s="8">
        <v>0.68</v>
      </c>
      <c r="H54" s="4"/>
      <c r="AK54" s="51">
        <v>77.2</v>
      </c>
      <c r="AL54" s="51">
        <v>78.7</v>
      </c>
      <c r="AM54" s="51">
        <v>80.3</v>
      </c>
      <c r="AN54" s="52">
        <v>73.2</v>
      </c>
      <c r="AO54" s="52">
        <v>74.8</v>
      </c>
      <c r="AP54" s="52">
        <v>76.3</v>
      </c>
      <c r="AR54" s="51">
        <v>79</v>
      </c>
      <c r="AS54" s="51">
        <v>994</v>
      </c>
      <c r="AT54" s="51">
        <v>445</v>
      </c>
    </row>
    <row r="55" spans="1:46" ht="16" x14ac:dyDescent="0.2">
      <c r="A55" s="8">
        <v>510</v>
      </c>
      <c r="B55" s="9">
        <f t="shared" si="0"/>
        <v>1673.2283464566929</v>
      </c>
      <c r="C55" s="8">
        <v>9.4700000000000006</v>
      </c>
      <c r="D55" s="8">
        <v>60.17</v>
      </c>
      <c r="E55" s="8">
        <v>509.08</v>
      </c>
      <c r="F55" s="9">
        <f t="shared" si="1"/>
        <v>1670.2099737532808</v>
      </c>
      <c r="G55" s="8">
        <v>0.46</v>
      </c>
      <c r="H55" s="4"/>
      <c r="AK55" s="51">
        <v>77.7</v>
      </c>
      <c r="AL55" s="51">
        <v>79.400000000000006</v>
      </c>
      <c r="AM55" s="51">
        <v>81.099999999999994</v>
      </c>
      <c r="AN55" s="52">
        <v>73.8</v>
      </c>
      <c r="AO55" s="52">
        <v>75.400000000000006</v>
      </c>
      <c r="AP55" s="52">
        <v>77</v>
      </c>
      <c r="AR55" s="51">
        <v>75</v>
      </c>
      <c r="AS55" s="51">
        <v>857</v>
      </c>
      <c r="AT55" s="51">
        <v>363</v>
      </c>
    </row>
    <row r="56" spans="1:46" ht="16" x14ac:dyDescent="0.2">
      <c r="A56" s="8">
        <v>520</v>
      </c>
      <c r="B56" s="9">
        <f t="shared" si="0"/>
        <v>1706.0367454068241</v>
      </c>
      <c r="C56" s="8">
        <v>9.83</v>
      </c>
      <c r="D56" s="8">
        <v>61.22</v>
      </c>
      <c r="E56" s="8">
        <v>518.94000000000005</v>
      </c>
      <c r="F56" s="9">
        <f t="shared" si="1"/>
        <v>1702.5590551181103</v>
      </c>
      <c r="G56" s="8">
        <v>0.4</v>
      </c>
      <c r="H56" s="4"/>
      <c r="AK56" s="51">
        <v>78.2</v>
      </c>
      <c r="AL56" s="51">
        <v>80</v>
      </c>
      <c r="AM56" s="51">
        <v>81.8</v>
      </c>
      <c r="AN56" s="52">
        <v>74.3</v>
      </c>
      <c r="AO56" s="52">
        <v>76</v>
      </c>
      <c r="AP56" s="52">
        <v>77.8</v>
      </c>
      <c r="AR56" s="51">
        <v>81</v>
      </c>
      <c r="AS56" s="51">
        <v>842</v>
      </c>
      <c r="AT56" s="51">
        <v>353</v>
      </c>
    </row>
    <row r="57" spans="1:46" ht="16" x14ac:dyDescent="0.2">
      <c r="A57" s="8">
        <v>530</v>
      </c>
      <c r="B57" s="9">
        <f t="shared" si="0"/>
        <v>1738.8451443569552</v>
      </c>
      <c r="C57" s="8">
        <v>10.19</v>
      </c>
      <c r="D57" s="8">
        <v>62.2</v>
      </c>
      <c r="E57" s="8">
        <v>528.79</v>
      </c>
      <c r="F57" s="9">
        <f t="shared" si="1"/>
        <v>1734.8753280839892</v>
      </c>
      <c r="G57" s="8">
        <v>0.4</v>
      </c>
      <c r="H57" s="4"/>
      <c r="AK57" s="51">
        <v>78.8</v>
      </c>
      <c r="AL57" s="51">
        <v>80.599999999999994</v>
      </c>
      <c r="AM57" s="51">
        <v>82.6</v>
      </c>
      <c r="AN57" s="52">
        <v>74.8</v>
      </c>
      <c r="AO57" s="52">
        <v>76.599999999999994</v>
      </c>
      <c r="AP57" s="52">
        <v>78.5</v>
      </c>
      <c r="AR57" s="51">
        <v>88</v>
      </c>
      <c r="AS57" s="51">
        <v>827</v>
      </c>
      <c r="AT57" s="51">
        <v>342</v>
      </c>
    </row>
    <row r="58" spans="1:46" ht="16" x14ac:dyDescent="0.2">
      <c r="A58" s="8">
        <v>540</v>
      </c>
      <c r="B58" s="9">
        <f t="shared" si="0"/>
        <v>1771.6535433070865</v>
      </c>
      <c r="C58" s="8">
        <v>10.55</v>
      </c>
      <c r="D58" s="8">
        <v>63.11</v>
      </c>
      <c r="E58" s="8">
        <v>538.63</v>
      </c>
      <c r="F58" s="9">
        <f t="shared" si="1"/>
        <v>1767.1587926509185</v>
      </c>
      <c r="G58" s="8">
        <v>0.4</v>
      </c>
      <c r="H58" s="4"/>
      <c r="AK58" s="51">
        <v>79.3</v>
      </c>
      <c r="AL58" s="51">
        <v>81.3</v>
      </c>
      <c r="AM58" s="51">
        <v>83.3</v>
      </c>
      <c r="AN58" s="52">
        <v>75.3</v>
      </c>
      <c r="AO58" s="52">
        <v>77.3</v>
      </c>
      <c r="AP58" s="52">
        <v>79.3</v>
      </c>
      <c r="AR58" s="51">
        <v>87</v>
      </c>
      <c r="AS58" s="51">
        <v>1482</v>
      </c>
      <c r="AT58" s="51">
        <v>558</v>
      </c>
    </row>
    <row r="59" spans="1:46" ht="16" x14ac:dyDescent="0.2">
      <c r="A59" s="8">
        <v>550</v>
      </c>
      <c r="B59" s="9">
        <f t="shared" si="0"/>
        <v>1804.4619422572177</v>
      </c>
      <c r="C59" s="8">
        <v>11.13</v>
      </c>
      <c r="D59" s="8">
        <v>64.17</v>
      </c>
      <c r="E59" s="8">
        <v>548.45000000000005</v>
      </c>
      <c r="F59" s="9">
        <f t="shared" si="1"/>
        <v>1799.3766404199475</v>
      </c>
      <c r="G59" s="8">
        <v>0.61</v>
      </c>
      <c r="H59" s="4"/>
      <c r="AK59" s="51">
        <v>79.8</v>
      </c>
      <c r="AL59" s="51">
        <v>81.900000000000006</v>
      </c>
      <c r="AM59" s="51">
        <v>84.1</v>
      </c>
      <c r="AN59" s="52">
        <v>75.8</v>
      </c>
      <c r="AO59" s="52">
        <v>77.900000000000006</v>
      </c>
      <c r="AP59" s="52">
        <v>80</v>
      </c>
      <c r="AR59" s="51">
        <v>98</v>
      </c>
      <c r="AS59" s="51">
        <v>1521</v>
      </c>
      <c r="AT59" s="51">
        <v>640</v>
      </c>
    </row>
    <row r="60" spans="1:46" ht="16" x14ac:dyDescent="0.2">
      <c r="A60" s="8">
        <v>560</v>
      </c>
      <c r="B60" s="9">
        <f t="shared" si="0"/>
        <v>1837.270341207349</v>
      </c>
      <c r="C60" s="8">
        <v>11.8</v>
      </c>
      <c r="D60" s="8">
        <v>65.209999999999994</v>
      </c>
      <c r="E60" s="8">
        <v>558.25</v>
      </c>
      <c r="F60" s="9">
        <f t="shared" si="1"/>
        <v>1831.5288713910761</v>
      </c>
      <c r="G60" s="8">
        <v>0.71</v>
      </c>
      <c r="H60" s="4"/>
      <c r="AK60" s="51">
        <v>80.3</v>
      </c>
      <c r="AL60" s="51">
        <v>82.5</v>
      </c>
      <c r="AM60" s="51">
        <v>84.9</v>
      </c>
      <c r="AN60" s="52">
        <v>76.3</v>
      </c>
      <c r="AO60" s="52">
        <v>78.5</v>
      </c>
      <c r="AP60" s="52">
        <v>80.8</v>
      </c>
      <c r="AR60" s="51">
        <v>112</v>
      </c>
      <c r="AS60" s="51">
        <v>1494</v>
      </c>
      <c r="AT60" s="51">
        <v>653</v>
      </c>
    </row>
    <row r="61" spans="1:46" ht="16" x14ac:dyDescent="0.2">
      <c r="A61" s="8">
        <v>570</v>
      </c>
      <c r="B61" s="9">
        <f t="shared" si="0"/>
        <v>1870.0787401574803</v>
      </c>
      <c r="C61" s="8">
        <v>12.49</v>
      </c>
      <c r="D61" s="8">
        <v>66.14</v>
      </c>
      <c r="E61" s="8">
        <v>568.03</v>
      </c>
      <c r="F61" s="9">
        <f t="shared" si="1"/>
        <v>1863.6154855643042</v>
      </c>
      <c r="G61" s="8">
        <v>0.71</v>
      </c>
      <c r="H61" s="4"/>
      <c r="AK61" s="51">
        <v>80.8</v>
      </c>
      <c r="AL61" s="51">
        <v>83.2</v>
      </c>
      <c r="AM61" s="51">
        <v>85.6</v>
      </c>
      <c r="AN61" s="52">
        <v>76.8</v>
      </c>
      <c r="AO61" s="52">
        <v>79.099999999999994</v>
      </c>
      <c r="AP61" s="52">
        <v>81.5</v>
      </c>
      <c r="AR61" s="51">
        <v>118</v>
      </c>
      <c r="AS61" s="51">
        <v>2153</v>
      </c>
      <c r="AT61" s="51">
        <v>634</v>
      </c>
    </row>
    <row r="62" spans="1:46" ht="16" x14ac:dyDescent="0.2">
      <c r="A62" s="8">
        <v>580</v>
      </c>
      <c r="B62" s="9">
        <f t="shared" si="0"/>
        <v>1902.8871391076113</v>
      </c>
      <c r="C62" s="8">
        <v>13.17</v>
      </c>
      <c r="D62" s="8">
        <v>66.98</v>
      </c>
      <c r="E62" s="8">
        <v>577.78</v>
      </c>
      <c r="F62" s="9">
        <f t="shared" si="1"/>
        <v>1895.6036745406823</v>
      </c>
      <c r="G62" s="8">
        <v>0.71</v>
      </c>
      <c r="H62" s="4"/>
      <c r="AK62" s="51">
        <v>81.3</v>
      </c>
      <c r="AL62" s="51">
        <v>83.8</v>
      </c>
      <c r="AM62" s="51">
        <v>86.4</v>
      </c>
      <c r="AN62" s="52">
        <v>77.3</v>
      </c>
      <c r="AO62" s="52">
        <v>79.8</v>
      </c>
      <c r="AP62" s="52">
        <v>82.3</v>
      </c>
      <c r="AR62" s="51">
        <v>131</v>
      </c>
      <c r="AS62" s="51">
        <v>2772</v>
      </c>
      <c r="AT62" s="51">
        <v>941</v>
      </c>
    </row>
    <row r="63" spans="1:46" ht="16" x14ac:dyDescent="0.2">
      <c r="A63" s="8">
        <v>590</v>
      </c>
      <c r="B63" s="9">
        <f t="shared" si="0"/>
        <v>1935.6955380577426</v>
      </c>
      <c r="C63" s="8">
        <v>14.29</v>
      </c>
      <c r="D63" s="8">
        <v>69.12</v>
      </c>
      <c r="E63" s="8">
        <v>587.49</v>
      </c>
      <c r="F63" s="9">
        <f t="shared" si="1"/>
        <v>1927.4606299212599</v>
      </c>
      <c r="G63" s="8">
        <v>1.23</v>
      </c>
      <c r="H63" s="4"/>
      <c r="AK63" s="51">
        <v>81.7</v>
      </c>
      <c r="AL63" s="51">
        <v>84.4</v>
      </c>
      <c r="AM63" s="51">
        <v>87.2</v>
      </c>
      <c r="AN63" s="52">
        <v>77.7</v>
      </c>
      <c r="AO63" s="52">
        <v>80.400000000000006</v>
      </c>
      <c r="AP63" s="52">
        <v>83.1</v>
      </c>
      <c r="AR63" s="51">
        <v>153</v>
      </c>
      <c r="AS63" s="51">
        <v>2873</v>
      </c>
      <c r="AT63" s="51">
        <v>1267</v>
      </c>
    </row>
    <row r="64" spans="1:46" ht="16" x14ac:dyDescent="0.2">
      <c r="A64" s="8">
        <v>600</v>
      </c>
      <c r="B64" s="9">
        <f t="shared" si="0"/>
        <v>1968.5039370078739</v>
      </c>
      <c r="C64" s="8">
        <v>15.53</v>
      </c>
      <c r="D64" s="8">
        <v>71.22</v>
      </c>
      <c r="E64" s="8">
        <v>597.15</v>
      </c>
      <c r="F64" s="9">
        <f t="shared" si="1"/>
        <v>1959.1535433070865</v>
      </c>
      <c r="G64" s="8">
        <v>1.35</v>
      </c>
      <c r="H64" s="4"/>
      <c r="AK64" s="51">
        <v>82.1</v>
      </c>
      <c r="AL64" s="51">
        <v>85</v>
      </c>
      <c r="AM64" s="51">
        <v>88</v>
      </c>
      <c r="AN64" s="52">
        <v>78.099999999999994</v>
      </c>
      <c r="AO64" s="52">
        <v>81</v>
      </c>
      <c r="AP64" s="52">
        <v>83.9</v>
      </c>
      <c r="AR64" s="51">
        <v>177</v>
      </c>
      <c r="AS64" s="51">
        <v>2830</v>
      </c>
      <c r="AT64" s="51">
        <v>1238</v>
      </c>
    </row>
    <row r="65" spans="1:46" ht="16" x14ac:dyDescent="0.2">
      <c r="A65" s="8">
        <v>610</v>
      </c>
      <c r="B65" s="9">
        <f t="shared" si="0"/>
        <v>2001.3123359580052</v>
      </c>
      <c r="C65" s="8">
        <v>16.78</v>
      </c>
      <c r="D65" s="8">
        <v>73.03</v>
      </c>
      <c r="E65" s="8">
        <v>606.76</v>
      </c>
      <c r="F65" s="9">
        <f t="shared" si="1"/>
        <v>1990.6824146981626</v>
      </c>
      <c r="G65" s="8">
        <v>1.35</v>
      </c>
      <c r="H65" s="4"/>
      <c r="AK65" s="51">
        <v>82.6</v>
      </c>
      <c r="AL65" s="51">
        <v>85.6</v>
      </c>
      <c r="AM65" s="51">
        <v>88.7</v>
      </c>
      <c r="AN65" s="52">
        <v>78.599999999999994</v>
      </c>
      <c r="AO65" s="52">
        <v>81.5</v>
      </c>
      <c r="AP65" s="52">
        <v>84.6</v>
      </c>
      <c r="AR65" s="51">
        <v>201</v>
      </c>
      <c r="AS65" s="51">
        <v>2762</v>
      </c>
      <c r="AT65" s="51">
        <v>1199</v>
      </c>
    </row>
    <row r="66" spans="1:46" ht="16" x14ac:dyDescent="0.2">
      <c r="A66" s="8">
        <v>620</v>
      </c>
      <c r="B66" s="9">
        <f t="shared" si="0"/>
        <v>2034.1207349081365</v>
      </c>
      <c r="C66" s="8">
        <v>18.05</v>
      </c>
      <c r="D66" s="8">
        <v>74.58</v>
      </c>
      <c r="E66" s="8">
        <v>616.29999999999995</v>
      </c>
      <c r="F66" s="9">
        <f t="shared" si="1"/>
        <v>2021.9816272965877</v>
      </c>
      <c r="G66" s="8">
        <v>1.35</v>
      </c>
      <c r="H66" s="4"/>
      <c r="AK66" s="51">
        <v>83</v>
      </c>
      <c r="AL66" s="51">
        <v>86.1</v>
      </c>
      <c r="AM66" s="51">
        <v>89.4</v>
      </c>
      <c r="AN66" s="52">
        <v>79</v>
      </c>
      <c r="AO66" s="52">
        <v>82.1</v>
      </c>
      <c r="AP66" s="52">
        <v>85.3</v>
      </c>
      <c r="AR66" s="51">
        <v>222</v>
      </c>
      <c r="AS66" s="51">
        <v>2634</v>
      </c>
      <c r="AT66" s="51">
        <v>1141</v>
      </c>
    </row>
    <row r="67" spans="1:46" ht="16" x14ac:dyDescent="0.2">
      <c r="A67" s="8">
        <v>630</v>
      </c>
      <c r="B67" s="9">
        <f t="shared" si="0"/>
        <v>2066.9291338582675</v>
      </c>
      <c r="C67" s="8">
        <v>19.16</v>
      </c>
      <c r="D67" s="8">
        <v>76.62</v>
      </c>
      <c r="E67" s="8">
        <v>625.78</v>
      </c>
      <c r="F67" s="9">
        <f t="shared" si="1"/>
        <v>2053.0839895013123</v>
      </c>
      <c r="G67" s="8">
        <v>1.28</v>
      </c>
      <c r="H67" s="4"/>
      <c r="AK67" s="51">
        <v>83.4</v>
      </c>
      <c r="AL67" s="51">
        <v>86.7</v>
      </c>
      <c r="AM67" s="51">
        <v>90.1</v>
      </c>
      <c r="AN67" s="52">
        <v>79.3</v>
      </c>
      <c r="AO67" s="52">
        <v>82.6</v>
      </c>
      <c r="AP67" s="52">
        <v>86</v>
      </c>
      <c r="AR67" s="51">
        <v>243</v>
      </c>
      <c r="AS67" s="51">
        <v>2581</v>
      </c>
      <c r="AT67" s="51">
        <v>1108</v>
      </c>
    </row>
    <row r="68" spans="1:46" ht="16" x14ac:dyDescent="0.2">
      <c r="A68" s="8">
        <v>640</v>
      </c>
      <c r="B68" s="9">
        <f t="shared" ref="B68:B131" si="4">A68/0.3048</f>
        <v>2099.737532808399</v>
      </c>
      <c r="C68" s="8">
        <v>20.28</v>
      </c>
      <c r="D68" s="8">
        <v>78.44</v>
      </c>
      <c r="E68" s="8">
        <v>635.19000000000005</v>
      </c>
      <c r="F68" s="9">
        <f t="shared" ref="F68:F131" si="5">E68/0.3048</f>
        <v>2083.9566929133857</v>
      </c>
      <c r="G68" s="8">
        <v>1.28</v>
      </c>
      <c r="H68" s="4"/>
      <c r="AK68" s="51">
        <v>83.7</v>
      </c>
      <c r="AL68" s="51">
        <v>87.2</v>
      </c>
      <c r="AM68" s="51">
        <v>90.8</v>
      </c>
      <c r="AN68" s="52">
        <v>79.7</v>
      </c>
      <c r="AO68" s="52">
        <v>83.1</v>
      </c>
      <c r="AP68" s="52">
        <v>86.7</v>
      </c>
      <c r="AR68" s="51">
        <v>282</v>
      </c>
      <c r="AS68" s="51">
        <v>2439</v>
      </c>
      <c r="AT68" s="51">
        <v>1085</v>
      </c>
    </row>
    <row r="69" spans="1:46" ht="16" x14ac:dyDescent="0.2">
      <c r="A69" s="8">
        <v>650</v>
      </c>
      <c r="B69" s="9">
        <f t="shared" si="4"/>
        <v>2132.5459317585301</v>
      </c>
      <c r="C69" s="8">
        <v>21.42</v>
      </c>
      <c r="D69" s="8">
        <v>80.069999999999993</v>
      </c>
      <c r="E69" s="8">
        <v>644.54</v>
      </c>
      <c r="F69" s="9">
        <f t="shared" si="5"/>
        <v>2114.6325459317582</v>
      </c>
      <c r="G69" s="8">
        <v>1.28</v>
      </c>
      <c r="H69" s="4"/>
      <c r="AK69" s="51">
        <v>84.1</v>
      </c>
      <c r="AL69" s="51">
        <v>87.7</v>
      </c>
      <c r="AM69" s="51">
        <v>91.5</v>
      </c>
      <c r="AN69" s="52">
        <v>80</v>
      </c>
      <c r="AO69" s="52">
        <v>83.6</v>
      </c>
      <c r="AP69" s="52">
        <v>87.4</v>
      </c>
      <c r="AR69" s="51">
        <v>278</v>
      </c>
      <c r="AS69" s="51">
        <v>2507</v>
      </c>
      <c r="AT69" s="51">
        <v>1034</v>
      </c>
    </row>
    <row r="70" spans="1:46" ht="16" x14ac:dyDescent="0.2">
      <c r="A70" s="8">
        <v>660</v>
      </c>
      <c r="B70" s="9">
        <f t="shared" si="4"/>
        <v>2165.3543307086611</v>
      </c>
      <c r="C70" s="8">
        <v>22.47</v>
      </c>
      <c r="D70" s="8">
        <v>81.81</v>
      </c>
      <c r="E70" s="8">
        <v>653.80999999999995</v>
      </c>
      <c r="F70" s="9">
        <f t="shared" si="5"/>
        <v>2145.0459317585301</v>
      </c>
      <c r="G70" s="8">
        <v>1.23</v>
      </c>
      <c r="H70" s="4"/>
      <c r="AK70" s="51">
        <v>84.4</v>
      </c>
      <c r="AL70" s="51">
        <v>88.2</v>
      </c>
      <c r="AM70" s="51">
        <v>92.2</v>
      </c>
      <c r="AN70" s="52">
        <v>80.3</v>
      </c>
      <c r="AO70" s="52">
        <v>84.1</v>
      </c>
      <c r="AP70" s="52">
        <v>88.1</v>
      </c>
      <c r="AR70" s="51">
        <v>288</v>
      </c>
      <c r="AS70" s="51">
        <v>2598</v>
      </c>
      <c r="AT70" s="51">
        <v>1125</v>
      </c>
    </row>
    <row r="71" spans="1:46" ht="16" x14ac:dyDescent="0.2">
      <c r="A71" s="8">
        <v>670</v>
      </c>
      <c r="B71" s="9">
        <f t="shared" si="4"/>
        <v>2198.1627296587926</v>
      </c>
      <c r="C71" s="8">
        <v>22.93</v>
      </c>
      <c r="D71" s="8">
        <v>84.91</v>
      </c>
      <c r="E71" s="8">
        <v>663.04</v>
      </c>
      <c r="F71" s="9">
        <f t="shared" si="5"/>
        <v>2175.328083989501</v>
      </c>
      <c r="G71" s="8">
        <v>1.28</v>
      </c>
      <c r="H71" s="4"/>
      <c r="AK71" s="51">
        <v>84.7</v>
      </c>
      <c r="AL71" s="51">
        <v>88.7</v>
      </c>
      <c r="AM71" s="51">
        <v>92.8</v>
      </c>
      <c r="AN71" s="52">
        <v>80.599999999999994</v>
      </c>
      <c r="AO71" s="52">
        <v>84.6</v>
      </c>
      <c r="AP71" s="52">
        <v>88.7</v>
      </c>
      <c r="AR71" s="51">
        <v>302</v>
      </c>
      <c r="AS71" s="51">
        <v>2563</v>
      </c>
      <c r="AT71" s="51">
        <v>1174</v>
      </c>
    </row>
    <row r="72" spans="1:46" ht="16" x14ac:dyDescent="0.2">
      <c r="A72" s="8">
        <v>680</v>
      </c>
      <c r="B72" s="9">
        <f t="shared" si="4"/>
        <v>2230.9711286089237</v>
      </c>
      <c r="C72" s="8">
        <v>23.44</v>
      </c>
      <c r="D72" s="8">
        <v>87.89</v>
      </c>
      <c r="E72" s="8">
        <v>672.23</v>
      </c>
      <c r="F72" s="9">
        <f t="shared" si="5"/>
        <v>2205.4790026246719</v>
      </c>
      <c r="G72" s="8">
        <v>1.28</v>
      </c>
      <c r="H72" s="4"/>
      <c r="AK72" s="51">
        <v>85</v>
      </c>
      <c r="AL72" s="51">
        <v>89.2</v>
      </c>
      <c r="AM72" s="51">
        <v>93.6</v>
      </c>
      <c r="AN72" s="52">
        <v>80.900000000000006</v>
      </c>
      <c r="AO72" s="52">
        <v>85.1</v>
      </c>
      <c r="AP72" s="52">
        <v>89.4</v>
      </c>
      <c r="AR72" s="51">
        <v>319</v>
      </c>
      <c r="AS72" s="51">
        <v>2442</v>
      </c>
      <c r="AT72" s="51">
        <v>1150</v>
      </c>
    </row>
    <row r="73" spans="1:46" ht="16" x14ac:dyDescent="0.2">
      <c r="A73" s="8">
        <v>690</v>
      </c>
      <c r="B73" s="9">
        <f t="shared" si="4"/>
        <v>2263.7795275590552</v>
      </c>
      <c r="C73" s="8">
        <v>24.02</v>
      </c>
      <c r="D73" s="8">
        <v>90.73</v>
      </c>
      <c r="E73" s="8">
        <v>681.39</v>
      </c>
      <c r="F73" s="9">
        <f t="shared" si="5"/>
        <v>2235.5314960629921</v>
      </c>
      <c r="G73" s="8">
        <v>1.28</v>
      </c>
      <c r="H73" s="4"/>
      <c r="AK73" s="51">
        <v>85.3</v>
      </c>
      <c r="AL73" s="51">
        <v>89.7</v>
      </c>
      <c r="AM73" s="51">
        <v>94.3</v>
      </c>
      <c r="AN73" s="52">
        <v>81.2</v>
      </c>
      <c r="AO73" s="52">
        <v>85.6</v>
      </c>
      <c r="AP73" s="52">
        <v>90.1</v>
      </c>
      <c r="AR73" s="51">
        <v>339</v>
      </c>
      <c r="AS73" s="51">
        <v>2167</v>
      </c>
      <c r="AT73" s="51">
        <v>1080</v>
      </c>
    </row>
    <row r="74" spans="1:46" ht="16" x14ac:dyDescent="0.2">
      <c r="A74" s="8">
        <v>700</v>
      </c>
      <c r="B74" s="9">
        <f t="shared" si="4"/>
        <v>2296.5879265091862</v>
      </c>
      <c r="C74" s="8">
        <v>24.7</v>
      </c>
      <c r="D74" s="8">
        <v>93.17</v>
      </c>
      <c r="E74" s="8">
        <v>690.5</v>
      </c>
      <c r="F74" s="9">
        <f t="shared" si="5"/>
        <v>2265.4199475065616</v>
      </c>
      <c r="G74" s="8">
        <v>1.21</v>
      </c>
      <c r="H74" s="4"/>
      <c r="AK74" s="51">
        <v>85.5</v>
      </c>
      <c r="AL74" s="51">
        <v>90.2</v>
      </c>
      <c r="AM74" s="51">
        <v>95</v>
      </c>
      <c r="AN74" s="52">
        <v>81.400000000000006</v>
      </c>
      <c r="AO74" s="52">
        <v>86.1</v>
      </c>
      <c r="AP74" s="52">
        <v>90.9</v>
      </c>
      <c r="AR74" s="51">
        <v>360</v>
      </c>
      <c r="AS74" s="51">
        <v>1990</v>
      </c>
      <c r="AT74" s="51">
        <v>813</v>
      </c>
    </row>
    <row r="75" spans="1:46" ht="16" x14ac:dyDescent="0.2">
      <c r="A75" s="8">
        <v>710</v>
      </c>
      <c r="B75" s="9">
        <f t="shared" si="4"/>
        <v>2329.3963254593173</v>
      </c>
      <c r="C75" s="8">
        <v>25.57</v>
      </c>
      <c r="D75" s="8">
        <v>94.7</v>
      </c>
      <c r="E75" s="8">
        <v>699.55</v>
      </c>
      <c r="F75" s="9">
        <f t="shared" si="5"/>
        <v>2295.1115485564301</v>
      </c>
      <c r="G75" s="8">
        <v>1.0900000000000001</v>
      </c>
      <c r="H75" s="4"/>
      <c r="AK75" s="51">
        <v>85.8</v>
      </c>
      <c r="AL75" s="51">
        <v>90.6</v>
      </c>
      <c r="AM75" s="51">
        <v>95.7</v>
      </c>
      <c r="AN75" s="52">
        <v>81.7</v>
      </c>
      <c r="AO75" s="52">
        <v>86.5</v>
      </c>
      <c r="AP75" s="52">
        <v>91.5</v>
      </c>
      <c r="AR75" s="51">
        <v>377</v>
      </c>
      <c r="AS75" s="51">
        <v>1965</v>
      </c>
      <c r="AT75" s="51">
        <v>794</v>
      </c>
    </row>
    <row r="76" spans="1:46" ht="16" x14ac:dyDescent="0.2">
      <c r="A76" s="8">
        <v>720</v>
      </c>
      <c r="B76" s="9">
        <f t="shared" si="4"/>
        <v>2362.2047244094488</v>
      </c>
      <c r="C76" s="8">
        <v>26.46</v>
      </c>
      <c r="D76" s="8">
        <v>96.13</v>
      </c>
      <c r="E76" s="8">
        <v>708.54</v>
      </c>
      <c r="F76" s="9">
        <f t="shared" si="5"/>
        <v>2324.6062992125981</v>
      </c>
      <c r="G76" s="8">
        <v>1.0900000000000001</v>
      </c>
      <c r="H76" s="4"/>
      <c r="AK76" s="51">
        <v>86</v>
      </c>
      <c r="AL76" s="51">
        <v>91.1</v>
      </c>
      <c r="AM76" s="51">
        <v>96.4</v>
      </c>
      <c r="AN76" s="52">
        <v>81.900000000000006</v>
      </c>
      <c r="AO76" s="52">
        <v>86.9</v>
      </c>
      <c r="AP76" s="52">
        <v>92.2</v>
      </c>
      <c r="AR76" s="51">
        <v>394</v>
      </c>
      <c r="AS76" s="51">
        <v>1864</v>
      </c>
      <c r="AT76" s="51">
        <v>733</v>
      </c>
    </row>
    <row r="77" spans="1:46" ht="16" x14ac:dyDescent="0.2">
      <c r="A77" s="8">
        <v>730</v>
      </c>
      <c r="B77" s="9">
        <f t="shared" si="4"/>
        <v>2395.0131233595798</v>
      </c>
      <c r="C77" s="8">
        <v>27.36</v>
      </c>
      <c r="D77" s="8">
        <v>97.48</v>
      </c>
      <c r="E77" s="8">
        <v>717.45</v>
      </c>
      <c r="F77" s="9">
        <f t="shared" si="5"/>
        <v>2353.8385826771655</v>
      </c>
      <c r="G77" s="8">
        <v>1.0900000000000001</v>
      </c>
      <c r="H77" s="4"/>
      <c r="AK77" s="51">
        <v>86.2</v>
      </c>
      <c r="AL77" s="51">
        <v>91.5</v>
      </c>
      <c r="AM77" s="51">
        <v>97.1</v>
      </c>
      <c r="AN77" s="52">
        <v>82.1</v>
      </c>
      <c r="AO77" s="52">
        <v>87.4</v>
      </c>
      <c r="AP77" s="52">
        <v>92.8</v>
      </c>
      <c r="AR77" s="51">
        <v>435</v>
      </c>
      <c r="AS77" s="51">
        <v>1778</v>
      </c>
      <c r="AT77" s="51">
        <v>588</v>
      </c>
    </row>
    <row r="78" spans="1:46" ht="16" x14ac:dyDescent="0.2">
      <c r="A78" s="8">
        <v>740</v>
      </c>
      <c r="B78" s="9">
        <f t="shared" si="4"/>
        <v>2427.8215223097113</v>
      </c>
      <c r="C78" s="8">
        <v>28.32</v>
      </c>
      <c r="D78" s="8">
        <v>97.85</v>
      </c>
      <c r="E78" s="8">
        <v>726.3</v>
      </c>
      <c r="F78" s="9">
        <f t="shared" si="5"/>
        <v>2382.8740157480311</v>
      </c>
      <c r="G78" s="8">
        <v>0.97</v>
      </c>
      <c r="H78" s="4"/>
      <c r="AK78" s="51">
        <v>86.4</v>
      </c>
      <c r="AL78" s="51">
        <v>91.9</v>
      </c>
      <c r="AM78" s="51">
        <v>97.8</v>
      </c>
      <c r="AN78" s="52">
        <v>82.3</v>
      </c>
      <c r="AO78" s="52">
        <v>87.8</v>
      </c>
      <c r="AP78" s="52">
        <v>93.5</v>
      </c>
      <c r="AR78" s="51">
        <v>453</v>
      </c>
      <c r="AS78" s="51">
        <v>1766</v>
      </c>
      <c r="AT78" s="51">
        <v>657</v>
      </c>
    </row>
    <row r="79" spans="1:46" ht="16" x14ac:dyDescent="0.2">
      <c r="A79" s="8">
        <v>750</v>
      </c>
      <c r="B79" s="9">
        <f t="shared" si="4"/>
        <v>2460.6299212598424</v>
      </c>
      <c r="C79" s="8">
        <v>29.33</v>
      </c>
      <c r="D79" s="8">
        <v>97.23</v>
      </c>
      <c r="E79" s="8">
        <v>735.06</v>
      </c>
      <c r="F79" s="9">
        <f t="shared" si="5"/>
        <v>2411.6141732283463</v>
      </c>
      <c r="G79" s="8">
        <v>1.06</v>
      </c>
      <c r="H79" s="4"/>
      <c r="AK79" s="51">
        <v>86.5</v>
      </c>
      <c r="AL79" s="51">
        <v>92.3</v>
      </c>
      <c r="AM79" s="51">
        <v>98.4</v>
      </c>
      <c r="AN79" s="52">
        <v>82.5</v>
      </c>
      <c r="AO79" s="52">
        <v>88.1</v>
      </c>
      <c r="AP79" s="52">
        <v>94.1</v>
      </c>
      <c r="AR79" s="51">
        <v>469</v>
      </c>
      <c r="AS79" s="51">
        <v>1738</v>
      </c>
      <c r="AT79" s="51">
        <v>644</v>
      </c>
    </row>
    <row r="80" spans="1:46" ht="16" x14ac:dyDescent="0.2">
      <c r="A80" s="8">
        <v>760</v>
      </c>
      <c r="B80" s="9">
        <f t="shared" si="4"/>
        <v>2493.4383202099734</v>
      </c>
      <c r="C80" s="8">
        <v>30.35</v>
      </c>
      <c r="D80" s="8">
        <v>96.65</v>
      </c>
      <c r="E80" s="8">
        <v>743.73</v>
      </c>
      <c r="F80" s="9">
        <f t="shared" si="5"/>
        <v>2440.0590551181103</v>
      </c>
      <c r="G80" s="8">
        <v>1.06</v>
      </c>
      <c r="H80" s="4"/>
      <c r="AK80" s="51">
        <v>86.7</v>
      </c>
      <c r="AL80" s="51">
        <v>92.6</v>
      </c>
      <c r="AM80" s="51">
        <v>99.1</v>
      </c>
      <c r="AN80" s="52">
        <v>82.6</v>
      </c>
      <c r="AO80" s="52">
        <v>88.5</v>
      </c>
      <c r="AP80" s="52">
        <v>94.7</v>
      </c>
      <c r="AR80" s="51">
        <v>480</v>
      </c>
      <c r="AS80" s="51">
        <v>1595</v>
      </c>
      <c r="AT80" s="51">
        <v>624</v>
      </c>
    </row>
    <row r="81" spans="1:46" ht="16" x14ac:dyDescent="0.2">
      <c r="A81" s="8">
        <v>770</v>
      </c>
      <c r="B81" s="9">
        <f t="shared" si="4"/>
        <v>2526.2467191601049</v>
      </c>
      <c r="C81" s="8">
        <v>31.37</v>
      </c>
      <c r="D81" s="8">
        <v>96.1</v>
      </c>
      <c r="E81" s="8">
        <v>752.31</v>
      </c>
      <c r="F81" s="9">
        <f t="shared" si="5"/>
        <v>2468.2086614173227</v>
      </c>
      <c r="G81" s="8">
        <v>1.06</v>
      </c>
      <c r="H81" s="4"/>
      <c r="AK81" s="51">
        <v>86.7</v>
      </c>
      <c r="AL81" s="51">
        <v>93</v>
      </c>
      <c r="AM81" s="51">
        <v>99.7</v>
      </c>
      <c r="AN81" s="52">
        <v>82.7</v>
      </c>
      <c r="AO81" s="52">
        <v>88.8</v>
      </c>
      <c r="AP81" s="52">
        <v>95.4</v>
      </c>
      <c r="AR81" s="51">
        <v>489</v>
      </c>
      <c r="AS81" s="51">
        <v>1479</v>
      </c>
      <c r="AT81" s="51">
        <v>545</v>
      </c>
    </row>
    <row r="82" spans="1:46" ht="16" x14ac:dyDescent="0.2">
      <c r="A82" s="8">
        <v>780</v>
      </c>
      <c r="B82" s="9">
        <f t="shared" si="4"/>
        <v>2559.055118110236</v>
      </c>
      <c r="C82" s="8">
        <v>32.35</v>
      </c>
      <c r="D82" s="8">
        <v>95.85</v>
      </c>
      <c r="E82" s="8">
        <v>760.81</v>
      </c>
      <c r="F82" s="9">
        <f t="shared" si="5"/>
        <v>2496.095800524934</v>
      </c>
      <c r="G82" s="8">
        <v>0.98</v>
      </c>
      <c r="H82" s="4"/>
      <c r="AK82" s="51">
        <v>86.8</v>
      </c>
      <c r="AL82" s="51">
        <v>93.3</v>
      </c>
      <c r="AM82" s="51">
        <v>100.3</v>
      </c>
      <c r="AN82" s="52">
        <v>82.8</v>
      </c>
      <c r="AO82" s="52">
        <v>89.1</v>
      </c>
      <c r="AP82" s="52">
        <v>96</v>
      </c>
      <c r="AR82" s="51">
        <v>502</v>
      </c>
      <c r="AS82" s="51">
        <v>1432</v>
      </c>
      <c r="AT82" s="51">
        <v>481</v>
      </c>
    </row>
    <row r="83" spans="1:46" ht="16" x14ac:dyDescent="0.2">
      <c r="A83" s="8">
        <v>790</v>
      </c>
      <c r="B83" s="9">
        <f t="shared" si="4"/>
        <v>2591.8635170603675</v>
      </c>
      <c r="C83" s="8">
        <v>33.29</v>
      </c>
      <c r="D83" s="8">
        <v>95.78</v>
      </c>
      <c r="E83" s="8">
        <v>769.21</v>
      </c>
      <c r="F83" s="9">
        <f t="shared" si="5"/>
        <v>2523.6548556430448</v>
      </c>
      <c r="G83" s="8">
        <v>0.94</v>
      </c>
      <c r="H83" s="4"/>
      <c r="AK83" s="51">
        <v>86.8</v>
      </c>
      <c r="AL83" s="51">
        <v>93.6</v>
      </c>
      <c r="AM83" s="51">
        <v>101.1</v>
      </c>
      <c r="AN83" s="52">
        <v>82.8</v>
      </c>
      <c r="AO83" s="52">
        <v>89.5</v>
      </c>
      <c r="AP83" s="52">
        <v>96.7</v>
      </c>
      <c r="AR83" s="51">
        <v>516</v>
      </c>
      <c r="AS83" s="51">
        <v>1411</v>
      </c>
      <c r="AT83" s="51">
        <v>452</v>
      </c>
    </row>
    <row r="84" spans="1:46" ht="16" x14ac:dyDescent="0.2">
      <c r="A84" s="8">
        <v>800</v>
      </c>
      <c r="B84" s="9">
        <f t="shared" si="4"/>
        <v>2624.6719160104985</v>
      </c>
      <c r="C84" s="8">
        <v>34.229999999999997</v>
      </c>
      <c r="D84" s="8">
        <v>95.72</v>
      </c>
      <c r="E84" s="8">
        <v>777.52</v>
      </c>
      <c r="F84" s="9">
        <f t="shared" si="5"/>
        <v>2550.9186351706035</v>
      </c>
      <c r="G84" s="8">
        <v>0.94</v>
      </c>
      <c r="H84" s="4"/>
      <c r="AK84" s="51">
        <v>86.9</v>
      </c>
      <c r="AL84" s="51">
        <v>94</v>
      </c>
      <c r="AM84" s="51">
        <v>101.7</v>
      </c>
      <c r="AN84" s="52">
        <v>82.9</v>
      </c>
      <c r="AO84" s="52">
        <v>89.8</v>
      </c>
      <c r="AP84" s="52">
        <v>97.3</v>
      </c>
      <c r="AR84" s="51">
        <v>522</v>
      </c>
      <c r="AS84" s="51">
        <v>1305</v>
      </c>
      <c r="AT84" s="51">
        <v>384</v>
      </c>
    </row>
    <row r="85" spans="1:46" ht="16" x14ac:dyDescent="0.2">
      <c r="A85" s="8">
        <v>810</v>
      </c>
      <c r="B85" s="9">
        <f t="shared" si="4"/>
        <v>2657.4803149606296</v>
      </c>
      <c r="C85" s="8">
        <v>35.17</v>
      </c>
      <c r="D85" s="8">
        <v>95.66</v>
      </c>
      <c r="E85" s="8">
        <v>785.75</v>
      </c>
      <c r="F85" s="9">
        <f t="shared" si="5"/>
        <v>2577.9199475065616</v>
      </c>
      <c r="G85" s="8">
        <v>0.94</v>
      </c>
      <c r="H85" s="4"/>
      <c r="AK85" s="51">
        <v>86.8</v>
      </c>
      <c r="AL85" s="51">
        <v>94.2</v>
      </c>
      <c r="AM85" s="51">
        <v>102.4</v>
      </c>
      <c r="AN85" s="52">
        <v>82.8</v>
      </c>
      <c r="AO85" s="52">
        <v>90</v>
      </c>
      <c r="AP85" s="52">
        <v>98</v>
      </c>
      <c r="AR85" s="51">
        <v>523</v>
      </c>
      <c r="AS85" s="51">
        <v>1244</v>
      </c>
      <c r="AT85" s="51">
        <v>378</v>
      </c>
    </row>
    <row r="86" spans="1:46" ht="16" x14ac:dyDescent="0.2">
      <c r="A86" s="8">
        <v>820</v>
      </c>
      <c r="B86" s="9">
        <f t="shared" si="4"/>
        <v>2690.2887139107611</v>
      </c>
      <c r="C86" s="8">
        <v>35.99</v>
      </c>
      <c r="D86" s="8">
        <v>96.1</v>
      </c>
      <c r="E86" s="8">
        <v>793.88</v>
      </c>
      <c r="F86" s="9">
        <f t="shared" si="5"/>
        <v>2604.5931758530182</v>
      </c>
      <c r="G86" s="8">
        <v>0.86</v>
      </c>
      <c r="H86" s="4"/>
      <c r="AK86" s="51">
        <v>86.8</v>
      </c>
      <c r="AL86" s="51">
        <v>94.5</v>
      </c>
      <c r="AM86" s="51">
        <v>103</v>
      </c>
      <c r="AN86" s="52">
        <v>82.7</v>
      </c>
      <c r="AO86" s="52">
        <v>90.3</v>
      </c>
      <c r="AP86" s="52">
        <v>98.5</v>
      </c>
      <c r="AR86" s="51">
        <v>533</v>
      </c>
      <c r="AS86" s="51">
        <v>1237</v>
      </c>
      <c r="AT86" s="51">
        <v>381</v>
      </c>
    </row>
    <row r="87" spans="1:46" ht="16" x14ac:dyDescent="0.2">
      <c r="A87" s="8">
        <v>830</v>
      </c>
      <c r="B87" s="9">
        <f t="shared" si="4"/>
        <v>2723.0971128608921</v>
      </c>
      <c r="C87" s="8">
        <v>36.78</v>
      </c>
      <c r="D87" s="8">
        <v>96.66</v>
      </c>
      <c r="E87" s="8">
        <v>801.93</v>
      </c>
      <c r="F87" s="9">
        <f t="shared" si="5"/>
        <v>2631.0039370078739</v>
      </c>
      <c r="G87" s="8">
        <v>0.85</v>
      </c>
      <c r="H87" s="4"/>
      <c r="AK87" s="51">
        <v>86.7</v>
      </c>
      <c r="AL87" s="51">
        <v>94.7</v>
      </c>
      <c r="AM87" s="51">
        <v>103.6</v>
      </c>
      <c r="AN87" s="52">
        <v>82.6</v>
      </c>
      <c r="AO87" s="52">
        <v>90.5</v>
      </c>
      <c r="AP87" s="52">
        <v>99.2</v>
      </c>
      <c r="AR87" s="51">
        <v>565</v>
      </c>
      <c r="AS87" s="51">
        <v>1231</v>
      </c>
      <c r="AT87" s="51">
        <v>366</v>
      </c>
    </row>
    <row r="88" spans="1:46" ht="16" x14ac:dyDescent="0.2">
      <c r="A88" s="8">
        <v>840</v>
      </c>
      <c r="B88" s="9">
        <f t="shared" si="4"/>
        <v>2755.9055118110236</v>
      </c>
      <c r="C88" s="8">
        <v>37.57</v>
      </c>
      <c r="D88" s="8">
        <v>97.2</v>
      </c>
      <c r="E88" s="8">
        <v>809.9</v>
      </c>
      <c r="F88" s="9">
        <f t="shared" si="5"/>
        <v>2657.1522309711286</v>
      </c>
      <c r="G88" s="8">
        <v>0.85</v>
      </c>
      <c r="H88" s="4"/>
      <c r="AK88" s="51">
        <v>86.6</v>
      </c>
      <c r="AL88" s="51">
        <v>94.9</v>
      </c>
      <c r="AM88" s="51">
        <v>104.2</v>
      </c>
      <c r="AN88" s="52">
        <v>82.5</v>
      </c>
      <c r="AO88" s="52">
        <v>90.7</v>
      </c>
      <c r="AP88" s="52">
        <v>99.8</v>
      </c>
      <c r="AR88" s="51">
        <v>617</v>
      </c>
      <c r="AS88" s="51">
        <v>1497</v>
      </c>
      <c r="AT88" s="51">
        <v>350</v>
      </c>
    </row>
    <row r="89" spans="1:46" ht="16" x14ac:dyDescent="0.2">
      <c r="A89" s="8">
        <v>850</v>
      </c>
      <c r="B89" s="9">
        <f t="shared" si="4"/>
        <v>2788.7139107611547</v>
      </c>
      <c r="C89" s="8">
        <v>38.4</v>
      </c>
      <c r="D89" s="8">
        <v>97.64</v>
      </c>
      <c r="E89" s="8">
        <v>817.78</v>
      </c>
      <c r="F89" s="9">
        <f t="shared" si="5"/>
        <v>2683.005249343832</v>
      </c>
      <c r="G89" s="8">
        <v>0.88</v>
      </c>
      <c r="H89" s="4"/>
      <c r="AK89" s="51">
        <v>86.5</v>
      </c>
      <c r="AL89" s="51">
        <v>95.2</v>
      </c>
      <c r="AM89" s="51">
        <v>104.8</v>
      </c>
      <c r="AN89" s="52">
        <v>82.4</v>
      </c>
      <c r="AO89" s="52">
        <v>90.9</v>
      </c>
      <c r="AP89" s="52">
        <v>100.4</v>
      </c>
      <c r="AR89" s="51">
        <v>630</v>
      </c>
      <c r="AS89" s="51">
        <v>1458</v>
      </c>
      <c r="AT89" s="51">
        <v>435</v>
      </c>
    </row>
    <row r="90" spans="1:46" ht="16" x14ac:dyDescent="0.2">
      <c r="A90" s="8">
        <v>860</v>
      </c>
      <c r="B90" s="9">
        <f t="shared" si="4"/>
        <v>2821.5223097112857</v>
      </c>
      <c r="C90" s="8">
        <v>39.450000000000003</v>
      </c>
      <c r="D90" s="8">
        <v>97.69</v>
      </c>
      <c r="E90" s="8">
        <v>825.56</v>
      </c>
      <c r="F90" s="9">
        <f t="shared" si="5"/>
        <v>2708.530183727034</v>
      </c>
      <c r="G90" s="8">
        <v>1.04</v>
      </c>
      <c r="H90" s="4"/>
      <c r="AK90" s="51">
        <v>86.3</v>
      </c>
      <c r="AL90" s="51">
        <v>95.3</v>
      </c>
      <c r="AM90" s="51">
        <v>105.4</v>
      </c>
      <c r="AN90" s="52">
        <v>82.2</v>
      </c>
      <c r="AO90" s="52">
        <v>91.1</v>
      </c>
      <c r="AP90" s="52">
        <v>101</v>
      </c>
      <c r="AR90" s="51">
        <v>644</v>
      </c>
      <c r="AS90" s="51">
        <v>1436</v>
      </c>
      <c r="AT90" s="51">
        <v>410</v>
      </c>
    </row>
    <row r="91" spans="1:46" ht="16" x14ac:dyDescent="0.2">
      <c r="A91" s="8">
        <v>870</v>
      </c>
      <c r="B91" s="9">
        <f t="shared" si="4"/>
        <v>2854.3307086614172</v>
      </c>
      <c r="C91" s="8">
        <v>40.49</v>
      </c>
      <c r="D91" s="8">
        <v>97.74</v>
      </c>
      <c r="E91" s="8">
        <v>833.22</v>
      </c>
      <c r="F91" s="9">
        <f t="shared" si="5"/>
        <v>2733.6614173228345</v>
      </c>
      <c r="G91" s="8">
        <v>1.04</v>
      </c>
      <c r="H91" s="4"/>
      <c r="AK91" s="51">
        <v>86.2</v>
      </c>
      <c r="AL91" s="51">
        <v>95.5</v>
      </c>
      <c r="AM91" s="51">
        <v>105.9</v>
      </c>
      <c r="AN91" s="52">
        <v>82.1</v>
      </c>
      <c r="AO91" s="52">
        <v>91.3</v>
      </c>
      <c r="AP91" s="52">
        <v>101.5</v>
      </c>
      <c r="AR91" s="51">
        <v>659</v>
      </c>
      <c r="AS91" s="51">
        <v>1429</v>
      </c>
      <c r="AT91" s="51">
        <v>394</v>
      </c>
    </row>
    <row r="92" spans="1:46" ht="16" x14ac:dyDescent="0.2">
      <c r="A92" s="8">
        <v>880</v>
      </c>
      <c r="B92" s="9">
        <f t="shared" si="4"/>
        <v>2887.1391076115483</v>
      </c>
      <c r="C92" s="8">
        <v>41.53</v>
      </c>
      <c r="D92" s="8">
        <v>97.79</v>
      </c>
      <c r="E92" s="8">
        <v>840.77</v>
      </c>
      <c r="F92" s="9">
        <f t="shared" si="5"/>
        <v>2758.4317585301837</v>
      </c>
      <c r="G92" s="8">
        <v>1.04</v>
      </c>
      <c r="H92" s="4"/>
      <c r="AK92" s="51">
        <v>86</v>
      </c>
      <c r="AL92" s="51">
        <v>95.7</v>
      </c>
      <c r="AM92" s="51">
        <v>106.5</v>
      </c>
      <c r="AN92" s="52">
        <v>81.900000000000006</v>
      </c>
      <c r="AO92" s="52">
        <v>91.4</v>
      </c>
      <c r="AP92" s="52">
        <v>102.1</v>
      </c>
      <c r="AR92" s="51">
        <v>712</v>
      </c>
      <c r="AS92" s="51">
        <v>1720</v>
      </c>
      <c r="AT92" s="51">
        <v>384</v>
      </c>
    </row>
    <row r="93" spans="1:46" ht="16" x14ac:dyDescent="0.2">
      <c r="A93" s="8">
        <v>890</v>
      </c>
      <c r="B93" s="9">
        <f t="shared" si="4"/>
        <v>2919.9475065616798</v>
      </c>
      <c r="C93" s="8">
        <v>42.58</v>
      </c>
      <c r="D93" s="8">
        <v>97.83</v>
      </c>
      <c r="E93" s="8">
        <v>848.19</v>
      </c>
      <c r="F93" s="9">
        <f t="shared" si="5"/>
        <v>2782.7755905511813</v>
      </c>
      <c r="G93" s="8">
        <v>1.04</v>
      </c>
      <c r="H93" s="4"/>
      <c r="AK93" s="51">
        <v>85.8</v>
      </c>
      <c r="AL93" s="51">
        <v>95.8</v>
      </c>
      <c r="AM93" s="51">
        <v>107</v>
      </c>
      <c r="AN93" s="52">
        <v>81.7</v>
      </c>
      <c r="AO93" s="52">
        <v>91.6</v>
      </c>
      <c r="AP93" s="52">
        <v>102.5</v>
      </c>
      <c r="AR93" s="51">
        <v>751</v>
      </c>
      <c r="AS93" s="51">
        <v>1874</v>
      </c>
      <c r="AT93" s="51">
        <v>506</v>
      </c>
    </row>
    <row r="94" spans="1:46" ht="16" x14ac:dyDescent="0.2">
      <c r="A94" s="8">
        <v>900</v>
      </c>
      <c r="B94" s="9">
        <f t="shared" si="4"/>
        <v>2952.7559055118109</v>
      </c>
      <c r="C94" s="8">
        <v>43.88</v>
      </c>
      <c r="D94" s="8">
        <v>98.05</v>
      </c>
      <c r="E94" s="8">
        <v>855.48</v>
      </c>
      <c r="F94" s="9">
        <f t="shared" si="5"/>
        <v>2806.6929133858266</v>
      </c>
      <c r="G94" s="8">
        <v>1.31</v>
      </c>
      <c r="H94" s="4"/>
      <c r="AK94" s="51">
        <v>85.6</v>
      </c>
      <c r="AL94" s="51">
        <v>96</v>
      </c>
      <c r="AM94" s="51">
        <v>107.5</v>
      </c>
      <c r="AN94" s="52">
        <v>81.5</v>
      </c>
      <c r="AO94" s="52">
        <v>91.7</v>
      </c>
      <c r="AP94" s="52">
        <v>103.1</v>
      </c>
      <c r="AR94" s="51">
        <v>770</v>
      </c>
      <c r="AS94" s="51">
        <v>1877</v>
      </c>
      <c r="AT94" s="51">
        <v>567</v>
      </c>
    </row>
    <row r="95" spans="1:46" ht="16" x14ac:dyDescent="0.2">
      <c r="A95" s="8">
        <v>910</v>
      </c>
      <c r="B95" s="9">
        <f t="shared" si="4"/>
        <v>2985.5643044619419</v>
      </c>
      <c r="C95" s="8">
        <v>45.21</v>
      </c>
      <c r="D95" s="8">
        <v>98.28</v>
      </c>
      <c r="E95" s="8">
        <v>862.61</v>
      </c>
      <c r="F95" s="9">
        <f t="shared" si="5"/>
        <v>2830.0853018372704</v>
      </c>
      <c r="G95" s="8">
        <v>1.35</v>
      </c>
      <c r="H95" s="4"/>
      <c r="AK95" s="51">
        <v>85.4</v>
      </c>
      <c r="AL95" s="51">
        <v>96.1</v>
      </c>
      <c r="AM95" s="51">
        <v>108</v>
      </c>
      <c r="AN95" s="52">
        <v>81.3</v>
      </c>
      <c r="AO95" s="52">
        <v>91.8</v>
      </c>
      <c r="AP95" s="52">
        <v>103.5</v>
      </c>
      <c r="AR95" s="51">
        <v>788</v>
      </c>
      <c r="AS95" s="51">
        <v>1857</v>
      </c>
      <c r="AT95" s="51">
        <v>545</v>
      </c>
    </row>
    <row r="96" spans="1:46" ht="16" x14ac:dyDescent="0.2">
      <c r="A96" s="8">
        <v>920</v>
      </c>
      <c r="B96" s="9">
        <f t="shared" si="4"/>
        <v>3018.3727034120734</v>
      </c>
      <c r="C96" s="8">
        <v>46.55</v>
      </c>
      <c r="D96" s="8">
        <v>98.49</v>
      </c>
      <c r="E96" s="8">
        <v>869.57</v>
      </c>
      <c r="F96" s="9">
        <f t="shared" si="5"/>
        <v>2852.9199475065616</v>
      </c>
      <c r="G96" s="8">
        <v>1.35</v>
      </c>
      <c r="H96" s="4"/>
      <c r="AK96" s="51">
        <v>85.2</v>
      </c>
      <c r="AL96" s="51">
        <v>96.1</v>
      </c>
      <c r="AM96" s="51">
        <v>108.3</v>
      </c>
      <c r="AN96" s="52">
        <v>81.099999999999994</v>
      </c>
      <c r="AO96" s="52">
        <v>91.9</v>
      </c>
      <c r="AP96" s="52">
        <v>103.9</v>
      </c>
      <c r="AR96" s="51">
        <v>688</v>
      </c>
      <c r="AS96" s="51">
        <v>983</v>
      </c>
      <c r="AT96" s="51">
        <v>418</v>
      </c>
    </row>
    <row r="97" spans="1:46" ht="16" x14ac:dyDescent="0.2">
      <c r="A97" s="8">
        <v>930</v>
      </c>
      <c r="B97" s="9">
        <f t="shared" si="4"/>
        <v>3051.1811023622045</v>
      </c>
      <c r="C97" s="8">
        <v>47.89</v>
      </c>
      <c r="D97" s="8">
        <v>98.7</v>
      </c>
      <c r="E97" s="8">
        <v>876.36</v>
      </c>
      <c r="F97" s="9">
        <f t="shared" si="5"/>
        <v>2875.1968503937005</v>
      </c>
      <c r="G97" s="8">
        <v>1.35</v>
      </c>
      <c r="H97" s="4"/>
      <c r="AK97" s="51">
        <v>85</v>
      </c>
      <c r="AL97" s="51">
        <v>96.1</v>
      </c>
      <c r="AM97" s="51">
        <v>108.6</v>
      </c>
      <c r="AN97" s="52">
        <v>80.900000000000006</v>
      </c>
      <c r="AO97" s="52">
        <v>91.9</v>
      </c>
      <c r="AP97" s="52">
        <v>104.1</v>
      </c>
      <c r="AR97" s="51">
        <v>697</v>
      </c>
      <c r="AS97" s="51">
        <v>964</v>
      </c>
      <c r="AT97" s="51">
        <v>200</v>
      </c>
    </row>
    <row r="98" spans="1:46" ht="16" x14ac:dyDescent="0.2">
      <c r="A98" s="8">
        <v>940</v>
      </c>
      <c r="B98" s="9">
        <f t="shared" si="4"/>
        <v>3083.989501312336</v>
      </c>
      <c r="C98" s="8">
        <v>48.71</v>
      </c>
      <c r="D98" s="8">
        <v>99</v>
      </c>
      <c r="E98" s="8">
        <v>883.01</v>
      </c>
      <c r="F98" s="9">
        <f t="shared" si="5"/>
        <v>2897.0144356955379</v>
      </c>
      <c r="G98" s="8">
        <v>0.85</v>
      </c>
      <c r="H98" s="4"/>
      <c r="AK98" s="51">
        <v>84.8</v>
      </c>
      <c r="AL98" s="51">
        <v>96.1</v>
      </c>
      <c r="AM98" s="51">
        <v>108.8</v>
      </c>
      <c r="AN98" s="52">
        <v>80.7</v>
      </c>
      <c r="AO98" s="52">
        <v>91.8</v>
      </c>
      <c r="AP98" s="52">
        <v>104.4</v>
      </c>
      <c r="AR98" s="51">
        <v>707</v>
      </c>
      <c r="AS98" s="51">
        <v>960</v>
      </c>
      <c r="AT98" s="51">
        <v>188</v>
      </c>
    </row>
    <row r="99" spans="1:46" ht="16" x14ac:dyDescent="0.2">
      <c r="A99" s="8">
        <v>950</v>
      </c>
      <c r="B99" s="9">
        <f t="shared" si="4"/>
        <v>3116.797900262467</v>
      </c>
      <c r="C99" s="8">
        <v>49.53</v>
      </c>
      <c r="D99" s="8">
        <v>99.28</v>
      </c>
      <c r="E99" s="8">
        <v>889.56</v>
      </c>
      <c r="F99" s="9">
        <f t="shared" si="5"/>
        <v>2918.5039370078739</v>
      </c>
      <c r="G99" s="8">
        <v>0.85</v>
      </c>
      <c r="H99" s="4"/>
      <c r="AK99" s="51">
        <v>84.5</v>
      </c>
      <c r="AL99" s="51">
        <v>96.1</v>
      </c>
      <c r="AM99" s="51">
        <v>109.1</v>
      </c>
      <c r="AN99" s="52">
        <v>80.400000000000006</v>
      </c>
      <c r="AO99" s="52">
        <v>91.8</v>
      </c>
      <c r="AP99" s="52">
        <v>104.6</v>
      </c>
      <c r="AR99" s="51">
        <v>735</v>
      </c>
      <c r="AS99" s="51">
        <v>1072</v>
      </c>
      <c r="AT99" s="51">
        <v>187</v>
      </c>
    </row>
    <row r="100" spans="1:46" ht="16" x14ac:dyDescent="0.2">
      <c r="A100" s="8">
        <v>960</v>
      </c>
      <c r="B100" s="9">
        <f t="shared" si="4"/>
        <v>3149.6062992125981</v>
      </c>
      <c r="C100" s="8">
        <v>50.35</v>
      </c>
      <c r="D100" s="8">
        <v>99.57</v>
      </c>
      <c r="E100" s="8">
        <v>895.99</v>
      </c>
      <c r="F100" s="9">
        <f t="shared" si="5"/>
        <v>2939.5997375328084</v>
      </c>
      <c r="G100" s="8">
        <v>0.85</v>
      </c>
      <c r="H100" s="4"/>
      <c r="AK100" s="51">
        <v>84.3</v>
      </c>
      <c r="AL100" s="51">
        <v>96.1</v>
      </c>
      <c r="AM100" s="51">
        <v>109.3</v>
      </c>
      <c r="AN100" s="52">
        <v>80.099999999999994</v>
      </c>
      <c r="AO100" s="52">
        <v>91.8</v>
      </c>
      <c r="AP100" s="52">
        <v>104.8</v>
      </c>
      <c r="AR100" s="51">
        <v>831</v>
      </c>
      <c r="AS100" s="51">
        <v>1643</v>
      </c>
      <c r="AT100" s="51">
        <v>226</v>
      </c>
    </row>
    <row r="101" spans="1:46" ht="16" x14ac:dyDescent="0.2">
      <c r="A101" s="8">
        <v>970</v>
      </c>
      <c r="B101" s="9">
        <f t="shared" si="4"/>
        <v>3182.4146981627296</v>
      </c>
      <c r="C101" s="8">
        <v>51.24</v>
      </c>
      <c r="D101" s="8">
        <v>99.9</v>
      </c>
      <c r="E101" s="8">
        <v>902.31</v>
      </c>
      <c r="F101" s="9">
        <f t="shared" si="5"/>
        <v>2960.3346456692911</v>
      </c>
      <c r="G101" s="8">
        <v>0.93</v>
      </c>
      <c r="H101" s="4"/>
      <c r="AK101" s="51">
        <v>84</v>
      </c>
      <c r="AL101" s="51">
        <v>96</v>
      </c>
      <c r="AM101" s="51">
        <v>109.6</v>
      </c>
      <c r="AN101" s="52">
        <v>79.8</v>
      </c>
      <c r="AO101" s="52">
        <v>91.7</v>
      </c>
      <c r="AP101" s="52">
        <v>105.1</v>
      </c>
      <c r="AR101" s="51">
        <v>849</v>
      </c>
      <c r="AS101" s="51">
        <v>1664</v>
      </c>
      <c r="AT101" s="51">
        <v>457</v>
      </c>
    </row>
    <row r="102" spans="1:46" ht="16" x14ac:dyDescent="0.2">
      <c r="A102" s="8">
        <v>980</v>
      </c>
      <c r="B102" s="9">
        <f t="shared" si="4"/>
        <v>3215.2230971128606</v>
      </c>
      <c r="C102" s="8">
        <v>52.46</v>
      </c>
      <c r="D102" s="8">
        <v>100.47</v>
      </c>
      <c r="E102" s="8">
        <v>908.49</v>
      </c>
      <c r="F102" s="9">
        <f t="shared" si="5"/>
        <v>2980.6102362204724</v>
      </c>
      <c r="G102" s="8">
        <v>1.3</v>
      </c>
      <c r="H102" s="4"/>
      <c r="AK102" s="51">
        <v>83.7</v>
      </c>
      <c r="AL102" s="51">
        <v>95.9</v>
      </c>
      <c r="AM102" s="51">
        <v>109.8</v>
      </c>
      <c r="AN102" s="52">
        <v>79.5</v>
      </c>
      <c r="AO102" s="52">
        <v>91.6</v>
      </c>
      <c r="AP102" s="52">
        <v>105.3</v>
      </c>
      <c r="AR102" s="51">
        <v>858</v>
      </c>
      <c r="AS102" s="51">
        <v>1627</v>
      </c>
      <c r="AT102" s="51">
        <v>462</v>
      </c>
    </row>
    <row r="103" spans="1:46" ht="16" x14ac:dyDescent="0.2">
      <c r="A103" s="8">
        <v>990</v>
      </c>
      <c r="B103" s="9">
        <f t="shared" si="4"/>
        <v>3248.0314960629921</v>
      </c>
      <c r="C103" s="8">
        <v>53.68</v>
      </c>
      <c r="D103" s="8">
        <v>101.03</v>
      </c>
      <c r="E103" s="8">
        <v>914.5</v>
      </c>
      <c r="F103" s="9">
        <f t="shared" si="5"/>
        <v>3000.328083989501</v>
      </c>
      <c r="G103" s="8">
        <v>1.3</v>
      </c>
      <c r="H103" s="4"/>
      <c r="AK103" s="51">
        <v>83.3</v>
      </c>
      <c r="AL103" s="51">
        <v>95.8</v>
      </c>
      <c r="AM103" s="51">
        <v>110</v>
      </c>
      <c r="AN103" s="52">
        <v>79.099999999999994</v>
      </c>
      <c r="AO103" s="52">
        <v>91.5</v>
      </c>
      <c r="AP103" s="52">
        <v>105.5</v>
      </c>
      <c r="AR103" s="51">
        <v>863</v>
      </c>
      <c r="AS103" s="51">
        <v>1541</v>
      </c>
      <c r="AT103" s="51">
        <v>442</v>
      </c>
    </row>
    <row r="104" spans="1:46" ht="16" x14ac:dyDescent="0.2">
      <c r="A104" s="8">
        <v>1000</v>
      </c>
      <c r="B104" s="9">
        <f t="shared" si="4"/>
        <v>3280.8398950131232</v>
      </c>
      <c r="C104" s="8">
        <v>54.89</v>
      </c>
      <c r="D104" s="8">
        <v>101.57</v>
      </c>
      <c r="E104" s="8">
        <v>920.34</v>
      </c>
      <c r="F104" s="9">
        <f t="shared" si="5"/>
        <v>3019.4881889763778</v>
      </c>
      <c r="G104" s="8">
        <v>1.3</v>
      </c>
      <c r="H104" s="4"/>
      <c r="AK104" s="51">
        <v>83</v>
      </c>
      <c r="AL104" s="51">
        <v>95.7</v>
      </c>
      <c r="AM104" s="51">
        <v>110.2</v>
      </c>
      <c r="AN104" s="52">
        <v>78.8</v>
      </c>
      <c r="AO104" s="52">
        <v>91.4</v>
      </c>
      <c r="AP104" s="52">
        <v>105.7</v>
      </c>
      <c r="AR104" s="51">
        <v>854</v>
      </c>
      <c r="AS104" s="51">
        <v>1368</v>
      </c>
      <c r="AT104" s="51">
        <v>393</v>
      </c>
    </row>
    <row r="105" spans="1:46" ht="16" x14ac:dyDescent="0.2">
      <c r="A105" s="8">
        <v>1010</v>
      </c>
      <c r="B105" s="9">
        <f t="shared" si="4"/>
        <v>3313.6482939632542</v>
      </c>
      <c r="C105" s="8">
        <v>56.08</v>
      </c>
      <c r="D105" s="8">
        <v>101.99</v>
      </c>
      <c r="E105" s="8">
        <v>926</v>
      </c>
      <c r="F105" s="9">
        <f t="shared" si="5"/>
        <v>3038.0577427821522</v>
      </c>
      <c r="G105" s="8">
        <v>1.23</v>
      </c>
      <c r="H105" s="4"/>
      <c r="AK105" s="51">
        <v>82.5</v>
      </c>
      <c r="AL105" s="51">
        <v>95.5</v>
      </c>
      <c r="AM105" s="51">
        <v>110.4</v>
      </c>
      <c r="AN105" s="52">
        <v>78.400000000000006</v>
      </c>
      <c r="AO105" s="52">
        <v>91.2</v>
      </c>
      <c r="AP105" s="52">
        <v>105.9</v>
      </c>
      <c r="AR105" s="51">
        <v>860</v>
      </c>
      <c r="AS105" s="51">
        <v>1238</v>
      </c>
      <c r="AT105" s="51">
        <v>239</v>
      </c>
    </row>
    <row r="106" spans="1:46" ht="16" x14ac:dyDescent="0.2">
      <c r="A106" s="8">
        <v>1020</v>
      </c>
      <c r="B106" s="9">
        <f t="shared" si="4"/>
        <v>3346.4566929133857</v>
      </c>
      <c r="C106" s="8">
        <v>57.18</v>
      </c>
      <c r="D106" s="8">
        <v>102.22</v>
      </c>
      <c r="E106" s="8">
        <v>931.5</v>
      </c>
      <c r="F106" s="9">
        <f t="shared" si="5"/>
        <v>3056.1023622047242</v>
      </c>
      <c r="G106" s="8">
        <v>1.1200000000000001</v>
      </c>
      <c r="H106" s="4"/>
      <c r="AK106" s="51">
        <v>82.2</v>
      </c>
      <c r="AL106" s="51">
        <v>95.4</v>
      </c>
      <c r="AM106" s="51">
        <v>110.5</v>
      </c>
      <c r="AN106" s="52">
        <v>78</v>
      </c>
      <c r="AO106" s="52">
        <v>91</v>
      </c>
      <c r="AP106" s="52">
        <v>106</v>
      </c>
      <c r="AR106" s="51">
        <v>872</v>
      </c>
      <c r="AS106" s="51">
        <v>1240</v>
      </c>
      <c r="AT106" s="51">
        <v>226</v>
      </c>
    </row>
    <row r="107" spans="1:46" ht="16" x14ac:dyDescent="0.2">
      <c r="A107" s="8">
        <v>1030</v>
      </c>
      <c r="B107" s="9">
        <f t="shared" si="4"/>
        <v>3379.2650918635168</v>
      </c>
      <c r="C107" s="8">
        <v>58.28</v>
      </c>
      <c r="D107" s="8">
        <v>102.44</v>
      </c>
      <c r="E107" s="8">
        <v>936.84</v>
      </c>
      <c r="F107" s="9">
        <f t="shared" si="5"/>
        <v>3073.6220472440946</v>
      </c>
      <c r="G107" s="8">
        <v>1.1200000000000001</v>
      </c>
      <c r="H107" s="4"/>
      <c r="AK107" s="51">
        <v>81.7</v>
      </c>
      <c r="AL107" s="51">
        <v>95.2</v>
      </c>
      <c r="AM107" s="51">
        <v>110.6</v>
      </c>
      <c r="AN107" s="52">
        <v>77.599999999999994</v>
      </c>
      <c r="AO107" s="52">
        <v>90.8</v>
      </c>
      <c r="AP107" s="52">
        <v>106.1</v>
      </c>
      <c r="AR107" s="51">
        <v>891</v>
      </c>
      <c r="AS107" s="51">
        <v>1289</v>
      </c>
      <c r="AT107" s="51">
        <v>223</v>
      </c>
    </row>
    <row r="108" spans="1:46" ht="16" x14ac:dyDescent="0.2">
      <c r="A108" s="8">
        <v>1040</v>
      </c>
      <c r="B108" s="9">
        <f t="shared" si="4"/>
        <v>3412.0734908136483</v>
      </c>
      <c r="C108" s="8">
        <v>59.38</v>
      </c>
      <c r="D108" s="8">
        <v>102.65</v>
      </c>
      <c r="E108" s="8">
        <v>942.02</v>
      </c>
      <c r="F108" s="9">
        <f t="shared" si="5"/>
        <v>3090.6167979002621</v>
      </c>
      <c r="G108" s="8">
        <v>1.1200000000000001</v>
      </c>
      <c r="H108" s="4"/>
      <c r="AK108" s="51">
        <v>81.3</v>
      </c>
      <c r="AL108" s="51">
        <v>94.9</v>
      </c>
      <c r="AM108" s="51">
        <v>110.7</v>
      </c>
      <c r="AN108" s="52">
        <v>77.2</v>
      </c>
      <c r="AO108" s="52">
        <v>90.6</v>
      </c>
      <c r="AP108" s="52">
        <v>106.1</v>
      </c>
      <c r="AR108" s="51">
        <v>910</v>
      </c>
      <c r="AS108" s="51">
        <v>1332</v>
      </c>
      <c r="AT108" s="51">
        <v>243</v>
      </c>
    </row>
    <row r="109" spans="1:46" ht="16" x14ac:dyDescent="0.2">
      <c r="A109" s="8">
        <v>1050</v>
      </c>
      <c r="B109" s="9">
        <f t="shared" si="4"/>
        <v>3444.8818897637793</v>
      </c>
      <c r="C109" s="8">
        <v>60.52</v>
      </c>
      <c r="D109" s="8">
        <v>102.89</v>
      </c>
      <c r="E109" s="8">
        <v>947.03</v>
      </c>
      <c r="F109" s="9">
        <f t="shared" si="5"/>
        <v>3107.0538057742779</v>
      </c>
      <c r="G109" s="8">
        <v>1.1599999999999999</v>
      </c>
      <c r="H109" s="4"/>
      <c r="AK109" s="51">
        <v>80.900000000000006</v>
      </c>
      <c r="AL109" s="51">
        <v>94.7</v>
      </c>
      <c r="AM109" s="51">
        <v>110.7</v>
      </c>
      <c r="AN109" s="52">
        <v>76.8</v>
      </c>
      <c r="AO109" s="52">
        <v>90.3</v>
      </c>
      <c r="AP109" s="52">
        <v>106.1</v>
      </c>
      <c r="AR109" s="51">
        <v>917</v>
      </c>
      <c r="AS109" s="51">
        <v>1313</v>
      </c>
      <c r="AT109" s="51">
        <v>259</v>
      </c>
    </row>
    <row r="110" spans="1:46" ht="16" x14ac:dyDescent="0.2">
      <c r="A110" s="8">
        <v>1060</v>
      </c>
      <c r="B110" s="9">
        <f t="shared" si="4"/>
        <v>3477.6902887139104</v>
      </c>
      <c r="C110" s="8">
        <v>61.7</v>
      </c>
      <c r="D110" s="8">
        <v>103.16</v>
      </c>
      <c r="E110" s="8">
        <v>951.86</v>
      </c>
      <c r="F110" s="9">
        <f t="shared" si="5"/>
        <v>3122.9002624671916</v>
      </c>
      <c r="G110" s="8">
        <v>1.2</v>
      </c>
      <c r="H110" s="4"/>
      <c r="AK110" s="51">
        <v>80.400000000000006</v>
      </c>
      <c r="AL110" s="51">
        <v>94.4</v>
      </c>
      <c r="AM110" s="51">
        <v>110.7</v>
      </c>
      <c r="AN110" s="52">
        <v>76.3</v>
      </c>
      <c r="AO110" s="52">
        <v>90</v>
      </c>
      <c r="AP110" s="52">
        <v>106</v>
      </c>
      <c r="AR110" s="51">
        <v>925</v>
      </c>
      <c r="AS110" s="51">
        <v>1298</v>
      </c>
      <c r="AT110" s="51">
        <v>246</v>
      </c>
    </row>
    <row r="111" spans="1:46" ht="16" x14ac:dyDescent="0.2">
      <c r="A111" s="8">
        <v>1070</v>
      </c>
      <c r="B111" s="9">
        <f t="shared" si="4"/>
        <v>3510.4986876640419</v>
      </c>
      <c r="C111" s="8">
        <v>62.88</v>
      </c>
      <c r="D111" s="8">
        <v>103.42</v>
      </c>
      <c r="E111" s="8">
        <v>956.51</v>
      </c>
      <c r="F111" s="9">
        <f t="shared" si="5"/>
        <v>3138.1561679790025</v>
      </c>
      <c r="G111" s="8">
        <v>1.2</v>
      </c>
      <c r="H111" s="4"/>
      <c r="AK111" s="51">
        <v>80</v>
      </c>
      <c r="AL111" s="51">
        <v>94</v>
      </c>
      <c r="AM111" s="51">
        <v>110.5</v>
      </c>
      <c r="AN111" s="52">
        <v>75.900000000000006</v>
      </c>
      <c r="AO111" s="52">
        <v>89.7</v>
      </c>
      <c r="AP111" s="52">
        <v>105.9</v>
      </c>
      <c r="AR111" s="51">
        <v>823</v>
      </c>
      <c r="AS111" s="51">
        <v>703</v>
      </c>
      <c r="AT111" s="51">
        <v>238</v>
      </c>
    </row>
    <row r="112" spans="1:46" ht="16" x14ac:dyDescent="0.2">
      <c r="A112" s="8">
        <v>1080</v>
      </c>
      <c r="B112" s="9">
        <f t="shared" si="4"/>
        <v>3543.3070866141729</v>
      </c>
      <c r="C112" s="8">
        <v>64.06</v>
      </c>
      <c r="D112" s="8">
        <v>103.68</v>
      </c>
      <c r="E112" s="8">
        <v>960.97</v>
      </c>
      <c r="F112" s="9">
        <f t="shared" si="5"/>
        <v>3152.7887139107611</v>
      </c>
      <c r="G112" s="8">
        <v>1.2</v>
      </c>
      <c r="H112" s="4"/>
      <c r="AK112" s="51">
        <v>79.5</v>
      </c>
      <c r="AL112" s="51">
        <v>93.7</v>
      </c>
      <c r="AM112" s="51">
        <v>110.4</v>
      </c>
      <c r="AN112" s="52">
        <v>75.400000000000006</v>
      </c>
      <c r="AO112" s="52">
        <v>89.3</v>
      </c>
      <c r="AP112" s="52">
        <v>105.8</v>
      </c>
      <c r="AR112" s="51">
        <v>758</v>
      </c>
      <c r="AS112" s="51">
        <v>322</v>
      </c>
      <c r="AT112" s="51">
        <v>96</v>
      </c>
    </row>
    <row r="113" spans="1:46" ht="16" x14ac:dyDescent="0.2">
      <c r="A113" s="8">
        <v>1090</v>
      </c>
      <c r="B113" s="9">
        <f t="shared" si="4"/>
        <v>3576.1154855643044</v>
      </c>
      <c r="C113" s="8">
        <v>64.84</v>
      </c>
      <c r="D113" s="8">
        <v>103.8</v>
      </c>
      <c r="E113" s="8">
        <v>965.29</v>
      </c>
      <c r="F113" s="9">
        <f t="shared" si="5"/>
        <v>3166.9619422572177</v>
      </c>
      <c r="G113" s="8">
        <v>0.79</v>
      </c>
      <c r="H113" s="4"/>
      <c r="AK113" s="51">
        <v>79</v>
      </c>
      <c r="AL113" s="51">
        <v>93.3</v>
      </c>
      <c r="AM113" s="51">
        <v>110.2</v>
      </c>
      <c r="AN113" s="52">
        <v>74.900000000000006</v>
      </c>
      <c r="AO113" s="52">
        <v>89</v>
      </c>
      <c r="AP113" s="52">
        <v>105.5</v>
      </c>
      <c r="AR113" s="51">
        <v>748</v>
      </c>
      <c r="AS113" s="51">
        <v>242</v>
      </c>
      <c r="AT113" s="51">
        <v>214</v>
      </c>
    </row>
    <row r="114" spans="1:46" ht="16" x14ac:dyDescent="0.2">
      <c r="A114" s="8">
        <v>1100</v>
      </c>
      <c r="B114" s="9">
        <f t="shared" si="4"/>
        <v>3608.9238845144355</v>
      </c>
      <c r="C114" s="8">
        <v>65.38</v>
      </c>
      <c r="D114" s="8">
        <v>103.84</v>
      </c>
      <c r="E114" s="8">
        <v>969.49</v>
      </c>
      <c r="F114" s="9">
        <f t="shared" si="5"/>
        <v>3180.7414698162729</v>
      </c>
      <c r="G114" s="8">
        <v>0.54</v>
      </c>
      <c r="H114" s="4"/>
      <c r="AK114" s="51">
        <v>78.5</v>
      </c>
      <c r="AL114" s="51">
        <v>93</v>
      </c>
      <c r="AM114" s="51">
        <v>110</v>
      </c>
      <c r="AN114" s="52">
        <v>74.400000000000006</v>
      </c>
      <c r="AO114" s="52">
        <v>88.6</v>
      </c>
      <c r="AP114" s="52">
        <v>105.4</v>
      </c>
      <c r="AR114" s="51">
        <v>688</v>
      </c>
      <c r="AS114" s="51">
        <v>215</v>
      </c>
      <c r="AT114" s="51">
        <v>246</v>
      </c>
    </row>
    <row r="115" spans="1:46" ht="16" x14ac:dyDescent="0.2">
      <c r="A115" s="8">
        <v>1110</v>
      </c>
      <c r="B115" s="9">
        <f t="shared" si="4"/>
        <v>3641.7322834645665</v>
      </c>
      <c r="C115" s="8">
        <v>65.92</v>
      </c>
      <c r="D115" s="8">
        <v>103.87</v>
      </c>
      <c r="E115" s="8">
        <v>973.62</v>
      </c>
      <c r="F115" s="9">
        <f t="shared" si="5"/>
        <v>3194.2913385826769</v>
      </c>
      <c r="G115" s="8">
        <v>0.54</v>
      </c>
      <c r="H115" s="4"/>
      <c r="AK115" s="51">
        <v>78.099999999999994</v>
      </c>
      <c r="AL115" s="51">
        <v>92.6</v>
      </c>
      <c r="AM115" s="51">
        <v>109.9</v>
      </c>
      <c r="AN115" s="52">
        <v>73.900000000000006</v>
      </c>
      <c r="AO115" s="52">
        <v>88.2</v>
      </c>
      <c r="AP115" s="52">
        <v>105.2</v>
      </c>
      <c r="AR115" s="51">
        <v>625</v>
      </c>
      <c r="AS115" s="51">
        <v>630</v>
      </c>
      <c r="AT115" s="51">
        <v>400</v>
      </c>
    </row>
    <row r="116" spans="1:46" ht="16" x14ac:dyDescent="0.2">
      <c r="A116" s="8">
        <v>1120</v>
      </c>
      <c r="B116" s="9">
        <f t="shared" si="4"/>
        <v>3674.540682414698</v>
      </c>
      <c r="C116" s="8">
        <v>66.45</v>
      </c>
      <c r="D116" s="8">
        <v>103.9</v>
      </c>
      <c r="E116" s="8">
        <v>977.65</v>
      </c>
      <c r="F116" s="9">
        <f t="shared" si="5"/>
        <v>3207.5131233595798</v>
      </c>
      <c r="G116" s="8">
        <v>0.54</v>
      </c>
      <c r="H116" s="4"/>
      <c r="AK116" s="51">
        <v>77.599999999999994</v>
      </c>
      <c r="AL116" s="51">
        <v>92.3</v>
      </c>
      <c r="AM116" s="51">
        <v>109.8</v>
      </c>
      <c r="AN116" s="52">
        <v>73.400000000000006</v>
      </c>
      <c r="AO116" s="52">
        <v>87.9</v>
      </c>
      <c r="AP116" s="52">
        <v>105.1</v>
      </c>
      <c r="AR116" s="51">
        <v>614</v>
      </c>
      <c r="AS116" s="51">
        <v>724</v>
      </c>
      <c r="AT116" s="51">
        <v>565</v>
      </c>
    </row>
    <row r="117" spans="1:46" ht="16" x14ac:dyDescent="0.2">
      <c r="A117" s="8">
        <v>1130</v>
      </c>
      <c r="B117" s="9">
        <f t="shared" si="4"/>
        <v>3707.3490813648291</v>
      </c>
      <c r="C117" s="8">
        <v>66.58</v>
      </c>
      <c r="D117" s="8">
        <v>103.62</v>
      </c>
      <c r="E117" s="8">
        <v>981.64</v>
      </c>
      <c r="F117" s="9">
        <f t="shared" si="5"/>
        <v>3220.6036745406823</v>
      </c>
      <c r="G117" s="8">
        <v>0.28999999999999998</v>
      </c>
      <c r="H117" s="4"/>
      <c r="AK117" s="51">
        <v>77.099999999999994</v>
      </c>
      <c r="AL117" s="51">
        <v>91.9</v>
      </c>
      <c r="AM117" s="51">
        <v>109.7</v>
      </c>
      <c r="AN117" s="52">
        <v>73</v>
      </c>
      <c r="AO117" s="52">
        <v>87.5</v>
      </c>
      <c r="AP117" s="52">
        <v>104.9</v>
      </c>
      <c r="AR117" s="51">
        <v>615</v>
      </c>
      <c r="AS117" s="51">
        <v>719</v>
      </c>
      <c r="AT117" s="51">
        <v>601</v>
      </c>
    </row>
    <row r="118" spans="1:46" ht="16" x14ac:dyDescent="0.2">
      <c r="A118" s="8">
        <v>1140</v>
      </c>
      <c r="B118" s="9">
        <f t="shared" si="4"/>
        <v>3740.1574803149606</v>
      </c>
      <c r="C118" s="8">
        <v>66.62</v>
      </c>
      <c r="D118" s="8">
        <v>103.26</v>
      </c>
      <c r="E118" s="8">
        <v>985.61</v>
      </c>
      <c r="F118" s="9">
        <f t="shared" si="5"/>
        <v>3233.6286089238843</v>
      </c>
      <c r="G118" s="8">
        <v>0.33</v>
      </c>
      <c r="H118" s="4"/>
      <c r="AK118" s="51">
        <v>76.7</v>
      </c>
      <c r="AL118" s="51">
        <v>91.6</v>
      </c>
      <c r="AM118" s="51">
        <v>109.5</v>
      </c>
      <c r="AN118" s="52">
        <v>72.5</v>
      </c>
      <c r="AO118" s="52">
        <v>87.2</v>
      </c>
      <c r="AP118" s="52">
        <v>104.7</v>
      </c>
      <c r="AR118" s="51">
        <v>605</v>
      </c>
      <c r="AS118" s="51">
        <v>659</v>
      </c>
      <c r="AT118" s="51">
        <v>598</v>
      </c>
    </row>
    <row r="119" spans="1:46" ht="16" x14ac:dyDescent="0.2">
      <c r="A119" s="8">
        <v>1150</v>
      </c>
      <c r="B119" s="9">
        <f t="shared" si="4"/>
        <v>3772.9658792650916</v>
      </c>
      <c r="C119" s="8">
        <v>66.67</v>
      </c>
      <c r="D119" s="8">
        <v>102.9</v>
      </c>
      <c r="E119" s="8">
        <v>989.57</v>
      </c>
      <c r="F119" s="9">
        <f t="shared" si="5"/>
        <v>3246.6207349081365</v>
      </c>
      <c r="G119" s="8">
        <v>0.33</v>
      </c>
      <c r="H119" s="4"/>
      <c r="AK119" s="51">
        <v>76.2</v>
      </c>
      <c r="AL119" s="51">
        <v>91.3</v>
      </c>
      <c r="AM119" s="51">
        <v>109.6</v>
      </c>
      <c r="AN119" s="52">
        <v>72.099999999999994</v>
      </c>
      <c r="AO119" s="52">
        <v>86.9</v>
      </c>
      <c r="AP119" s="52">
        <v>104.7</v>
      </c>
      <c r="AR119" s="51">
        <v>582</v>
      </c>
      <c r="AS119" s="51">
        <v>769</v>
      </c>
      <c r="AT119" s="51">
        <v>595</v>
      </c>
    </row>
    <row r="120" spans="1:46" ht="16" x14ac:dyDescent="0.2">
      <c r="A120" s="8">
        <v>1160</v>
      </c>
      <c r="B120" s="9">
        <f t="shared" si="4"/>
        <v>3805.7742782152227</v>
      </c>
      <c r="C120" s="8">
        <v>66.709999999999994</v>
      </c>
      <c r="D120" s="8">
        <v>102.54</v>
      </c>
      <c r="E120" s="8">
        <v>993.53</v>
      </c>
      <c r="F120" s="9">
        <f t="shared" si="5"/>
        <v>3259.6128608923882</v>
      </c>
      <c r="G120" s="8">
        <v>0.33</v>
      </c>
      <c r="H120" s="4"/>
      <c r="AK120" s="51">
        <v>75.900000000000006</v>
      </c>
      <c r="AL120" s="51">
        <v>91</v>
      </c>
      <c r="AM120" s="51">
        <v>109.5</v>
      </c>
      <c r="AN120" s="52">
        <v>71.7</v>
      </c>
      <c r="AO120" s="52">
        <v>86.6</v>
      </c>
      <c r="AP120" s="52">
        <v>104.6</v>
      </c>
      <c r="AR120" s="51">
        <v>579</v>
      </c>
      <c r="AS120" s="51">
        <v>780</v>
      </c>
      <c r="AT120" s="51">
        <v>642</v>
      </c>
    </row>
    <row r="121" spans="1:46" ht="16" x14ac:dyDescent="0.2">
      <c r="A121" s="8">
        <v>1170</v>
      </c>
      <c r="B121" s="9">
        <f t="shared" si="4"/>
        <v>3838.5826771653542</v>
      </c>
      <c r="C121" s="8">
        <v>66.66</v>
      </c>
      <c r="D121" s="8">
        <v>102.82</v>
      </c>
      <c r="E121" s="8">
        <v>997.49</v>
      </c>
      <c r="F121" s="9">
        <f t="shared" si="5"/>
        <v>3272.6049868766404</v>
      </c>
      <c r="G121" s="8">
        <v>0.26</v>
      </c>
      <c r="H121" s="4"/>
      <c r="AK121" s="51">
        <v>75.5</v>
      </c>
      <c r="AL121" s="51">
        <v>90.8</v>
      </c>
      <c r="AM121" s="51">
        <v>109.7</v>
      </c>
      <c r="AN121" s="52">
        <v>71.3</v>
      </c>
      <c r="AO121" s="52">
        <v>86.4</v>
      </c>
      <c r="AP121" s="52">
        <v>104.7</v>
      </c>
      <c r="AR121" s="51">
        <v>582</v>
      </c>
      <c r="AS121" s="51">
        <v>766</v>
      </c>
      <c r="AT121" s="51">
        <v>647</v>
      </c>
    </row>
    <row r="122" spans="1:46" ht="16" x14ac:dyDescent="0.2">
      <c r="A122" s="8">
        <v>1180</v>
      </c>
      <c r="B122" s="9">
        <f t="shared" si="4"/>
        <v>3871.3910761154852</v>
      </c>
      <c r="C122" s="8">
        <v>66.599999999999994</v>
      </c>
      <c r="D122" s="8">
        <v>103.1</v>
      </c>
      <c r="E122" s="8">
        <v>1001.46</v>
      </c>
      <c r="F122" s="9">
        <f t="shared" si="5"/>
        <v>3285.6299212598424</v>
      </c>
      <c r="G122" s="8">
        <v>0.26</v>
      </c>
      <c r="H122" s="4"/>
      <c r="AK122" s="51">
        <v>75.2</v>
      </c>
      <c r="AL122" s="51">
        <v>90.6</v>
      </c>
      <c r="AM122" s="51">
        <v>109.7</v>
      </c>
      <c r="AN122" s="52">
        <v>71</v>
      </c>
      <c r="AO122" s="52">
        <v>86.1</v>
      </c>
      <c r="AP122" s="52">
        <v>104.7</v>
      </c>
      <c r="AR122" s="51">
        <v>583</v>
      </c>
      <c r="AS122" s="51">
        <v>782</v>
      </c>
      <c r="AT122" s="51">
        <v>640</v>
      </c>
    </row>
    <row r="123" spans="1:46" ht="16" x14ac:dyDescent="0.2">
      <c r="A123" s="8">
        <v>1190</v>
      </c>
      <c r="B123" s="9">
        <f t="shared" si="4"/>
        <v>3904.1994750656168</v>
      </c>
      <c r="C123" s="8">
        <v>66.55</v>
      </c>
      <c r="D123" s="8">
        <v>103.38</v>
      </c>
      <c r="E123" s="8">
        <v>1005.43</v>
      </c>
      <c r="F123" s="9">
        <f t="shared" si="5"/>
        <v>3298.6548556430444</v>
      </c>
      <c r="G123" s="8">
        <v>0.26</v>
      </c>
      <c r="H123" s="4"/>
      <c r="AK123" s="51">
        <v>74.900000000000006</v>
      </c>
      <c r="AL123" s="51">
        <v>90.4</v>
      </c>
      <c r="AM123" s="51">
        <v>109.7</v>
      </c>
      <c r="AN123" s="52">
        <v>70.599999999999994</v>
      </c>
      <c r="AO123" s="52">
        <v>86</v>
      </c>
      <c r="AP123" s="52">
        <v>104.7</v>
      </c>
      <c r="AR123" s="51">
        <v>606</v>
      </c>
      <c r="AS123" s="51">
        <v>818</v>
      </c>
      <c r="AT123" s="51">
        <v>643</v>
      </c>
    </row>
    <row r="124" spans="1:46" ht="16" x14ac:dyDescent="0.2">
      <c r="A124" s="8">
        <v>1200</v>
      </c>
      <c r="B124" s="9">
        <f t="shared" si="4"/>
        <v>3937.0078740157478</v>
      </c>
      <c r="C124" s="8">
        <v>66.5</v>
      </c>
      <c r="D124" s="8">
        <v>103.69</v>
      </c>
      <c r="E124" s="8">
        <v>1009.42</v>
      </c>
      <c r="F124" s="9">
        <f t="shared" si="5"/>
        <v>3311.7454068241468</v>
      </c>
      <c r="G124" s="8">
        <v>0.28999999999999998</v>
      </c>
      <c r="H124" s="4"/>
      <c r="AK124" s="51">
        <v>74.599999999999994</v>
      </c>
      <c r="AL124" s="51">
        <v>90.2</v>
      </c>
      <c r="AM124" s="51">
        <v>109.6</v>
      </c>
      <c r="AN124" s="52">
        <v>70.400000000000006</v>
      </c>
      <c r="AO124" s="52">
        <v>85.8</v>
      </c>
      <c r="AP124" s="52">
        <v>104.6</v>
      </c>
      <c r="AR124" s="51">
        <v>612</v>
      </c>
      <c r="AS124" s="51">
        <v>830</v>
      </c>
      <c r="AT124" s="51">
        <v>632</v>
      </c>
    </row>
    <row r="125" spans="1:46" ht="16" x14ac:dyDescent="0.2">
      <c r="A125" s="8">
        <v>1210</v>
      </c>
      <c r="B125" s="9">
        <f t="shared" si="4"/>
        <v>3969.8162729658789</v>
      </c>
      <c r="C125" s="8">
        <v>66.52</v>
      </c>
      <c r="D125" s="8">
        <v>104.15</v>
      </c>
      <c r="E125" s="8">
        <v>1013.4</v>
      </c>
      <c r="F125" s="9">
        <f t="shared" si="5"/>
        <v>3324.803149606299</v>
      </c>
      <c r="G125" s="8">
        <v>0.42</v>
      </c>
      <c r="H125" s="4"/>
      <c r="AK125" s="51">
        <v>74.3</v>
      </c>
      <c r="AL125" s="51">
        <v>90.1</v>
      </c>
      <c r="AM125" s="51">
        <v>109.7</v>
      </c>
      <c r="AN125" s="52">
        <v>70.099999999999994</v>
      </c>
      <c r="AO125" s="52">
        <v>85.6</v>
      </c>
      <c r="AP125" s="52">
        <v>104.6</v>
      </c>
      <c r="AR125" s="51">
        <v>611</v>
      </c>
      <c r="AS125" s="51">
        <v>842</v>
      </c>
      <c r="AT125" s="51">
        <v>632</v>
      </c>
    </row>
    <row r="126" spans="1:46" ht="16" x14ac:dyDescent="0.2">
      <c r="A126" s="8">
        <v>1220</v>
      </c>
      <c r="B126" s="9">
        <f t="shared" si="4"/>
        <v>4002.6246719160104</v>
      </c>
      <c r="C126" s="8">
        <v>66.53</v>
      </c>
      <c r="D126" s="8">
        <v>104.6</v>
      </c>
      <c r="E126" s="8">
        <v>1017.39</v>
      </c>
      <c r="F126" s="9">
        <f t="shared" si="5"/>
        <v>3337.8937007874015</v>
      </c>
      <c r="G126" s="8">
        <v>0.42</v>
      </c>
      <c r="H126" s="4"/>
      <c r="AK126" s="51">
        <v>74.099999999999994</v>
      </c>
      <c r="AL126" s="51">
        <v>90</v>
      </c>
      <c r="AM126" s="51">
        <v>109.7</v>
      </c>
      <c r="AN126" s="52">
        <v>69.8</v>
      </c>
      <c r="AO126" s="52">
        <v>85.5</v>
      </c>
      <c r="AP126" s="52">
        <v>104.6</v>
      </c>
      <c r="AR126" s="51">
        <v>603</v>
      </c>
      <c r="AS126" s="51">
        <v>890</v>
      </c>
      <c r="AT126" s="51">
        <v>631</v>
      </c>
    </row>
    <row r="127" spans="1:46" ht="16" x14ac:dyDescent="0.2">
      <c r="A127" s="8">
        <v>1230</v>
      </c>
      <c r="B127" s="9">
        <f t="shared" si="4"/>
        <v>4035.4330708661414</v>
      </c>
      <c r="C127" s="8">
        <v>66.55</v>
      </c>
      <c r="D127" s="8">
        <v>105.06</v>
      </c>
      <c r="E127" s="8">
        <v>1021.37</v>
      </c>
      <c r="F127" s="9">
        <f t="shared" si="5"/>
        <v>3350.9514435695537</v>
      </c>
      <c r="G127" s="8">
        <v>0.42</v>
      </c>
      <c r="H127" s="4"/>
      <c r="AK127" s="51">
        <v>73.900000000000006</v>
      </c>
      <c r="AL127" s="51">
        <v>89.9</v>
      </c>
      <c r="AM127" s="51">
        <v>109.9</v>
      </c>
      <c r="AN127" s="52">
        <v>69.599999999999994</v>
      </c>
      <c r="AO127" s="52">
        <v>85.4</v>
      </c>
      <c r="AP127" s="52">
        <v>104.7</v>
      </c>
      <c r="AR127" s="51">
        <v>595</v>
      </c>
      <c r="AS127" s="51">
        <v>939</v>
      </c>
      <c r="AT127" s="51">
        <v>635</v>
      </c>
    </row>
    <row r="128" spans="1:46" ht="16" x14ac:dyDescent="0.2">
      <c r="A128" s="8">
        <v>1240</v>
      </c>
      <c r="B128" s="9">
        <f t="shared" si="4"/>
        <v>4068.2414698162729</v>
      </c>
      <c r="C128" s="8">
        <v>66.55</v>
      </c>
      <c r="D128" s="8">
        <v>105.53</v>
      </c>
      <c r="E128" s="8">
        <v>1025.3499999999999</v>
      </c>
      <c r="F128" s="9">
        <f t="shared" si="5"/>
        <v>3364.0091863517055</v>
      </c>
      <c r="G128" s="8">
        <v>0.43</v>
      </c>
      <c r="H128" s="4"/>
      <c r="AK128" s="51">
        <v>73.599999999999994</v>
      </c>
      <c r="AL128" s="51">
        <v>89.8</v>
      </c>
      <c r="AM128" s="51">
        <v>110.1</v>
      </c>
      <c r="AN128" s="52">
        <v>69.3</v>
      </c>
      <c r="AO128" s="52">
        <v>85.3</v>
      </c>
      <c r="AP128" s="52">
        <v>104.9</v>
      </c>
      <c r="AR128" s="51">
        <v>596</v>
      </c>
      <c r="AS128" s="51">
        <v>934</v>
      </c>
      <c r="AT128" s="51">
        <v>674</v>
      </c>
    </row>
    <row r="129" spans="1:46" ht="16" x14ac:dyDescent="0.2">
      <c r="A129" s="8">
        <v>1250</v>
      </c>
      <c r="B129" s="9">
        <f t="shared" si="4"/>
        <v>4101.049868766404</v>
      </c>
      <c r="C129" s="8">
        <v>66.5</v>
      </c>
      <c r="D129" s="8">
        <v>106.04</v>
      </c>
      <c r="E129" s="8">
        <v>1029.33</v>
      </c>
      <c r="F129" s="9">
        <f t="shared" si="5"/>
        <v>3377.0669291338577</v>
      </c>
      <c r="G129" s="8">
        <v>0.47</v>
      </c>
      <c r="H129" s="4"/>
      <c r="AK129" s="51">
        <v>73.5</v>
      </c>
      <c r="AL129" s="51">
        <v>89.7</v>
      </c>
      <c r="AM129" s="51">
        <v>110.3</v>
      </c>
      <c r="AN129" s="52">
        <v>69.2</v>
      </c>
      <c r="AO129" s="52">
        <v>85.3</v>
      </c>
      <c r="AP129" s="52">
        <v>105</v>
      </c>
      <c r="AR129" s="51">
        <v>598</v>
      </c>
      <c r="AS129" s="51">
        <v>892</v>
      </c>
      <c r="AT129" s="51">
        <v>672</v>
      </c>
    </row>
    <row r="130" spans="1:46" ht="16" x14ac:dyDescent="0.2">
      <c r="A130" s="8">
        <v>1260</v>
      </c>
      <c r="B130" s="9">
        <f t="shared" si="4"/>
        <v>4133.858267716535</v>
      </c>
      <c r="C130" s="8">
        <v>66.45</v>
      </c>
      <c r="D130" s="8">
        <v>106.55</v>
      </c>
      <c r="E130" s="8">
        <v>1033.32</v>
      </c>
      <c r="F130" s="9">
        <f t="shared" si="5"/>
        <v>3390.1574803149601</v>
      </c>
      <c r="G130" s="8">
        <v>0.47</v>
      </c>
      <c r="H130" s="4"/>
      <c r="AK130" s="51">
        <v>73.3</v>
      </c>
      <c r="AL130" s="51">
        <v>89.7</v>
      </c>
      <c r="AM130" s="51">
        <v>110.5</v>
      </c>
      <c r="AN130" s="52">
        <v>69</v>
      </c>
      <c r="AO130" s="52">
        <v>85.2</v>
      </c>
      <c r="AP130" s="52">
        <v>105.2</v>
      </c>
      <c r="AR130" s="51">
        <v>598</v>
      </c>
      <c r="AS130" s="51">
        <v>682</v>
      </c>
      <c r="AT130" s="51">
        <v>658</v>
      </c>
    </row>
    <row r="131" spans="1:46" ht="16" x14ac:dyDescent="0.2">
      <c r="A131" s="8">
        <v>1270</v>
      </c>
      <c r="B131" s="9">
        <f t="shared" si="4"/>
        <v>4166.6666666666661</v>
      </c>
      <c r="C131" s="8">
        <v>66.41</v>
      </c>
      <c r="D131" s="8">
        <v>107.06</v>
      </c>
      <c r="E131" s="8">
        <v>1037.32</v>
      </c>
      <c r="F131" s="9">
        <f t="shared" si="5"/>
        <v>3403.2808398950128</v>
      </c>
      <c r="G131" s="8">
        <v>0.47</v>
      </c>
      <c r="H131" s="4"/>
      <c r="AK131" s="51">
        <v>73.2</v>
      </c>
      <c r="AL131" s="51">
        <v>89.7</v>
      </c>
      <c r="AM131" s="51">
        <v>110.7</v>
      </c>
      <c r="AN131" s="52">
        <v>68.900000000000006</v>
      </c>
      <c r="AO131" s="52">
        <v>85.3</v>
      </c>
      <c r="AP131" s="52">
        <v>105.4</v>
      </c>
      <c r="AR131" s="51">
        <v>612</v>
      </c>
      <c r="AS131" s="51">
        <v>513</v>
      </c>
      <c r="AT131" s="51">
        <v>606</v>
      </c>
    </row>
    <row r="132" spans="1:46" ht="16" x14ac:dyDescent="0.2">
      <c r="A132" s="8">
        <v>1280</v>
      </c>
      <c r="B132" s="9">
        <f t="shared" ref="B132:B195" si="6">A132/0.3048</f>
        <v>4199.475065616798</v>
      </c>
      <c r="C132" s="8">
        <v>66.41</v>
      </c>
      <c r="D132" s="8">
        <v>107.34</v>
      </c>
      <c r="E132" s="8">
        <v>1041.32</v>
      </c>
      <c r="F132" s="9">
        <f t="shared" ref="F132:F195" si="7">E132/0.3048</f>
        <v>3416.4041994750651</v>
      </c>
      <c r="G132" s="8">
        <v>0.26</v>
      </c>
      <c r="H132" s="4"/>
      <c r="AK132" s="51">
        <v>73.099999999999994</v>
      </c>
      <c r="AL132" s="51">
        <v>89.8</v>
      </c>
      <c r="AM132" s="51">
        <v>111.1</v>
      </c>
      <c r="AN132" s="52">
        <v>68.8</v>
      </c>
      <c r="AO132" s="52">
        <v>85.3</v>
      </c>
      <c r="AP132" s="52">
        <v>105.7</v>
      </c>
      <c r="AR132" s="51">
        <v>616</v>
      </c>
      <c r="AS132" s="51">
        <v>503</v>
      </c>
      <c r="AT132" s="51">
        <v>559</v>
      </c>
    </row>
    <row r="133" spans="1:46" ht="16" x14ac:dyDescent="0.2">
      <c r="A133" s="8">
        <v>1290</v>
      </c>
      <c r="B133" s="9">
        <f t="shared" si="6"/>
        <v>4232.2834645669291</v>
      </c>
      <c r="C133" s="8">
        <v>66.47</v>
      </c>
      <c r="D133" s="8">
        <v>107.28</v>
      </c>
      <c r="E133" s="8">
        <v>1045.32</v>
      </c>
      <c r="F133" s="9">
        <f t="shared" si="7"/>
        <v>3429.5275590551178</v>
      </c>
      <c r="G133" s="8">
        <v>0.09</v>
      </c>
      <c r="H133" s="4"/>
      <c r="AK133" s="51">
        <v>73.099999999999994</v>
      </c>
      <c r="AL133" s="51">
        <v>89.8</v>
      </c>
      <c r="AM133" s="51">
        <v>111.3</v>
      </c>
      <c r="AN133" s="52">
        <v>68.7</v>
      </c>
      <c r="AO133" s="52">
        <v>85.3</v>
      </c>
      <c r="AP133" s="52">
        <v>105.9</v>
      </c>
      <c r="AR133" s="51">
        <v>602</v>
      </c>
      <c r="AS133" s="51">
        <v>577</v>
      </c>
      <c r="AT133" s="51">
        <v>555</v>
      </c>
    </row>
    <row r="134" spans="1:46" ht="16" x14ac:dyDescent="0.2">
      <c r="A134" s="8">
        <v>1300</v>
      </c>
      <c r="B134" s="9">
        <f t="shared" si="6"/>
        <v>4265.0918635170601</v>
      </c>
      <c r="C134" s="8">
        <v>66.540000000000006</v>
      </c>
      <c r="D134" s="8">
        <v>107.21</v>
      </c>
      <c r="E134" s="8">
        <v>1049.31</v>
      </c>
      <c r="F134" s="9">
        <f t="shared" si="7"/>
        <v>3442.6181102362202</v>
      </c>
      <c r="G134" s="8">
        <v>0.09</v>
      </c>
      <c r="H134" s="4"/>
      <c r="AK134" s="51">
        <v>73</v>
      </c>
      <c r="AL134" s="51">
        <v>89.9</v>
      </c>
      <c r="AM134" s="51">
        <v>111.7</v>
      </c>
      <c r="AN134" s="52">
        <v>68.599999999999994</v>
      </c>
      <c r="AO134" s="52">
        <v>85.4</v>
      </c>
      <c r="AP134" s="52">
        <v>106.2</v>
      </c>
      <c r="AR134" s="51">
        <v>589</v>
      </c>
      <c r="AS134" s="51">
        <v>648</v>
      </c>
      <c r="AT134" s="51">
        <v>555</v>
      </c>
    </row>
    <row r="135" spans="1:46" ht="16" x14ac:dyDescent="0.2">
      <c r="A135" s="8">
        <v>1310</v>
      </c>
      <c r="B135" s="9">
        <f t="shared" si="6"/>
        <v>4297.9002624671912</v>
      </c>
      <c r="C135" s="8">
        <v>66.61</v>
      </c>
      <c r="D135" s="8">
        <v>107.14</v>
      </c>
      <c r="E135" s="8">
        <v>1053.28</v>
      </c>
      <c r="F135" s="9">
        <f t="shared" si="7"/>
        <v>3455.6430446194222</v>
      </c>
      <c r="G135" s="8">
        <v>0.09</v>
      </c>
      <c r="H135" s="4"/>
      <c r="AK135" s="51">
        <v>73</v>
      </c>
      <c r="AL135" s="51">
        <v>90.1</v>
      </c>
      <c r="AM135" s="51">
        <v>112</v>
      </c>
      <c r="AN135" s="52">
        <v>68.7</v>
      </c>
      <c r="AO135" s="52">
        <v>85.6</v>
      </c>
      <c r="AP135" s="52">
        <v>106.5</v>
      </c>
      <c r="AR135" s="51">
        <v>586</v>
      </c>
      <c r="AS135" s="51">
        <v>665</v>
      </c>
      <c r="AT135" s="51">
        <v>581</v>
      </c>
    </row>
    <row r="136" spans="1:46" ht="16" x14ac:dyDescent="0.2">
      <c r="A136" s="8">
        <v>1320</v>
      </c>
      <c r="B136" s="9">
        <f t="shared" si="6"/>
        <v>4330.7086614173222</v>
      </c>
      <c r="C136" s="8">
        <v>66.62</v>
      </c>
      <c r="D136" s="8">
        <v>107.01</v>
      </c>
      <c r="E136" s="8">
        <v>1057.25</v>
      </c>
      <c r="F136" s="9">
        <f t="shared" si="7"/>
        <v>3468.6679790026246</v>
      </c>
      <c r="G136" s="8">
        <v>0.12</v>
      </c>
      <c r="H136" s="4"/>
      <c r="AK136" s="51">
        <v>73</v>
      </c>
      <c r="AL136" s="51">
        <v>90.2</v>
      </c>
      <c r="AM136" s="51">
        <v>112.5</v>
      </c>
      <c r="AN136" s="52">
        <v>68.599999999999994</v>
      </c>
      <c r="AO136" s="52">
        <v>85.7</v>
      </c>
      <c r="AP136" s="52">
        <v>106.9</v>
      </c>
      <c r="AR136" s="51">
        <v>586</v>
      </c>
      <c r="AS136" s="51">
        <v>663</v>
      </c>
      <c r="AT136" s="51">
        <v>606</v>
      </c>
    </row>
    <row r="137" spans="1:46" ht="16" x14ac:dyDescent="0.2">
      <c r="A137" s="8">
        <v>1330</v>
      </c>
      <c r="B137" s="9">
        <f t="shared" si="6"/>
        <v>4363.5170603674542</v>
      </c>
      <c r="C137" s="8">
        <v>66.59</v>
      </c>
      <c r="D137" s="8">
        <v>106.83</v>
      </c>
      <c r="E137" s="8">
        <v>1061.22</v>
      </c>
      <c r="F137" s="9">
        <f t="shared" si="7"/>
        <v>3481.6929133858266</v>
      </c>
      <c r="G137" s="8">
        <v>0.16</v>
      </c>
      <c r="H137" s="4"/>
      <c r="AK137" s="51">
        <v>73.099999999999994</v>
      </c>
      <c r="AL137" s="51">
        <v>90.4</v>
      </c>
      <c r="AM137" s="51">
        <v>112.9</v>
      </c>
      <c r="AN137" s="52">
        <v>68.7</v>
      </c>
      <c r="AO137" s="52">
        <v>85.9</v>
      </c>
      <c r="AP137" s="52">
        <v>107.3</v>
      </c>
      <c r="AR137" s="51">
        <v>582</v>
      </c>
      <c r="AS137" s="51">
        <v>651</v>
      </c>
      <c r="AT137" s="51">
        <v>611</v>
      </c>
    </row>
    <row r="138" spans="1:46" ht="16" x14ac:dyDescent="0.2">
      <c r="A138" s="8">
        <v>1340</v>
      </c>
      <c r="B138" s="9">
        <f t="shared" si="6"/>
        <v>4396.3254593175852</v>
      </c>
      <c r="C138" s="8">
        <v>66.569999999999993</v>
      </c>
      <c r="D138" s="8">
        <v>106.65</v>
      </c>
      <c r="E138" s="8">
        <v>1065.2</v>
      </c>
      <c r="F138" s="9">
        <f t="shared" si="7"/>
        <v>3494.7506561679788</v>
      </c>
      <c r="G138" s="8">
        <v>0.16</v>
      </c>
      <c r="H138" s="4"/>
      <c r="AK138" s="51">
        <v>73.099999999999994</v>
      </c>
      <c r="AL138" s="51">
        <v>90.6</v>
      </c>
      <c r="AM138" s="51">
        <v>113.4</v>
      </c>
      <c r="AN138" s="52">
        <v>68.8</v>
      </c>
      <c r="AO138" s="52">
        <v>86.1</v>
      </c>
      <c r="AP138" s="52">
        <v>107.8</v>
      </c>
      <c r="AR138" s="51">
        <v>581</v>
      </c>
      <c r="AS138" s="51">
        <v>634</v>
      </c>
      <c r="AT138" s="51">
        <v>610</v>
      </c>
    </row>
    <row r="139" spans="1:46" ht="16" x14ac:dyDescent="0.2">
      <c r="A139" s="8">
        <v>1350</v>
      </c>
      <c r="B139" s="9">
        <f t="shared" si="6"/>
        <v>4429.1338582677163</v>
      </c>
      <c r="C139" s="8">
        <v>66.540000000000006</v>
      </c>
      <c r="D139" s="8">
        <v>106.48</v>
      </c>
      <c r="E139" s="8">
        <v>1069.18</v>
      </c>
      <c r="F139" s="9">
        <f t="shared" si="7"/>
        <v>3507.808398950131</v>
      </c>
      <c r="G139" s="8">
        <v>0.16</v>
      </c>
      <c r="H139" s="4"/>
      <c r="AK139" s="51">
        <v>73.2</v>
      </c>
      <c r="AL139" s="51">
        <v>90.9</v>
      </c>
      <c r="AM139" s="51">
        <v>113.9</v>
      </c>
      <c r="AN139" s="52">
        <v>68.8</v>
      </c>
      <c r="AO139" s="52">
        <v>86.3</v>
      </c>
      <c r="AP139" s="52">
        <v>108.3</v>
      </c>
      <c r="AR139" s="51">
        <v>581</v>
      </c>
      <c r="AS139" s="51">
        <v>629</v>
      </c>
      <c r="AT139" s="51">
        <v>607</v>
      </c>
    </row>
    <row r="140" spans="1:46" ht="16" x14ac:dyDescent="0.2">
      <c r="A140" s="8">
        <v>1360</v>
      </c>
      <c r="B140" s="9">
        <f t="shared" si="6"/>
        <v>4461.9422572178473</v>
      </c>
      <c r="C140" s="8">
        <v>66.510000000000005</v>
      </c>
      <c r="D140" s="8">
        <v>106.43</v>
      </c>
      <c r="E140" s="8">
        <v>1073.1600000000001</v>
      </c>
      <c r="F140" s="9">
        <f t="shared" si="7"/>
        <v>3520.8661417322837</v>
      </c>
      <c r="G140" s="8">
        <v>0.05</v>
      </c>
      <c r="H140" s="4"/>
      <c r="AK140" s="51">
        <v>73.3</v>
      </c>
      <c r="AL140" s="51">
        <v>91.1</v>
      </c>
      <c r="AM140" s="51">
        <v>114.3</v>
      </c>
      <c r="AN140" s="52">
        <v>69</v>
      </c>
      <c r="AO140" s="52">
        <v>86.5</v>
      </c>
      <c r="AP140" s="52">
        <v>108.7</v>
      </c>
      <c r="AR140" s="51">
        <v>584</v>
      </c>
      <c r="AS140" s="51">
        <v>619</v>
      </c>
      <c r="AT140" s="51">
        <v>606</v>
      </c>
    </row>
    <row r="141" spans="1:46" ht="16" x14ac:dyDescent="0.2">
      <c r="A141" s="8">
        <v>1370</v>
      </c>
      <c r="B141" s="9">
        <f t="shared" si="6"/>
        <v>4494.7506561679784</v>
      </c>
      <c r="C141" s="8">
        <v>66.48</v>
      </c>
      <c r="D141" s="8">
        <v>106.43</v>
      </c>
      <c r="E141" s="8">
        <v>1077.1500000000001</v>
      </c>
      <c r="F141" s="9">
        <f t="shared" si="7"/>
        <v>3533.9566929133857</v>
      </c>
      <c r="G141" s="8">
        <v>0.03</v>
      </c>
      <c r="H141" s="4"/>
      <c r="AK141" s="51">
        <v>73.400000000000006</v>
      </c>
      <c r="AL141" s="51">
        <v>91.4</v>
      </c>
      <c r="AM141" s="51">
        <v>114.9</v>
      </c>
      <c r="AN141" s="52">
        <v>69.099999999999994</v>
      </c>
      <c r="AO141" s="52">
        <v>86.8</v>
      </c>
      <c r="AP141" s="52">
        <v>109.2</v>
      </c>
      <c r="AR141" s="51">
        <v>580</v>
      </c>
      <c r="AS141" s="51">
        <v>631</v>
      </c>
      <c r="AT141" s="51">
        <v>602</v>
      </c>
    </row>
    <row r="142" spans="1:46" ht="16" x14ac:dyDescent="0.2">
      <c r="A142" s="8">
        <v>1380</v>
      </c>
      <c r="B142" s="9">
        <f t="shared" si="6"/>
        <v>4527.5590551181103</v>
      </c>
      <c r="C142" s="8">
        <v>66.459999999999994</v>
      </c>
      <c r="D142" s="8">
        <v>106.44</v>
      </c>
      <c r="E142" s="8">
        <v>1081.1400000000001</v>
      </c>
      <c r="F142" s="9">
        <f t="shared" si="7"/>
        <v>3547.0472440944882</v>
      </c>
      <c r="G142" s="8">
        <v>0.03</v>
      </c>
      <c r="H142" s="4"/>
      <c r="AK142" s="51">
        <v>73.599999999999994</v>
      </c>
      <c r="AL142" s="51">
        <v>91.6</v>
      </c>
      <c r="AM142" s="51">
        <v>115.3</v>
      </c>
      <c r="AN142" s="52">
        <v>69.2</v>
      </c>
      <c r="AO142" s="52">
        <v>87.1</v>
      </c>
      <c r="AP142" s="52">
        <v>109.7</v>
      </c>
      <c r="AR142" s="51">
        <v>591</v>
      </c>
      <c r="AS142" s="51">
        <v>592</v>
      </c>
      <c r="AT142" s="51">
        <v>606</v>
      </c>
    </row>
    <row r="143" spans="1:46" ht="16" x14ac:dyDescent="0.2">
      <c r="A143" s="8">
        <v>1390</v>
      </c>
      <c r="B143" s="9">
        <f t="shared" si="6"/>
        <v>4560.3674540682414</v>
      </c>
      <c r="C143" s="8">
        <v>66.430000000000007</v>
      </c>
      <c r="D143" s="8">
        <v>106.44</v>
      </c>
      <c r="E143" s="8">
        <v>1085.1300000000001</v>
      </c>
      <c r="F143" s="9">
        <f t="shared" si="7"/>
        <v>3560.1377952755906</v>
      </c>
      <c r="G143" s="8">
        <v>0.03</v>
      </c>
      <c r="H143" s="4"/>
      <c r="AK143" s="51">
        <v>73.7</v>
      </c>
      <c r="AL143" s="51">
        <v>91.9</v>
      </c>
      <c r="AM143" s="51">
        <v>115.9</v>
      </c>
      <c r="AN143" s="52">
        <v>69.3</v>
      </c>
      <c r="AO143" s="52">
        <v>87.3</v>
      </c>
      <c r="AP143" s="52">
        <v>110.2</v>
      </c>
      <c r="AR143" s="51">
        <v>591</v>
      </c>
      <c r="AS143" s="51">
        <v>593</v>
      </c>
      <c r="AT143" s="51">
        <v>591</v>
      </c>
    </row>
    <row r="144" spans="1:46" ht="16" x14ac:dyDescent="0.2">
      <c r="A144" s="8">
        <v>1400</v>
      </c>
      <c r="B144" s="9">
        <f t="shared" si="6"/>
        <v>4593.1758530183724</v>
      </c>
      <c r="C144" s="8">
        <v>66.430000000000007</v>
      </c>
      <c r="D144" s="8">
        <v>106.41</v>
      </c>
      <c r="E144" s="8">
        <v>1089.1300000000001</v>
      </c>
      <c r="F144" s="9">
        <f t="shared" si="7"/>
        <v>3573.2611548556433</v>
      </c>
      <c r="G144" s="8">
        <v>0.03</v>
      </c>
      <c r="H144" s="4"/>
      <c r="AK144" s="51">
        <v>73.900000000000006</v>
      </c>
      <c r="AL144" s="51">
        <v>92.2</v>
      </c>
      <c r="AM144" s="51">
        <v>116.4</v>
      </c>
      <c r="AN144" s="52">
        <v>69.5</v>
      </c>
      <c r="AO144" s="52">
        <v>87.6</v>
      </c>
      <c r="AP144" s="52">
        <v>110.7</v>
      </c>
      <c r="AR144" s="51">
        <v>591</v>
      </c>
      <c r="AS144" s="51">
        <v>592</v>
      </c>
      <c r="AT144" s="51">
        <v>591</v>
      </c>
    </row>
    <row r="145" spans="1:46" ht="16" x14ac:dyDescent="0.2">
      <c r="A145" s="8">
        <v>1410</v>
      </c>
      <c r="B145" s="9">
        <f t="shared" si="6"/>
        <v>4625.9842519685035</v>
      </c>
      <c r="C145" s="8">
        <v>66.430000000000007</v>
      </c>
      <c r="D145" s="8">
        <v>106.38</v>
      </c>
      <c r="E145" s="8">
        <v>1093.1300000000001</v>
      </c>
      <c r="F145" s="9">
        <f t="shared" si="7"/>
        <v>3586.3845144356956</v>
      </c>
      <c r="G145" s="8">
        <v>0.03</v>
      </c>
      <c r="H145" s="4"/>
      <c r="AK145" s="51">
        <v>74</v>
      </c>
      <c r="AL145" s="51">
        <v>92.5</v>
      </c>
      <c r="AM145" s="51">
        <v>117</v>
      </c>
      <c r="AN145" s="51">
        <v>69.599999999999994</v>
      </c>
      <c r="AO145" s="51">
        <v>87.9</v>
      </c>
      <c r="AP145" s="51">
        <v>111.3</v>
      </c>
      <c r="AR145" s="51">
        <v>601</v>
      </c>
      <c r="AS145" s="51">
        <v>559</v>
      </c>
      <c r="AT145" s="51">
        <v>591</v>
      </c>
    </row>
    <row r="146" spans="1:46" ht="16" x14ac:dyDescent="0.2">
      <c r="A146" s="8">
        <v>1420</v>
      </c>
      <c r="B146" s="9">
        <f t="shared" si="6"/>
        <v>4658.7926509186345</v>
      </c>
      <c r="C146" s="8">
        <v>66.430000000000007</v>
      </c>
      <c r="D146" s="8">
        <v>106.34</v>
      </c>
      <c r="E146" s="8">
        <v>1097.1300000000001</v>
      </c>
      <c r="F146" s="9">
        <f t="shared" si="7"/>
        <v>3599.5078740157483</v>
      </c>
      <c r="G146" s="8">
        <v>0.03</v>
      </c>
      <c r="H146" s="4"/>
      <c r="AK146" s="51">
        <v>74.099999999999994</v>
      </c>
      <c r="AL146" s="51">
        <v>92.7</v>
      </c>
      <c r="AM146" s="51">
        <v>117.5</v>
      </c>
      <c r="AN146" s="51">
        <v>69.8</v>
      </c>
      <c r="AO146" s="51">
        <v>88.1</v>
      </c>
      <c r="AP146" s="51">
        <v>111.7</v>
      </c>
      <c r="AR146" s="51">
        <v>606</v>
      </c>
      <c r="AS146" s="51">
        <v>540</v>
      </c>
      <c r="AT146" s="51">
        <v>591</v>
      </c>
    </row>
    <row r="147" spans="1:46" ht="16" x14ac:dyDescent="0.2">
      <c r="A147" s="8">
        <v>1430</v>
      </c>
      <c r="B147" s="9">
        <f t="shared" si="6"/>
        <v>4691.6010498687665</v>
      </c>
      <c r="C147" s="8">
        <v>66.430000000000007</v>
      </c>
      <c r="D147" s="8">
        <v>106.31</v>
      </c>
      <c r="E147" s="8">
        <v>1101.1300000000001</v>
      </c>
      <c r="F147" s="9">
        <f t="shared" si="7"/>
        <v>3612.6312335958005</v>
      </c>
      <c r="G147" s="8">
        <v>0.03</v>
      </c>
      <c r="H147" s="4"/>
      <c r="AK147" s="51">
        <v>74.3</v>
      </c>
      <c r="AL147" s="51">
        <v>93</v>
      </c>
      <c r="AM147" s="51">
        <v>118</v>
      </c>
      <c r="AN147" s="51">
        <v>69.900000000000006</v>
      </c>
      <c r="AO147" s="51">
        <v>88.5</v>
      </c>
      <c r="AP147" s="51">
        <v>112.3</v>
      </c>
      <c r="AR147" s="51">
        <v>607</v>
      </c>
      <c r="AS147" s="51">
        <v>540</v>
      </c>
      <c r="AT147" s="51">
        <v>579</v>
      </c>
    </row>
    <row r="148" spans="1:46" ht="16" x14ac:dyDescent="0.2">
      <c r="A148" s="8">
        <v>1440</v>
      </c>
      <c r="B148" s="9">
        <f t="shared" si="6"/>
        <v>4724.4094488188975</v>
      </c>
      <c r="C148" s="8">
        <v>66.47</v>
      </c>
      <c r="D148" s="8">
        <v>106.33</v>
      </c>
      <c r="E148" s="8">
        <v>1105.1199999999999</v>
      </c>
      <c r="F148" s="9">
        <f t="shared" si="7"/>
        <v>3625.7217847769025</v>
      </c>
      <c r="G148" s="8">
        <v>0.04</v>
      </c>
      <c r="H148" s="4"/>
      <c r="AK148" s="51">
        <v>74.400000000000006</v>
      </c>
      <c r="AL148" s="51">
        <v>93.3</v>
      </c>
      <c r="AM148" s="51">
        <v>118.5</v>
      </c>
      <c r="AN148" s="51">
        <v>70</v>
      </c>
      <c r="AO148" s="51">
        <v>88.7</v>
      </c>
      <c r="AP148" s="51">
        <v>112.8</v>
      </c>
      <c r="AR148" s="51">
        <v>604</v>
      </c>
      <c r="AS148" s="51">
        <v>550</v>
      </c>
      <c r="AT148" s="51">
        <v>573</v>
      </c>
    </row>
    <row r="149" spans="1:46" ht="16" x14ac:dyDescent="0.2">
      <c r="A149" s="8">
        <v>1450</v>
      </c>
      <c r="B149" s="9">
        <f t="shared" si="6"/>
        <v>4757.2178477690286</v>
      </c>
      <c r="C149" s="8">
        <v>66.510000000000005</v>
      </c>
      <c r="D149" s="8">
        <v>106.34</v>
      </c>
      <c r="E149" s="8">
        <v>1109.1099999999999</v>
      </c>
      <c r="F149" s="9">
        <f t="shared" si="7"/>
        <v>3638.812335958005</v>
      </c>
      <c r="G149" s="8">
        <v>0.04</v>
      </c>
      <c r="H149" s="4"/>
      <c r="AK149" s="51">
        <v>74.5</v>
      </c>
      <c r="AL149" s="51">
        <v>93.6</v>
      </c>
      <c r="AM149" s="51">
        <v>119.1</v>
      </c>
      <c r="AN149" s="51">
        <v>70.2</v>
      </c>
      <c r="AO149" s="51">
        <v>89</v>
      </c>
      <c r="AP149" s="51">
        <v>113.3</v>
      </c>
      <c r="AR149" s="51">
        <v>591</v>
      </c>
      <c r="AS149" s="51">
        <v>597</v>
      </c>
      <c r="AT149" s="51">
        <v>576</v>
      </c>
    </row>
    <row r="150" spans="1:46" ht="16" x14ac:dyDescent="0.2">
      <c r="A150" s="8">
        <v>1460</v>
      </c>
      <c r="B150" s="9">
        <f t="shared" si="6"/>
        <v>4790.0262467191596</v>
      </c>
      <c r="C150" s="8">
        <v>66.55</v>
      </c>
      <c r="D150" s="8">
        <v>106.36</v>
      </c>
      <c r="E150" s="8">
        <v>1113.0999999999999</v>
      </c>
      <c r="F150" s="9">
        <f t="shared" si="7"/>
        <v>3651.902887139107</v>
      </c>
      <c r="G150" s="8">
        <v>0.04</v>
      </c>
      <c r="H150" s="4"/>
      <c r="AK150" s="51">
        <v>74.599999999999994</v>
      </c>
      <c r="AL150" s="51">
        <v>93.9</v>
      </c>
      <c r="AM150" s="51">
        <v>119.6</v>
      </c>
      <c r="AN150" s="51">
        <v>70.3</v>
      </c>
      <c r="AO150" s="51">
        <v>89.2</v>
      </c>
      <c r="AP150" s="51">
        <v>113.9</v>
      </c>
      <c r="AR150" s="51">
        <v>566</v>
      </c>
      <c r="AS150" s="51">
        <v>682</v>
      </c>
      <c r="AT150" s="51">
        <v>593</v>
      </c>
    </row>
    <row r="151" spans="1:46" ht="16" x14ac:dyDescent="0.2">
      <c r="A151" s="8">
        <v>1470</v>
      </c>
      <c r="B151" s="9">
        <f t="shared" si="6"/>
        <v>4822.8346456692907</v>
      </c>
      <c r="C151" s="8">
        <v>66.569999999999993</v>
      </c>
      <c r="D151" s="8">
        <v>106.38</v>
      </c>
      <c r="E151" s="8">
        <v>1117.07</v>
      </c>
      <c r="F151" s="9">
        <f t="shared" si="7"/>
        <v>3664.9278215223094</v>
      </c>
      <c r="G151" s="8">
        <v>0.03</v>
      </c>
      <c r="H151" s="4"/>
      <c r="AK151" s="51">
        <v>74.8</v>
      </c>
      <c r="AL151" s="51">
        <v>94.1</v>
      </c>
      <c r="AM151" s="51">
        <v>120.1</v>
      </c>
      <c r="AN151" s="51">
        <v>70.400000000000006</v>
      </c>
      <c r="AO151" s="51">
        <v>89.5</v>
      </c>
      <c r="AP151" s="51">
        <v>114.3</v>
      </c>
      <c r="AR151" s="51">
        <v>564</v>
      </c>
      <c r="AS151" s="51">
        <v>682</v>
      </c>
      <c r="AT151" s="51">
        <v>624</v>
      </c>
    </row>
    <row r="152" spans="1:46" ht="16" x14ac:dyDescent="0.2">
      <c r="A152" s="8">
        <v>1480</v>
      </c>
      <c r="B152" s="9">
        <f t="shared" si="6"/>
        <v>4855.6430446194227</v>
      </c>
      <c r="C152" s="8">
        <v>66.5</v>
      </c>
      <c r="D152" s="8">
        <v>106.44</v>
      </c>
      <c r="E152" s="8">
        <v>1121.06</v>
      </c>
      <c r="F152" s="9">
        <f t="shared" si="7"/>
        <v>3678.0183727034118</v>
      </c>
      <c r="G152" s="8">
        <v>0.08</v>
      </c>
      <c r="H152" s="4"/>
      <c r="AK152" s="51">
        <v>74.900000000000006</v>
      </c>
      <c r="AL152" s="51">
        <v>94.4</v>
      </c>
      <c r="AM152" s="51">
        <v>120.7</v>
      </c>
      <c r="AN152" s="51">
        <v>70.5</v>
      </c>
      <c r="AO152" s="51">
        <v>89.8</v>
      </c>
      <c r="AP152" s="51">
        <v>114.9</v>
      </c>
      <c r="AR152" s="51">
        <v>575</v>
      </c>
      <c r="AS152" s="51">
        <v>642</v>
      </c>
      <c r="AT152" s="51">
        <v>620</v>
      </c>
    </row>
    <row r="153" spans="1:46" ht="16" x14ac:dyDescent="0.2">
      <c r="A153" s="8">
        <v>1490</v>
      </c>
      <c r="B153" s="9">
        <f t="shared" si="6"/>
        <v>4888.4514435695537</v>
      </c>
      <c r="C153" s="8">
        <v>66.44</v>
      </c>
      <c r="D153" s="8">
        <v>106.5</v>
      </c>
      <c r="E153" s="8">
        <v>1125.05</v>
      </c>
      <c r="F153" s="9">
        <f t="shared" si="7"/>
        <v>3691.1089238845143</v>
      </c>
      <c r="G153" s="8">
        <v>0.08</v>
      </c>
      <c r="H153" s="4"/>
      <c r="AK153" s="51">
        <v>75.099999999999994</v>
      </c>
      <c r="AL153" s="51">
        <v>94.7</v>
      </c>
      <c r="AM153" s="51">
        <v>121.1</v>
      </c>
      <c r="AN153" s="51">
        <v>70.7</v>
      </c>
      <c r="AO153" s="51">
        <v>90</v>
      </c>
      <c r="AP153" s="51">
        <v>115.3</v>
      </c>
      <c r="AR153" s="51">
        <v>592</v>
      </c>
      <c r="AS153" s="51">
        <v>624</v>
      </c>
      <c r="AT153" s="51">
        <v>623</v>
      </c>
    </row>
    <row r="154" spans="1:46" ht="16" x14ac:dyDescent="0.2">
      <c r="A154" s="8">
        <v>1500</v>
      </c>
      <c r="B154" s="9">
        <f t="shared" si="6"/>
        <v>4921.2598425196848</v>
      </c>
      <c r="C154" s="8">
        <v>66.37</v>
      </c>
      <c r="D154" s="8">
        <v>106.56</v>
      </c>
      <c r="E154" s="8">
        <v>1129.05</v>
      </c>
      <c r="F154" s="9">
        <f t="shared" si="7"/>
        <v>3704.2322834645665</v>
      </c>
      <c r="G154" s="8">
        <v>0.08</v>
      </c>
      <c r="H154" s="4"/>
      <c r="AK154" s="51">
        <v>75.2</v>
      </c>
      <c r="AL154" s="51">
        <v>94.9</v>
      </c>
      <c r="AM154" s="51">
        <v>121.7</v>
      </c>
      <c r="AN154" s="51">
        <v>70.8</v>
      </c>
      <c r="AO154" s="51">
        <v>90.3</v>
      </c>
      <c r="AP154" s="51">
        <v>115.9</v>
      </c>
      <c r="AR154" s="51">
        <v>598</v>
      </c>
      <c r="AS154" s="51">
        <v>619</v>
      </c>
      <c r="AT154" s="51">
        <v>609</v>
      </c>
    </row>
    <row r="155" spans="1:46" ht="16" x14ac:dyDescent="0.2">
      <c r="A155" s="8">
        <v>1510</v>
      </c>
      <c r="B155" s="9">
        <f t="shared" si="6"/>
        <v>4954.0682414698158</v>
      </c>
      <c r="C155" s="8">
        <v>66.33</v>
      </c>
      <c r="D155" s="8">
        <v>106.54</v>
      </c>
      <c r="E155" s="8">
        <v>1133.06</v>
      </c>
      <c r="F155" s="9">
        <f t="shared" si="7"/>
        <v>3717.388451443569</v>
      </c>
      <c r="G155" s="8">
        <v>0.05</v>
      </c>
      <c r="H155" s="4"/>
      <c r="AK155" s="51">
        <v>75.3</v>
      </c>
      <c r="AL155" s="51">
        <v>95.2</v>
      </c>
      <c r="AM155" s="51">
        <v>122.2</v>
      </c>
      <c r="AN155" s="51">
        <v>70.900000000000006</v>
      </c>
      <c r="AO155" s="51">
        <v>90.6</v>
      </c>
      <c r="AP155" s="51">
        <v>116.4</v>
      </c>
      <c r="AR155" s="51">
        <v>596</v>
      </c>
      <c r="AS155" s="51">
        <v>622</v>
      </c>
      <c r="AT155" s="51">
        <v>596</v>
      </c>
    </row>
    <row r="156" spans="1:46" ht="16" x14ac:dyDescent="0.2">
      <c r="A156" s="8">
        <v>1520</v>
      </c>
      <c r="B156" s="9">
        <f t="shared" si="6"/>
        <v>4986.8766404199469</v>
      </c>
      <c r="C156" s="8">
        <v>66.33</v>
      </c>
      <c r="D156" s="8">
        <v>106.36</v>
      </c>
      <c r="E156" s="8">
        <v>1137.08</v>
      </c>
      <c r="F156" s="9">
        <f t="shared" si="7"/>
        <v>3730.5774278215217</v>
      </c>
      <c r="G156" s="8">
        <v>0.17</v>
      </c>
      <c r="H156" s="4"/>
      <c r="AK156" s="51">
        <v>75.400000000000006</v>
      </c>
      <c r="AL156" s="51">
        <v>95.5</v>
      </c>
      <c r="AM156" s="51">
        <v>122.8</v>
      </c>
      <c r="AN156" s="51">
        <v>71.099999999999994</v>
      </c>
      <c r="AO156" s="51">
        <v>90.8</v>
      </c>
      <c r="AP156" s="51">
        <v>116.9</v>
      </c>
      <c r="AR156" s="51">
        <v>595</v>
      </c>
      <c r="AS156" s="51">
        <v>631</v>
      </c>
      <c r="AT156" s="51">
        <v>592</v>
      </c>
    </row>
    <row r="157" spans="1:46" ht="16" x14ac:dyDescent="0.2">
      <c r="A157" s="8">
        <v>1530</v>
      </c>
      <c r="B157" s="9">
        <f t="shared" si="6"/>
        <v>5019.6850393700788</v>
      </c>
      <c r="C157" s="8">
        <v>66.34</v>
      </c>
      <c r="D157" s="8">
        <v>106.17</v>
      </c>
      <c r="E157" s="8">
        <v>1141.0899999999999</v>
      </c>
      <c r="F157" s="9">
        <f t="shared" si="7"/>
        <v>3743.7335958005247</v>
      </c>
      <c r="G157" s="8">
        <v>0.17</v>
      </c>
      <c r="H157" s="4"/>
      <c r="AK157" s="51">
        <v>75.599999999999994</v>
      </c>
      <c r="AL157" s="51">
        <v>95.8</v>
      </c>
      <c r="AM157" s="51">
        <v>123.3</v>
      </c>
      <c r="AN157" s="51">
        <v>71.2</v>
      </c>
      <c r="AO157" s="51">
        <v>91.1</v>
      </c>
      <c r="AP157" s="51">
        <v>117.4</v>
      </c>
      <c r="AR157" s="51">
        <v>596</v>
      </c>
      <c r="AS157" s="51">
        <v>640</v>
      </c>
      <c r="AT157" s="51">
        <v>594</v>
      </c>
    </row>
    <row r="158" spans="1:46" ht="16" x14ac:dyDescent="0.2">
      <c r="A158" s="8">
        <v>1540</v>
      </c>
      <c r="B158" s="9">
        <f t="shared" si="6"/>
        <v>5052.4934383202099</v>
      </c>
      <c r="C158" s="8">
        <v>66.34</v>
      </c>
      <c r="D158" s="8">
        <v>105.99</v>
      </c>
      <c r="E158" s="8">
        <v>1145.0999999999999</v>
      </c>
      <c r="F158" s="9">
        <f t="shared" si="7"/>
        <v>3756.8897637795271</v>
      </c>
      <c r="G158" s="8">
        <v>0.17</v>
      </c>
      <c r="H158" s="4"/>
      <c r="AK158" s="51">
        <v>75.7</v>
      </c>
      <c r="AL158" s="51">
        <v>96.1</v>
      </c>
      <c r="AM158" s="51">
        <v>123.8</v>
      </c>
      <c r="AN158" s="51">
        <v>71.400000000000006</v>
      </c>
      <c r="AO158" s="51">
        <v>91.4</v>
      </c>
      <c r="AP158" s="51">
        <v>118</v>
      </c>
      <c r="AR158" s="51">
        <v>595</v>
      </c>
      <c r="AS158" s="51">
        <v>650</v>
      </c>
      <c r="AT158" s="51">
        <v>596</v>
      </c>
    </row>
    <row r="159" spans="1:46" ht="16" x14ac:dyDescent="0.2">
      <c r="A159" s="8">
        <v>1550</v>
      </c>
      <c r="B159" s="9">
        <f t="shared" si="6"/>
        <v>5085.3018372703409</v>
      </c>
      <c r="C159" s="8">
        <v>66.34</v>
      </c>
      <c r="D159" s="8">
        <v>105.78</v>
      </c>
      <c r="E159" s="8">
        <v>1149.1199999999999</v>
      </c>
      <c r="F159" s="9">
        <f t="shared" si="7"/>
        <v>3770.0787401574798</v>
      </c>
      <c r="G159" s="8">
        <v>0.19</v>
      </c>
      <c r="H159" s="4"/>
      <c r="AK159" s="51">
        <v>75.8</v>
      </c>
      <c r="AL159" s="51">
        <v>96.3</v>
      </c>
      <c r="AM159" s="51">
        <v>124.4</v>
      </c>
      <c r="AN159" s="51">
        <v>71.5</v>
      </c>
      <c r="AO159" s="51">
        <v>91.7</v>
      </c>
      <c r="AP159" s="51">
        <v>118.5</v>
      </c>
      <c r="AR159" s="51">
        <v>595</v>
      </c>
      <c r="AS159" s="51">
        <v>653</v>
      </c>
      <c r="AT159" s="51">
        <v>597</v>
      </c>
    </row>
    <row r="160" spans="1:46" ht="16" x14ac:dyDescent="0.2">
      <c r="A160" s="8">
        <v>1560</v>
      </c>
      <c r="B160" s="9">
        <f t="shared" si="6"/>
        <v>5118.110236220472</v>
      </c>
      <c r="C160" s="8">
        <v>66.34</v>
      </c>
      <c r="D160" s="8">
        <v>105.55</v>
      </c>
      <c r="E160" s="8">
        <v>1153.1300000000001</v>
      </c>
      <c r="F160" s="9">
        <f t="shared" si="7"/>
        <v>3783.2349081364832</v>
      </c>
      <c r="G160" s="8">
        <v>0.22</v>
      </c>
      <c r="H160" s="4"/>
      <c r="AK160" s="51">
        <v>76</v>
      </c>
      <c r="AL160" s="51">
        <v>96.6</v>
      </c>
      <c r="AM160" s="51">
        <v>124.9</v>
      </c>
      <c r="AN160" s="51">
        <v>71.599999999999994</v>
      </c>
      <c r="AO160" s="51">
        <v>91.9</v>
      </c>
      <c r="AP160" s="51">
        <v>119</v>
      </c>
      <c r="AR160" s="51">
        <v>591</v>
      </c>
      <c r="AS160" s="51">
        <v>596</v>
      </c>
      <c r="AT160" s="51">
        <v>601</v>
      </c>
    </row>
    <row r="161" spans="1:46" ht="16" x14ac:dyDescent="0.2">
      <c r="A161" s="8">
        <v>1570</v>
      </c>
      <c r="B161" s="9">
        <f t="shared" si="6"/>
        <v>5150.918635170603</v>
      </c>
      <c r="C161" s="8">
        <v>66.33</v>
      </c>
      <c r="D161" s="8">
        <v>105.31</v>
      </c>
      <c r="E161" s="8">
        <v>1157.1500000000001</v>
      </c>
      <c r="F161" s="9">
        <f t="shared" si="7"/>
        <v>3796.4238845144359</v>
      </c>
      <c r="G161" s="8">
        <v>0.22</v>
      </c>
      <c r="H161" s="4"/>
      <c r="AK161" s="51">
        <v>76.099999999999994</v>
      </c>
      <c r="AL161" s="51">
        <v>96.9</v>
      </c>
      <c r="AM161" s="51">
        <v>125.5</v>
      </c>
      <c r="AN161" s="51">
        <v>71.7</v>
      </c>
      <c r="AO161" s="51">
        <v>92.2</v>
      </c>
      <c r="AP161" s="51">
        <v>119.6</v>
      </c>
      <c r="AR161" s="51">
        <v>591</v>
      </c>
      <c r="AS161" s="51">
        <v>591</v>
      </c>
      <c r="AT161" s="51">
        <v>595</v>
      </c>
    </row>
    <row r="162" spans="1:46" ht="16" x14ac:dyDescent="0.2">
      <c r="A162" s="8">
        <v>1580</v>
      </c>
      <c r="B162" s="9">
        <f t="shared" si="6"/>
        <v>5183.727034120735</v>
      </c>
      <c r="C162" s="8">
        <v>66.33</v>
      </c>
      <c r="D162" s="8">
        <v>105.08</v>
      </c>
      <c r="E162" s="8">
        <v>1161.1600000000001</v>
      </c>
      <c r="F162" s="9">
        <f t="shared" si="7"/>
        <v>3809.5800524934384</v>
      </c>
      <c r="G162" s="8">
        <v>0.22</v>
      </c>
      <c r="H162" s="4"/>
      <c r="AK162" s="51">
        <v>76.2</v>
      </c>
      <c r="AL162" s="51">
        <v>97.2</v>
      </c>
      <c r="AM162" s="51">
        <v>126</v>
      </c>
      <c r="AN162" s="51">
        <v>71.900000000000006</v>
      </c>
      <c r="AO162" s="51">
        <v>92.5</v>
      </c>
      <c r="AP162" s="51">
        <v>120</v>
      </c>
      <c r="AR162" s="51">
        <v>591</v>
      </c>
      <c r="AS162" s="51">
        <v>591</v>
      </c>
      <c r="AT162" s="51">
        <v>591</v>
      </c>
    </row>
    <row r="163" spans="1:46" ht="16" x14ac:dyDescent="0.2">
      <c r="A163" s="8">
        <v>1590</v>
      </c>
      <c r="B163" s="9">
        <f t="shared" si="6"/>
        <v>5216.535433070866</v>
      </c>
      <c r="C163" s="8">
        <v>66.33</v>
      </c>
      <c r="D163" s="8">
        <v>105</v>
      </c>
      <c r="E163" s="8">
        <v>1165.17</v>
      </c>
      <c r="F163" s="9">
        <f t="shared" si="7"/>
        <v>3822.7362204724409</v>
      </c>
      <c r="G163" s="8">
        <v>7.0000000000000007E-2</v>
      </c>
      <c r="H163" s="4"/>
      <c r="AK163" s="51">
        <v>76.3</v>
      </c>
      <c r="AL163" s="51">
        <v>97.5</v>
      </c>
      <c r="AM163" s="51">
        <v>126.6</v>
      </c>
      <c r="AN163" s="51">
        <v>72</v>
      </c>
      <c r="AO163" s="51">
        <v>92.8</v>
      </c>
      <c r="AP163" s="51">
        <v>120.6</v>
      </c>
      <c r="AR163" s="51">
        <v>591</v>
      </c>
      <c r="AS163" s="51">
        <v>591</v>
      </c>
      <c r="AT163" s="51">
        <v>591</v>
      </c>
    </row>
    <row r="164" spans="1:46" ht="16" x14ac:dyDescent="0.2">
      <c r="A164" s="8">
        <v>1600</v>
      </c>
      <c r="B164" s="9">
        <f t="shared" si="6"/>
        <v>5249.3438320209971</v>
      </c>
      <c r="C164" s="8">
        <v>66.33</v>
      </c>
      <c r="D164" s="8">
        <v>105</v>
      </c>
      <c r="E164" s="8">
        <v>1169.19</v>
      </c>
      <c r="F164" s="9">
        <f t="shared" si="7"/>
        <v>3835.9251968503936</v>
      </c>
      <c r="G164" s="8">
        <v>0</v>
      </c>
      <c r="H164" s="4"/>
      <c r="AK164" s="51">
        <v>76.5</v>
      </c>
      <c r="AL164" s="51">
        <v>97.7</v>
      </c>
      <c r="AM164" s="51">
        <v>127</v>
      </c>
      <c r="AN164" s="51">
        <v>72.2</v>
      </c>
      <c r="AO164" s="51">
        <v>93</v>
      </c>
      <c r="AP164" s="51">
        <v>121.1</v>
      </c>
      <c r="AR164" s="51">
        <v>609</v>
      </c>
      <c r="AS164" s="51">
        <v>541</v>
      </c>
      <c r="AT164" s="51">
        <v>591</v>
      </c>
    </row>
    <row r="165" spans="1:46" ht="16" x14ac:dyDescent="0.2">
      <c r="A165" s="8">
        <v>1610</v>
      </c>
      <c r="B165" s="9">
        <f t="shared" si="6"/>
        <v>5282.1522309711281</v>
      </c>
      <c r="C165" s="8">
        <v>66.33</v>
      </c>
      <c r="D165" s="8">
        <v>105.01</v>
      </c>
      <c r="E165" s="8">
        <v>1173.2</v>
      </c>
      <c r="F165" s="9">
        <f t="shared" si="7"/>
        <v>3849.0813648293961</v>
      </c>
      <c r="G165" s="8">
        <v>0.01</v>
      </c>
      <c r="H165" s="4"/>
      <c r="AK165" s="51">
        <v>76.599999999999994</v>
      </c>
      <c r="AL165" s="51">
        <v>98</v>
      </c>
      <c r="AM165" s="51">
        <v>127.6</v>
      </c>
      <c r="AN165" s="51">
        <v>72.3</v>
      </c>
      <c r="AO165" s="51">
        <v>93.3</v>
      </c>
      <c r="AP165" s="51">
        <v>121.7</v>
      </c>
      <c r="AR165" s="51">
        <v>615</v>
      </c>
      <c r="AS165" s="51">
        <v>524</v>
      </c>
      <c r="AT165" s="51">
        <v>591</v>
      </c>
    </row>
    <row r="166" spans="1:46" ht="16" x14ac:dyDescent="0.2">
      <c r="A166" s="8">
        <v>1620</v>
      </c>
      <c r="B166" s="9">
        <f t="shared" si="6"/>
        <v>5314.9606299212592</v>
      </c>
      <c r="C166" s="8">
        <v>66.33</v>
      </c>
      <c r="D166" s="8">
        <v>105.01</v>
      </c>
      <c r="E166" s="8">
        <v>1177.22</v>
      </c>
      <c r="F166" s="9">
        <f t="shared" si="7"/>
        <v>3862.2703412073488</v>
      </c>
      <c r="G166" s="8">
        <v>0</v>
      </c>
      <c r="H166" s="4"/>
      <c r="AK166" s="51">
        <v>76.8</v>
      </c>
      <c r="AL166" s="51">
        <v>98.3</v>
      </c>
      <c r="AM166" s="51">
        <v>128.1</v>
      </c>
      <c r="AN166" s="51">
        <v>72.400000000000006</v>
      </c>
      <c r="AO166" s="51">
        <v>93.6</v>
      </c>
      <c r="AP166" s="51">
        <v>122.1</v>
      </c>
      <c r="AR166" s="51">
        <v>617</v>
      </c>
      <c r="AS166" s="51">
        <v>522</v>
      </c>
      <c r="AT166" s="51">
        <v>574</v>
      </c>
    </row>
    <row r="167" spans="1:46" ht="16" x14ac:dyDescent="0.2">
      <c r="A167" s="8">
        <v>1630</v>
      </c>
      <c r="B167" s="9">
        <f t="shared" si="6"/>
        <v>5347.7690288713911</v>
      </c>
      <c r="C167" s="8">
        <v>66.38</v>
      </c>
      <c r="D167" s="8">
        <v>105.01</v>
      </c>
      <c r="E167" s="8">
        <v>1181.23</v>
      </c>
      <c r="F167" s="9">
        <f t="shared" si="7"/>
        <v>3875.4265091863517</v>
      </c>
      <c r="G167" s="8">
        <v>0.05</v>
      </c>
      <c r="H167" s="4"/>
      <c r="AK167" s="51">
        <v>76.900000000000006</v>
      </c>
      <c r="AL167" s="51">
        <v>98.6</v>
      </c>
      <c r="AM167" s="51">
        <v>128.6</v>
      </c>
      <c r="AN167" s="51">
        <v>72.599999999999994</v>
      </c>
      <c r="AO167" s="51">
        <v>93.9</v>
      </c>
      <c r="AP167" s="51">
        <v>122.7</v>
      </c>
      <c r="AR167" s="51">
        <v>617</v>
      </c>
      <c r="AS167" s="51">
        <v>523</v>
      </c>
      <c r="AT167" s="51">
        <v>568</v>
      </c>
    </row>
    <row r="168" spans="1:46" ht="16" x14ac:dyDescent="0.2">
      <c r="A168" s="8">
        <v>1640</v>
      </c>
      <c r="B168" s="9">
        <f t="shared" si="6"/>
        <v>5380.5774278215222</v>
      </c>
      <c r="C168" s="8">
        <v>66.44</v>
      </c>
      <c r="D168" s="8">
        <v>105</v>
      </c>
      <c r="E168" s="8">
        <v>1185.23</v>
      </c>
      <c r="F168" s="9">
        <f t="shared" si="7"/>
        <v>3888.549868766404</v>
      </c>
      <c r="G168" s="8">
        <v>0.06</v>
      </c>
      <c r="H168" s="4"/>
      <c r="AK168" s="51">
        <v>77</v>
      </c>
      <c r="AL168" s="51">
        <v>98.8</v>
      </c>
      <c r="AM168" s="51">
        <v>129.1</v>
      </c>
      <c r="AN168" s="51">
        <v>72.7</v>
      </c>
      <c r="AO168" s="51">
        <v>94.1</v>
      </c>
      <c r="AP168" s="51">
        <v>123.2</v>
      </c>
      <c r="AR168" s="51">
        <v>597</v>
      </c>
      <c r="AS168" s="51">
        <v>578</v>
      </c>
      <c r="AT168" s="51">
        <v>568</v>
      </c>
    </row>
    <row r="169" spans="1:46" ht="16" x14ac:dyDescent="0.2">
      <c r="A169" s="8">
        <v>1650</v>
      </c>
      <c r="B169" s="9">
        <f t="shared" si="6"/>
        <v>5413.3858267716532</v>
      </c>
      <c r="C169" s="8">
        <v>66.5</v>
      </c>
      <c r="D169" s="8">
        <v>105</v>
      </c>
      <c r="E169" s="8">
        <v>1189.22</v>
      </c>
      <c r="F169" s="9">
        <f t="shared" si="7"/>
        <v>3901.6404199475064</v>
      </c>
      <c r="G169" s="8">
        <v>0.06</v>
      </c>
      <c r="H169" s="4"/>
      <c r="AK169" s="51">
        <v>77.099999999999994</v>
      </c>
      <c r="AL169" s="51">
        <v>99.1</v>
      </c>
      <c r="AM169" s="51">
        <v>129.69999999999999</v>
      </c>
      <c r="AN169" s="51">
        <v>72.8</v>
      </c>
      <c r="AO169" s="51">
        <v>94.4</v>
      </c>
      <c r="AP169" s="51">
        <v>123.7</v>
      </c>
      <c r="AR169" s="51">
        <v>575</v>
      </c>
      <c r="AS169" s="51">
        <v>638</v>
      </c>
      <c r="AT169" s="51">
        <v>568</v>
      </c>
    </row>
    <row r="170" spans="1:46" ht="16" x14ac:dyDescent="0.2">
      <c r="A170" s="8">
        <v>1660</v>
      </c>
      <c r="B170" s="9">
        <f t="shared" si="6"/>
        <v>5446.1942257217843</v>
      </c>
      <c r="C170" s="8">
        <v>66.56</v>
      </c>
      <c r="D170" s="8">
        <v>104.99</v>
      </c>
      <c r="E170" s="8">
        <v>1193.21</v>
      </c>
      <c r="F170" s="9">
        <f t="shared" si="7"/>
        <v>3914.7309711286089</v>
      </c>
      <c r="G170" s="8">
        <v>0.06</v>
      </c>
      <c r="H170" s="4"/>
      <c r="AK170" s="51">
        <v>77.3</v>
      </c>
      <c r="AL170" s="51">
        <v>99.4</v>
      </c>
      <c r="AM170" s="51">
        <v>130.19999999999999</v>
      </c>
      <c r="AN170" s="51">
        <v>72.900000000000006</v>
      </c>
      <c r="AO170" s="51">
        <v>94.6</v>
      </c>
      <c r="AP170" s="51">
        <v>124.2</v>
      </c>
      <c r="AR170" s="51">
        <v>574</v>
      </c>
      <c r="AS170" s="51">
        <v>638</v>
      </c>
      <c r="AT170" s="51">
        <v>607</v>
      </c>
    </row>
    <row r="171" spans="1:46" ht="16" x14ac:dyDescent="0.2">
      <c r="A171" s="8">
        <v>1670</v>
      </c>
      <c r="B171" s="9">
        <f t="shared" si="6"/>
        <v>5479.0026246719153</v>
      </c>
      <c r="C171" s="8">
        <v>66.52</v>
      </c>
      <c r="D171" s="8">
        <v>104.96</v>
      </c>
      <c r="E171" s="8">
        <v>1197.19</v>
      </c>
      <c r="F171" s="9">
        <f t="shared" si="7"/>
        <v>3927.7887139107611</v>
      </c>
      <c r="G171" s="8">
        <v>0.05</v>
      </c>
      <c r="H171" s="4"/>
      <c r="AK171" s="51">
        <v>77.400000000000006</v>
      </c>
      <c r="AL171" s="51">
        <v>99.7</v>
      </c>
      <c r="AM171" s="51">
        <v>130.69999999999999</v>
      </c>
      <c r="AN171" s="51">
        <v>73.099999999999994</v>
      </c>
      <c r="AO171" s="51">
        <v>94.9</v>
      </c>
      <c r="AP171" s="51">
        <v>124.7</v>
      </c>
      <c r="AR171" s="51">
        <v>582</v>
      </c>
      <c r="AS171" s="51">
        <v>618</v>
      </c>
      <c r="AT171" s="51">
        <v>606</v>
      </c>
    </row>
    <row r="172" spans="1:46" ht="16" x14ac:dyDescent="0.2">
      <c r="A172" s="8">
        <v>1680</v>
      </c>
      <c r="B172" s="9">
        <f t="shared" si="6"/>
        <v>5511.8110236220473</v>
      </c>
      <c r="C172" s="8">
        <v>66.48</v>
      </c>
      <c r="D172" s="8">
        <v>104.93</v>
      </c>
      <c r="E172" s="8">
        <v>1201.18</v>
      </c>
      <c r="F172" s="9">
        <f t="shared" si="7"/>
        <v>3940.8792650918635</v>
      </c>
      <c r="G172" s="8">
        <v>0.05</v>
      </c>
      <c r="H172" s="4"/>
      <c r="AK172" s="51">
        <v>77.5</v>
      </c>
      <c r="AL172" s="51">
        <v>99.9</v>
      </c>
      <c r="AM172" s="51">
        <v>131.30000000000001</v>
      </c>
      <c r="AN172" s="51">
        <v>73.2</v>
      </c>
      <c r="AO172" s="51">
        <v>95.2</v>
      </c>
      <c r="AP172" s="51">
        <v>125.3</v>
      </c>
      <c r="AR172" s="51">
        <v>616</v>
      </c>
      <c r="AS172" s="51">
        <v>554</v>
      </c>
      <c r="AT172" s="51">
        <v>605</v>
      </c>
    </row>
    <row r="173" spans="1:46" ht="16" x14ac:dyDescent="0.2">
      <c r="A173" s="8">
        <v>1690</v>
      </c>
      <c r="B173" s="9">
        <f t="shared" si="6"/>
        <v>5544.6194225721783</v>
      </c>
      <c r="C173" s="8">
        <v>66.44</v>
      </c>
      <c r="D173" s="8">
        <v>104.9</v>
      </c>
      <c r="E173" s="8">
        <v>1205.17</v>
      </c>
      <c r="F173" s="9">
        <f t="shared" si="7"/>
        <v>3953.969816272966</v>
      </c>
      <c r="G173" s="8">
        <v>0.05</v>
      </c>
      <c r="H173" s="4"/>
      <c r="AK173" s="51">
        <v>77.599999999999994</v>
      </c>
      <c r="AL173" s="51">
        <v>100.2</v>
      </c>
      <c r="AM173" s="51">
        <v>131.69999999999999</v>
      </c>
      <c r="AN173" s="51">
        <v>73.3</v>
      </c>
      <c r="AO173" s="51">
        <v>95.4</v>
      </c>
      <c r="AP173" s="51">
        <v>125.7</v>
      </c>
      <c r="AR173" s="51">
        <v>621</v>
      </c>
      <c r="AS173" s="51">
        <v>547</v>
      </c>
      <c r="AT173" s="51">
        <v>599</v>
      </c>
    </row>
    <row r="174" spans="1:46" ht="16" x14ac:dyDescent="0.2">
      <c r="A174" s="8">
        <v>1700</v>
      </c>
      <c r="B174" s="9">
        <f t="shared" si="6"/>
        <v>5577.4278215223094</v>
      </c>
      <c r="C174" s="8">
        <v>66.41</v>
      </c>
      <c r="D174" s="8">
        <v>104.85</v>
      </c>
      <c r="E174" s="8">
        <v>1209.17</v>
      </c>
      <c r="F174" s="9">
        <f t="shared" si="7"/>
        <v>3967.0931758530182</v>
      </c>
      <c r="G174" s="8">
        <v>0.05</v>
      </c>
      <c r="H174" s="4"/>
      <c r="AK174" s="51">
        <v>77.7</v>
      </c>
      <c r="AL174" s="51">
        <v>100.5</v>
      </c>
      <c r="AM174" s="51">
        <v>132.30000000000001</v>
      </c>
      <c r="AN174" s="51">
        <v>73.400000000000006</v>
      </c>
      <c r="AO174" s="51">
        <v>95.7</v>
      </c>
      <c r="AP174" s="51">
        <v>126.3</v>
      </c>
      <c r="AR174" s="51">
        <v>621</v>
      </c>
      <c r="AS174" s="51">
        <v>545</v>
      </c>
      <c r="AT174" s="51">
        <v>575</v>
      </c>
    </row>
    <row r="175" spans="1:46" ht="16" x14ac:dyDescent="0.2">
      <c r="A175" s="8">
        <v>1710</v>
      </c>
      <c r="B175" s="9">
        <f t="shared" si="6"/>
        <v>5610.2362204724404</v>
      </c>
      <c r="C175" s="8">
        <v>66.459999999999994</v>
      </c>
      <c r="D175" s="8">
        <v>104.71</v>
      </c>
      <c r="E175" s="8">
        <v>1213.17</v>
      </c>
      <c r="F175" s="9">
        <f t="shared" si="7"/>
        <v>3980.2165354330709</v>
      </c>
      <c r="G175" s="8">
        <v>0.15</v>
      </c>
      <c r="H175" s="4"/>
      <c r="AK175" s="51">
        <v>77.900000000000006</v>
      </c>
      <c r="AL175" s="51">
        <v>100.7</v>
      </c>
      <c r="AM175" s="51">
        <v>132.80000000000001</v>
      </c>
      <c r="AN175" s="51">
        <v>73.599999999999994</v>
      </c>
      <c r="AO175" s="51">
        <v>96</v>
      </c>
      <c r="AP175" s="51">
        <v>126.7</v>
      </c>
      <c r="AR175" s="51">
        <v>609</v>
      </c>
      <c r="AS175" s="51">
        <v>561</v>
      </c>
      <c r="AT175" s="51">
        <v>572</v>
      </c>
    </row>
    <row r="176" spans="1:46" ht="16" x14ac:dyDescent="0.2">
      <c r="A176" s="8">
        <v>1720</v>
      </c>
      <c r="B176" s="9">
        <f t="shared" si="6"/>
        <v>5643.0446194225715</v>
      </c>
      <c r="C176" s="8">
        <v>66.52</v>
      </c>
      <c r="D176" s="8">
        <v>104.56</v>
      </c>
      <c r="E176" s="8">
        <v>1217.1600000000001</v>
      </c>
      <c r="F176" s="9">
        <f t="shared" si="7"/>
        <v>3993.3070866141734</v>
      </c>
      <c r="G176" s="8">
        <v>0.14000000000000001</v>
      </c>
      <c r="H176" s="4"/>
      <c r="AK176" s="51">
        <v>78</v>
      </c>
      <c r="AL176" s="51">
        <v>101</v>
      </c>
      <c r="AM176" s="51">
        <v>133.30000000000001</v>
      </c>
      <c r="AN176" s="51">
        <v>73.7</v>
      </c>
      <c r="AO176" s="51">
        <v>96.2</v>
      </c>
      <c r="AP176" s="51">
        <v>127.3</v>
      </c>
      <c r="AR176" s="51">
        <v>589</v>
      </c>
      <c r="AS176" s="51">
        <v>600</v>
      </c>
      <c r="AT176" s="51">
        <v>572</v>
      </c>
    </row>
    <row r="177" spans="1:46" ht="16" x14ac:dyDescent="0.2">
      <c r="A177" s="8">
        <v>1730</v>
      </c>
      <c r="B177" s="9">
        <f t="shared" si="6"/>
        <v>5675.8530183727034</v>
      </c>
      <c r="C177" s="8">
        <v>66.58</v>
      </c>
      <c r="D177" s="8">
        <v>104.42</v>
      </c>
      <c r="E177" s="8">
        <v>1221.1400000000001</v>
      </c>
      <c r="F177" s="9">
        <f t="shared" si="7"/>
        <v>4006.3648293963256</v>
      </c>
      <c r="G177" s="8">
        <v>0.14000000000000001</v>
      </c>
      <c r="H177" s="4"/>
      <c r="AK177" s="51">
        <v>78.099999999999994</v>
      </c>
      <c r="AL177" s="51">
        <v>101.3</v>
      </c>
      <c r="AM177" s="51">
        <v>133.80000000000001</v>
      </c>
      <c r="AN177" s="51">
        <v>73.8</v>
      </c>
      <c r="AO177" s="51">
        <v>96.5</v>
      </c>
      <c r="AP177" s="51">
        <v>127.7</v>
      </c>
      <c r="AR177" s="51">
        <v>584</v>
      </c>
      <c r="AS177" s="51">
        <v>617</v>
      </c>
      <c r="AT177" s="51">
        <v>580</v>
      </c>
    </row>
    <row r="178" spans="1:46" ht="16" x14ac:dyDescent="0.2">
      <c r="A178" s="8">
        <v>1740</v>
      </c>
      <c r="B178" s="9">
        <f t="shared" si="6"/>
        <v>5708.6614173228345</v>
      </c>
      <c r="C178" s="8">
        <v>66.61</v>
      </c>
      <c r="D178" s="8">
        <v>104.34</v>
      </c>
      <c r="E178" s="8">
        <v>1225.1099999999999</v>
      </c>
      <c r="F178" s="9">
        <f t="shared" si="7"/>
        <v>4019.3897637795271</v>
      </c>
      <c r="G178" s="8">
        <v>0.08</v>
      </c>
      <c r="H178" s="4"/>
      <c r="AK178" s="51">
        <v>78.2</v>
      </c>
      <c r="AL178" s="51">
        <v>101.5</v>
      </c>
      <c r="AM178" s="51">
        <v>134.30000000000001</v>
      </c>
      <c r="AN178" s="51">
        <v>73.900000000000006</v>
      </c>
      <c r="AO178" s="51">
        <v>96.8</v>
      </c>
      <c r="AP178" s="51">
        <v>128.30000000000001</v>
      </c>
      <c r="AR178" s="51">
        <v>581</v>
      </c>
      <c r="AS178" s="51">
        <v>622</v>
      </c>
      <c r="AT178" s="51">
        <v>594</v>
      </c>
    </row>
    <row r="179" spans="1:46" ht="16" x14ac:dyDescent="0.2">
      <c r="A179" s="8">
        <v>1750</v>
      </c>
      <c r="B179" s="9">
        <f t="shared" si="6"/>
        <v>5741.4698162729655</v>
      </c>
      <c r="C179" s="8">
        <v>66.59</v>
      </c>
      <c r="D179" s="8">
        <v>104.41</v>
      </c>
      <c r="E179" s="8">
        <v>1229.08</v>
      </c>
      <c r="F179" s="9">
        <f t="shared" si="7"/>
        <v>4032.4146981627291</v>
      </c>
      <c r="G179" s="8">
        <v>0.06</v>
      </c>
      <c r="H179" s="4"/>
      <c r="AK179" s="51">
        <v>78.3</v>
      </c>
      <c r="AL179" s="51">
        <v>101.8</v>
      </c>
      <c r="AM179" s="51">
        <v>134.80000000000001</v>
      </c>
      <c r="AN179" s="51">
        <v>74</v>
      </c>
      <c r="AO179" s="51">
        <v>97</v>
      </c>
      <c r="AP179" s="51">
        <v>128.80000000000001</v>
      </c>
      <c r="AR179" s="51">
        <v>583</v>
      </c>
      <c r="AS179" s="51">
        <v>617</v>
      </c>
      <c r="AT179" s="51">
        <v>599</v>
      </c>
    </row>
    <row r="180" spans="1:46" ht="16" x14ac:dyDescent="0.2">
      <c r="A180" s="8">
        <v>1760</v>
      </c>
      <c r="B180" s="9">
        <f t="shared" si="6"/>
        <v>5774.2782152230966</v>
      </c>
      <c r="C180" s="8">
        <v>66.569999999999993</v>
      </c>
      <c r="D180" s="8">
        <v>104.47</v>
      </c>
      <c r="E180" s="8">
        <v>1233.05</v>
      </c>
      <c r="F180" s="9">
        <f t="shared" si="7"/>
        <v>4045.4396325459315</v>
      </c>
      <c r="G180" s="8">
        <v>0.06</v>
      </c>
      <c r="H180" s="4"/>
      <c r="AK180" s="51">
        <v>78.5</v>
      </c>
      <c r="AL180" s="51">
        <v>102.1</v>
      </c>
      <c r="AM180" s="51">
        <v>135.4</v>
      </c>
      <c r="AN180" s="51">
        <v>74.2</v>
      </c>
      <c r="AO180" s="51">
        <v>97.3</v>
      </c>
      <c r="AP180" s="51">
        <v>129.30000000000001</v>
      </c>
      <c r="AR180" s="51">
        <v>588</v>
      </c>
      <c r="AS180" s="51">
        <v>606</v>
      </c>
      <c r="AT180" s="51">
        <v>601</v>
      </c>
    </row>
    <row r="181" spans="1:46" ht="16" x14ac:dyDescent="0.2">
      <c r="A181" s="8">
        <v>1770</v>
      </c>
      <c r="B181" s="9">
        <f t="shared" si="6"/>
        <v>5807.0866141732276</v>
      </c>
      <c r="C181" s="8">
        <v>66.540000000000006</v>
      </c>
      <c r="D181" s="8">
        <v>104.53</v>
      </c>
      <c r="E181" s="8">
        <v>1237.03</v>
      </c>
      <c r="F181" s="9">
        <f t="shared" si="7"/>
        <v>4058.4973753280838</v>
      </c>
      <c r="G181" s="8">
        <v>0.06</v>
      </c>
      <c r="H181" s="4"/>
      <c r="AK181" s="51">
        <v>78.599999999999994</v>
      </c>
      <c r="AL181" s="51">
        <v>102.4</v>
      </c>
      <c r="AM181" s="51">
        <v>135.9</v>
      </c>
      <c r="AN181" s="51">
        <v>74.3</v>
      </c>
      <c r="AO181" s="51">
        <v>97.5</v>
      </c>
      <c r="AP181" s="51">
        <v>129.80000000000001</v>
      </c>
      <c r="AR181" s="51">
        <v>588</v>
      </c>
      <c r="AS181" s="51">
        <v>605</v>
      </c>
      <c r="AT181" s="51">
        <v>595</v>
      </c>
    </row>
    <row r="182" spans="1:46" ht="16" x14ac:dyDescent="0.2">
      <c r="A182" s="8">
        <v>1780</v>
      </c>
      <c r="B182" s="9">
        <f t="shared" si="6"/>
        <v>5839.8950131233596</v>
      </c>
      <c r="C182" s="8">
        <v>66.53</v>
      </c>
      <c r="D182" s="8">
        <v>104.6</v>
      </c>
      <c r="E182" s="8">
        <v>1241.01</v>
      </c>
      <c r="F182" s="9">
        <f t="shared" si="7"/>
        <v>4071.555118110236</v>
      </c>
      <c r="G182" s="8">
        <v>0.06</v>
      </c>
      <c r="H182" s="4"/>
      <c r="AK182" s="51">
        <v>78.7</v>
      </c>
      <c r="AL182" s="51">
        <v>102.6</v>
      </c>
      <c r="AM182" s="51">
        <v>136.4</v>
      </c>
      <c r="AN182" s="51">
        <v>74.400000000000006</v>
      </c>
      <c r="AO182" s="51">
        <v>97.8</v>
      </c>
      <c r="AP182" s="51">
        <v>130.30000000000001</v>
      </c>
      <c r="AR182" s="51">
        <v>589</v>
      </c>
      <c r="AS182" s="51">
        <v>603</v>
      </c>
      <c r="AT182" s="51">
        <v>595</v>
      </c>
    </row>
    <row r="183" spans="1:46" ht="16" x14ac:dyDescent="0.2">
      <c r="A183" s="8">
        <v>1790</v>
      </c>
      <c r="B183" s="9">
        <f t="shared" si="6"/>
        <v>5872.7034120734907</v>
      </c>
      <c r="C183" s="8">
        <v>66.52</v>
      </c>
      <c r="D183" s="8">
        <v>104.66</v>
      </c>
      <c r="E183" s="8">
        <v>1245</v>
      </c>
      <c r="F183" s="9">
        <f t="shared" si="7"/>
        <v>4084.6456692913384</v>
      </c>
      <c r="G183" s="8">
        <v>0.06</v>
      </c>
      <c r="H183" s="4"/>
      <c r="AK183" s="51">
        <v>78.8</v>
      </c>
      <c r="AL183" s="51">
        <v>102.9</v>
      </c>
      <c r="AM183" s="51">
        <v>137</v>
      </c>
      <c r="AN183" s="51">
        <v>74.5</v>
      </c>
      <c r="AO183" s="51">
        <v>98.1</v>
      </c>
      <c r="AP183" s="51">
        <v>130.9</v>
      </c>
      <c r="AR183" s="51">
        <v>602</v>
      </c>
      <c r="AS183" s="51">
        <v>579</v>
      </c>
      <c r="AT183" s="51">
        <v>595</v>
      </c>
    </row>
    <row r="184" spans="1:46" ht="16" x14ac:dyDescent="0.2">
      <c r="A184" s="8">
        <v>1800</v>
      </c>
      <c r="B184" s="9">
        <f t="shared" si="6"/>
        <v>5905.5118110236217</v>
      </c>
      <c r="C184" s="8">
        <v>66.510000000000005</v>
      </c>
      <c r="D184" s="8">
        <v>104.72</v>
      </c>
      <c r="E184" s="8">
        <v>1248.98</v>
      </c>
      <c r="F184" s="9">
        <f t="shared" si="7"/>
        <v>4097.7034120734907</v>
      </c>
      <c r="G184" s="8">
        <v>0.06</v>
      </c>
      <c r="H184" s="4"/>
      <c r="AK184" s="51">
        <v>78.900000000000006</v>
      </c>
      <c r="AL184" s="51">
        <v>103.2</v>
      </c>
      <c r="AM184" s="51">
        <v>137.4</v>
      </c>
      <c r="AN184" s="51">
        <v>74.599999999999994</v>
      </c>
      <c r="AO184" s="51">
        <v>98.3</v>
      </c>
      <c r="AP184" s="51">
        <v>131.30000000000001</v>
      </c>
      <c r="AR184" s="51">
        <v>608</v>
      </c>
      <c r="AS184" s="51">
        <v>574</v>
      </c>
      <c r="AT184" s="51">
        <v>594</v>
      </c>
    </row>
    <row r="185" spans="1:46" ht="16" x14ac:dyDescent="0.2">
      <c r="A185" s="8">
        <v>1810</v>
      </c>
      <c r="B185" s="9">
        <f t="shared" si="6"/>
        <v>5938.3202099737528</v>
      </c>
      <c r="C185" s="8">
        <v>66.5</v>
      </c>
      <c r="D185" s="8">
        <v>104.78</v>
      </c>
      <c r="E185" s="8">
        <v>1252.97</v>
      </c>
      <c r="F185" s="9">
        <f t="shared" si="7"/>
        <v>4110.7939632545931</v>
      </c>
      <c r="G185" s="8">
        <v>0.06</v>
      </c>
      <c r="H185" s="4"/>
      <c r="AK185" s="51">
        <v>79</v>
      </c>
      <c r="AL185" s="51">
        <v>103.4</v>
      </c>
      <c r="AM185" s="51">
        <v>138</v>
      </c>
      <c r="AN185" s="51">
        <v>74.7</v>
      </c>
      <c r="AO185" s="51">
        <v>98.6</v>
      </c>
      <c r="AP185" s="51">
        <v>131.9</v>
      </c>
      <c r="AR185" s="51">
        <v>608</v>
      </c>
      <c r="AS185" s="51">
        <v>572</v>
      </c>
      <c r="AT185" s="51">
        <v>586</v>
      </c>
    </row>
    <row r="186" spans="1:46" ht="16" x14ac:dyDescent="0.2">
      <c r="A186" s="8">
        <v>1820</v>
      </c>
      <c r="B186" s="9">
        <f t="shared" si="6"/>
        <v>5971.1286089238838</v>
      </c>
      <c r="C186" s="8">
        <v>66.52</v>
      </c>
      <c r="D186" s="8">
        <v>104.88</v>
      </c>
      <c r="E186" s="8">
        <v>1256.96</v>
      </c>
      <c r="F186" s="9">
        <f t="shared" si="7"/>
        <v>4123.8845144356956</v>
      </c>
      <c r="G186" s="8">
        <v>0.09</v>
      </c>
      <c r="H186" s="4"/>
      <c r="AK186" s="51">
        <v>79.2</v>
      </c>
      <c r="AL186" s="51">
        <v>103.7</v>
      </c>
      <c r="AM186" s="51">
        <v>138.5</v>
      </c>
      <c r="AN186" s="51">
        <v>74.900000000000006</v>
      </c>
      <c r="AO186" s="51">
        <v>98.8</v>
      </c>
      <c r="AP186" s="51">
        <v>132.30000000000001</v>
      </c>
      <c r="AR186" s="51">
        <v>608</v>
      </c>
      <c r="AS186" s="51">
        <v>574</v>
      </c>
      <c r="AT186" s="51">
        <v>584</v>
      </c>
    </row>
    <row r="187" spans="1:46" ht="16" x14ac:dyDescent="0.2">
      <c r="A187" s="8">
        <v>1830</v>
      </c>
      <c r="B187" s="9">
        <f t="shared" si="6"/>
        <v>6003.9370078740158</v>
      </c>
      <c r="C187" s="8">
        <v>66.55</v>
      </c>
      <c r="D187" s="8">
        <v>105.01</v>
      </c>
      <c r="E187" s="8">
        <v>1260.94</v>
      </c>
      <c r="F187" s="9">
        <f t="shared" si="7"/>
        <v>4136.9422572178473</v>
      </c>
      <c r="G187" s="8">
        <v>0.12</v>
      </c>
      <c r="H187" s="4"/>
      <c r="AK187" s="51">
        <v>79.3</v>
      </c>
      <c r="AL187" s="51">
        <v>104</v>
      </c>
      <c r="AM187" s="51">
        <v>139</v>
      </c>
      <c r="AN187" s="51">
        <v>75</v>
      </c>
      <c r="AO187" s="51">
        <v>99.1</v>
      </c>
      <c r="AP187" s="51">
        <v>132.9</v>
      </c>
      <c r="AR187" s="51">
        <v>655</v>
      </c>
      <c r="AS187" s="51">
        <v>606</v>
      </c>
      <c r="AT187" s="51">
        <v>584</v>
      </c>
    </row>
    <row r="188" spans="1:46" ht="16" x14ac:dyDescent="0.2">
      <c r="A188" s="8">
        <v>1840</v>
      </c>
      <c r="B188" s="9">
        <f t="shared" si="6"/>
        <v>6036.7454068241468</v>
      </c>
      <c r="C188" s="8">
        <v>66.58</v>
      </c>
      <c r="D188" s="8">
        <v>105.13</v>
      </c>
      <c r="E188" s="8">
        <v>1264.9100000000001</v>
      </c>
      <c r="F188" s="9">
        <f t="shared" si="7"/>
        <v>4149.9671916010502</v>
      </c>
      <c r="G188" s="8">
        <v>0.12</v>
      </c>
      <c r="H188" s="4"/>
      <c r="AK188" s="51">
        <v>79.400000000000006</v>
      </c>
      <c r="AL188" s="51">
        <v>104.2</v>
      </c>
      <c r="AM188" s="51">
        <v>139.5</v>
      </c>
      <c r="AN188" s="51">
        <v>75.099999999999994</v>
      </c>
      <c r="AO188" s="51">
        <v>99.4</v>
      </c>
      <c r="AP188" s="51">
        <v>133.30000000000001</v>
      </c>
      <c r="AR188" s="51">
        <v>718</v>
      </c>
      <c r="AS188" s="51">
        <v>783</v>
      </c>
      <c r="AT188" s="51">
        <v>584</v>
      </c>
    </row>
    <row r="189" spans="1:46" ht="16" x14ac:dyDescent="0.2">
      <c r="A189" s="8">
        <v>1850</v>
      </c>
      <c r="B189" s="9">
        <f t="shared" si="6"/>
        <v>6069.5538057742779</v>
      </c>
      <c r="C189" s="8">
        <v>66.61</v>
      </c>
      <c r="D189" s="8">
        <v>105.26</v>
      </c>
      <c r="E189" s="8">
        <v>1268.8900000000001</v>
      </c>
      <c r="F189" s="9">
        <f t="shared" si="7"/>
        <v>4163.024934383202</v>
      </c>
      <c r="G189" s="8">
        <v>0.12</v>
      </c>
      <c r="H189" s="4"/>
      <c r="AK189" s="51">
        <v>79.5</v>
      </c>
      <c r="AL189" s="51">
        <v>104.5</v>
      </c>
      <c r="AM189" s="51">
        <v>140</v>
      </c>
      <c r="AN189" s="51">
        <v>75.2</v>
      </c>
      <c r="AO189" s="51">
        <v>99.6</v>
      </c>
      <c r="AP189" s="51">
        <v>133.80000000000001</v>
      </c>
      <c r="AR189" s="51">
        <v>737</v>
      </c>
      <c r="AS189" s="51">
        <v>820</v>
      </c>
      <c r="AT189" s="51">
        <v>573</v>
      </c>
    </row>
    <row r="190" spans="1:46" ht="16" x14ac:dyDescent="0.2">
      <c r="A190" s="8">
        <v>1860</v>
      </c>
      <c r="B190" s="9">
        <f t="shared" si="6"/>
        <v>6102.3622047244089</v>
      </c>
      <c r="C190" s="8">
        <v>66.73</v>
      </c>
      <c r="D190" s="8">
        <v>104.68</v>
      </c>
      <c r="E190" s="8">
        <v>1272.8499999999999</v>
      </c>
      <c r="F190" s="9">
        <f t="shared" si="7"/>
        <v>4176.0170603674533</v>
      </c>
      <c r="G190" s="8">
        <v>0.54</v>
      </c>
      <c r="H190" s="4"/>
      <c r="AK190" s="51">
        <v>79.599999999999994</v>
      </c>
      <c r="AL190" s="51">
        <v>104.7</v>
      </c>
      <c r="AM190" s="51">
        <v>140.5</v>
      </c>
      <c r="AN190" s="51">
        <v>75.3</v>
      </c>
      <c r="AO190" s="51">
        <v>99.9</v>
      </c>
      <c r="AP190" s="51">
        <v>134.30000000000001</v>
      </c>
      <c r="AR190" s="51">
        <v>740</v>
      </c>
      <c r="AS190" s="51">
        <v>815</v>
      </c>
      <c r="AT190" s="51">
        <v>584</v>
      </c>
    </row>
    <row r="191" spans="1:46" ht="16" x14ac:dyDescent="0.2">
      <c r="A191" s="8">
        <v>1870</v>
      </c>
      <c r="B191" s="9">
        <f t="shared" si="6"/>
        <v>6135.17060367454</v>
      </c>
      <c r="C191" s="8">
        <v>66.87</v>
      </c>
      <c r="D191" s="8">
        <v>103.93</v>
      </c>
      <c r="E191" s="8">
        <v>1276.79</v>
      </c>
      <c r="F191" s="9">
        <f t="shared" si="7"/>
        <v>4188.943569553805</v>
      </c>
      <c r="G191" s="8">
        <v>0.7</v>
      </c>
      <c r="H191" s="4"/>
      <c r="AK191" s="51">
        <v>79.7</v>
      </c>
      <c r="AL191" s="51">
        <v>105</v>
      </c>
      <c r="AM191" s="51">
        <v>141</v>
      </c>
      <c r="AN191" s="51">
        <v>75.400000000000006</v>
      </c>
      <c r="AO191" s="51">
        <v>100.1</v>
      </c>
      <c r="AP191" s="51">
        <v>134.80000000000001</v>
      </c>
      <c r="AR191" s="51">
        <v>743</v>
      </c>
      <c r="AS191" s="51">
        <v>805</v>
      </c>
      <c r="AT191" s="51">
        <v>586</v>
      </c>
    </row>
    <row r="192" spans="1:46" ht="16" x14ac:dyDescent="0.2">
      <c r="A192" s="8">
        <v>1880</v>
      </c>
      <c r="B192" s="9">
        <f t="shared" si="6"/>
        <v>6167.9790026246719</v>
      </c>
      <c r="C192" s="8">
        <v>67.02</v>
      </c>
      <c r="D192" s="8">
        <v>103.19</v>
      </c>
      <c r="E192" s="8">
        <v>1280.7</v>
      </c>
      <c r="F192" s="9">
        <f t="shared" si="7"/>
        <v>4201.7716535433074</v>
      </c>
      <c r="G192" s="8">
        <v>0.7</v>
      </c>
      <c r="H192" s="4"/>
      <c r="AK192" s="51">
        <v>79.8</v>
      </c>
      <c r="AL192" s="51">
        <v>105.2</v>
      </c>
      <c r="AM192" s="51">
        <v>141.6</v>
      </c>
      <c r="AN192" s="51">
        <v>75.5</v>
      </c>
      <c r="AO192" s="51">
        <v>100.4</v>
      </c>
      <c r="AP192" s="51">
        <v>135.4</v>
      </c>
      <c r="AR192" s="51">
        <v>733</v>
      </c>
      <c r="AS192" s="51">
        <v>755</v>
      </c>
      <c r="AT192" s="51">
        <v>585</v>
      </c>
    </row>
    <row r="193" spans="1:46" ht="16" x14ac:dyDescent="0.2">
      <c r="A193" s="8">
        <v>1890</v>
      </c>
      <c r="B193" s="9">
        <f t="shared" si="6"/>
        <v>6200.787401574803</v>
      </c>
      <c r="C193" s="8">
        <v>67.17</v>
      </c>
      <c r="D193" s="8">
        <v>102.44</v>
      </c>
      <c r="E193" s="8">
        <v>1284.5899999999999</v>
      </c>
      <c r="F193" s="9">
        <f t="shared" si="7"/>
        <v>4214.5341207349074</v>
      </c>
      <c r="G193" s="8">
        <v>0.7</v>
      </c>
      <c r="H193" s="4"/>
      <c r="AK193" s="51">
        <v>79.900000000000006</v>
      </c>
      <c r="AL193" s="51">
        <v>105.5</v>
      </c>
      <c r="AM193" s="51">
        <v>142</v>
      </c>
      <c r="AN193" s="51">
        <v>75.599999999999994</v>
      </c>
      <c r="AO193" s="51">
        <v>100.6</v>
      </c>
      <c r="AP193" s="51">
        <v>135.69999999999999</v>
      </c>
      <c r="AR193" s="51">
        <v>663</v>
      </c>
      <c r="AS193" s="51">
        <v>541</v>
      </c>
      <c r="AT193" s="51">
        <v>584</v>
      </c>
    </row>
    <row r="194" spans="1:46" ht="16" x14ac:dyDescent="0.2">
      <c r="A194" s="8">
        <v>1900</v>
      </c>
      <c r="B194" s="9">
        <f t="shared" si="6"/>
        <v>6233.595800524934</v>
      </c>
      <c r="C194" s="8">
        <v>67.319999999999993</v>
      </c>
      <c r="D194" s="8">
        <v>101.7</v>
      </c>
      <c r="E194" s="8">
        <v>1288.46</v>
      </c>
      <c r="F194" s="9">
        <f t="shared" si="7"/>
        <v>4227.2309711286089</v>
      </c>
      <c r="G194" s="8">
        <v>0.7</v>
      </c>
      <c r="H194" s="4"/>
      <c r="AK194" s="51">
        <v>80</v>
      </c>
      <c r="AL194" s="51">
        <v>105.7</v>
      </c>
      <c r="AM194" s="51">
        <v>142.5</v>
      </c>
      <c r="AN194" s="51">
        <v>75.599999999999994</v>
      </c>
      <c r="AO194" s="51">
        <v>100.8</v>
      </c>
      <c r="AP194" s="51">
        <v>136.19999999999999</v>
      </c>
      <c r="AR194" s="51">
        <v>633</v>
      </c>
      <c r="AS194" s="51">
        <v>602</v>
      </c>
      <c r="AT194" s="51">
        <v>579</v>
      </c>
    </row>
    <row r="195" spans="1:46" ht="16" x14ac:dyDescent="0.2">
      <c r="A195" s="8">
        <v>1910</v>
      </c>
      <c r="B195" s="9">
        <f t="shared" si="6"/>
        <v>6266.4041994750651</v>
      </c>
      <c r="C195" s="8">
        <v>67.48</v>
      </c>
      <c r="D195" s="8">
        <v>100.96</v>
      </c>
      <c r="E195" s="8">
        <v>1292.3</v>
      </c>
      <c r="F195" s="9">
        <f t="shared" si="7"/>
        <v>4239.8293963254591</v>
      </c>
      <c r="G195" s="8">
        <v>0.7</v>
      </c>
      <c r="H195" s="4"/>
      <c r="AK195" s="51">
        <v>80.099999999999994</v>
      </c>
      <c r="AL195" s="51">
        <v>105.9</v>
      </c>
      <c r="AM195" s="51">
        <v>142.9</v>
      </c>
      <c r="AN195" s="51">
        <v>75.7</v>
      </c>
      <c r="AO195" s="51">
        <v>101</v>
      </c>
      <c r="AP195" s="51">
        <v>136.6</v>
      </c>
      <c r="AR195" s="51">
        <v>638</v>
      </c>
      <c r="AS195" s="51">
        <v>594</v>
      </c>
      <c r="AT195" s="51">
        <v>569</v>
      </c>
    </row>
    <row r="196" spans="1:46" ht="16" x14ac:dyDescent="0.2">
      <c r="A196" s="8">
        <v>1920</v>
      </c>
      <c r="B196" s="9">
        <f t="shared" ref="B196:B259" si="8">A196/0.3048</f>
        <v>6299.2125984251961</v>
      </c>
      <c r="C196" s="8">
        <v>67.599999999999994</v>
      </c>
      <c r="D196" s="8">
        <v>100.66</v>
      </c>
      <c r="E196" s="8">
        <v>1296.1199999999999</v>
      </c>
      <c r="F196" s="9">
        <f t="shared" ref="F196:F259" si="9">E196/0.3048</f>
        <v>4252.3622047244089</v>
      </c>
      <c r="G196" s="8">
        <v>0.3</v>
      </c>
      <c r="H196" s="4"/>
      <c r="AK196" s="51">
        <v>80.099999999999994</v>
      </c>
      <c r="AL196" s="51">
        <v>106.2</v>
      </c>
      <c r="AM196" s="51">
        <v>143.4</v>
      </c>
      <c r="AN196" s="51">
        <v>75.7</v>
      </c>
      <c r="AO196" s="51">
        <v>101.2</v>
      </c>
      <c r="AP196" s="51">
        <v>137.1</v>
      </c>
      <c r="AR196" s="51">
        <v>639</v>
      </c>
      <c r="AS196" s="51">
        <v>594</v>
      </c>
      <c r="AT196" s="51">
        <v>587</v>
      </c>
    </row>
    <row r="197" spans="1:46" ht="16" x14ac:dyDescent="0.2">
      <c r="A197" s="8">
        <v>1930</v>
      </c>
      <c r="B197" s="9">
        <f t="shared" si="8"/>
        <v>6332.0209973753281</v>
      </c>
      <c r="C197" s="8">
        <v>67.650000000000006</v>
      </c>
      <c r="D197" s="8">
        <v>100.94</v>
      </c>
      <c r="E197" s="8">
        <v>1299.93</v>
      </c>
      <c r="F197" s="9">
        <f t="shared" si="9"/>
        <v>4264.8622047244098</v>
      </c>
      <c r="G197" s="8">
        <v>0.27</v>
      </c>
      <c r="H197" s="4"/>
      <c r="AK197" s="51">
        <v>80.2</v>
      </c>
      <c r="AL197" s="51">
        <v>106.4</v>
      </c>
      <c r="AM197" s="51">
        <v>143.9</v>
      </c>
      <c r="AN197" s="51">
        <v>75.8</v>
      </c>
      <c r="AO197" s="51">
        <v>101.4</v>
      </c>
      <c r="AP197" s="51">
        <v>137.5</v>
      </c>
      <c r="AR197" s="51">
        <v>721</v>
      </c>
      <c r="AS197" s="51">
        <v>852</v>
      </c>
      <c r="AT197" s="51">
        <v>585</v>
      </c>
    </row>
    <row r="198" spans="1:46" ht="16" x14ac:dyDescent="0.2">
      <c r="A198" s="8">
        <v>1940</v>
      </c>
      <c r="B198" s="9">
        <f t="shared" si="8"/>
        <v>6364.8293963254591</v>
      </c>
      <c r="C198" s="8">
        <v>67.709999999999994</v>
      </c>
      <c r="D198" s="8">
        <v>101.22</v>
      </c>
      <c r="E198" s="8">
        <v>1303.73</v>
      </c>
      <c r="F198" s="9">
        <f t="shared" si="9"/>
        <v>4277.3293963254591</v>
      </c>
      <c r="G198" s="8">
        <v>0.27</v>
      </c>
      <c r="H198" s="4"/>
      <c r="AK198" s="51">
        <v>80.3</v>
      </c>
      <c r="AL198" s="51">
        <v>106.6</v>
      </c>
      <c r="AM198" s="51">
        <v>144.30000000000001</v>
      </c>
      <c r="AN198" s="51">
        <v>75.8</v>
      </c>
      <c r="AO198" s="51">
        <v>101.6</v>
      </c>
      <c r="AP198" s="51">
        <v>137.9</v>
      </c>
      <c r="AR198" s="51">
        <v>847</v>
      </c>
      <c r="AS198" s="51">
        <v>1186</v>
      </c>
      <c r="AT198" s="51">
        <v>585</v>
      </c>
    </row>
    <row r="199" spans="1:46" ht="16" x14ac:dyDescent="0.2">
      <c r="A199" s="8">
        <v>1950</v>
      </c>
      <c r="B199" s="9">
        <f t="shared" si="8"/>
        <v>6397.6377952755902</v>
      </c>
      <c r="C199" s="8">
        <v>67.77</v>
      </c>
      <c r="D199" s="8">
        <v>101.5</v>
      </c>
      <c r="E199" s="8">
        <v>1307.52</v>
      </c>
      <c r="F199" s="9">
        <f t="shared" si="9"/>
        <v>4289.7637795275587</v>
      </c>
      <c r="G199" s="8">
        <v>0.27</v>
      </c>
      <c r="H199" s="4"/>
      <c r="AK199" s="51">
        <v>80.400000000000006</v>
      </c>
      <c r="AL199" s="51">
        <v>106.8</v>
      </c>
      <c r="AM199" s="51">
        <v>144.80000000000001</v>
      </c>
      <c r="AN199" s="51">
        <v>75.900000000000006</v>
      </c>
      <c r="AO199" s="51">
        <v>101.7</v>
      </c>
      <c r="AP199" s="51">
        <v>138.30000000000001</v>
      </c>
      <c r="AR199" s="51">
        <v>902</v>
      </c>
      <c r="AS199" s="51">
        <v>1298</v>
      </c>
      <c r="AT199" s="51">
        <v>605</v>
      </c>
    </row>
    <row r="200" spans="1:46" ht="16" x14ac:dyDescent="0.2">
      <c r="A200" s="8">
        <v>1960</v>
      </c>
      <c r="B200" s="9">
        <f t="shared" si="8"/>
        <v>6430.4461942257212</v>
      </c>
      <c r="C200" s="8">
        <v>67.849999999999994</v>
      </c>
      <c r="D200" s="8">
        <v>102.41</v>
      </c>
      <c r="E200" s="8">
        <v>1311.29</v>
      </c>
      <c r="F200" s="9">
        <f t="shared" si="9"/>
        <v>4302.1325459317586</v>
      </c>
      <c r="G200" s="8">
        <v>0.85</v>
      </c>
      <c r="H200" s="4"/>
      <c r="AK200" s="51">
        <v>80.5</v>
      </c>
      <c r="AL200" s="51">
        <v>107.1</v>
      </c>
      <c r="AM200" s="51">
        <v>145.19999999999999</v>
      </c>
      <c r="AN200" s="51">
        <v>75.900000000000006</v>
      </c>
      <c r="AO200" s="51">
        <v>101.9</v>
      </c>
      <c r="AP200" s="51">
        <v>138.69999999999999</v>
      </c>
      <c r="AR200" s="51">
        <v>780</v>
      </c>
      <c r="AS200" s="51">
        <v>1016</v>
      </c>
      <c r="AT200" s="51">
        <v>641</v>
      </c>
    </row>
    <row r="201" spans="1:46" ht="16" x14ac:dyDescent="0.2">
      <c r="A201" s="8">
        <v>1970</v>
      </c>
      <c r="B201" s="9">
        <f t="shared" si="8"/>
        <v>6463.2545931758523</v>
      </c>
      <c r="C201" s="8">
        <v>67.94</v>
      </c>
      <c r="D201" s="8">
        <v>103.79</v>
      </c>
      <c r="E201" s="8">
        <v>1315.06</v>
      </c>
      <c r="F201" s="9">
        <f t="shared" si="9"/>
        <v>4314.5013123359577</v>
      </c>
      <c r="G201" s="8">
        <v>1.29</v>
      </c>
      <c r="H201" s="4"/>
      <c r="AK201" s="51">
        <v>80.5</v>
      </c>
      <c r="AL201" s="51">
        <v>107.3</v>
      </c>
      <c r="AM201" s="51">
        <v>145.69999999999999</v>
      </c>
      <c r="AN201" s="51">
        <v>76</v>
      </c>
      <c r="AO201" s="51">
        <v>102.1</v>
      </c>
      <c r="AP201" s="51">
        <v>139.19999999999999</v>
      </c>
      <c r="AR201" s="51">
        <v>599</v>
      </c>
      <c r="AS201" s="51">
        <v>707</v>
      </c>
      <c r="AT201" s="51">
        <v>653</v>
      </c>
    </row>
    <row r="202" spans="1:46" ht="16" x14ac:dyDescent="0.2">
      <c r="A202" s="8">
        <v>1980</v>
      </c>
      <c r="B202" s="9">
        <f t="shared" si="8"/>
        <v>6496.0629921259842</v>
      </c>
      <c r="C202" s="8">
        <v>68.05</v>
      </c>
      <c r="D202" s="8">
        <v>105.18</v>
      </c>
      <c r="E202" s="8">
        <v>1318.8</v>
      </c>
      <c r="F202" s="9">
        <f t="shared" si="9"/>
        <v>4326.7716535433065</v>
      </c>
      <c r="G202" s="8">
        <v>1.29</v>
      </c>
      <c r="H202" s="4"/>
      <c r="AK202" s="51">
        <v>80.599999999999994</v>
      </c>
      <c r="AL202" s="51">
        <v>107.5</v>
      </c>
      <c r="AM202" s="51">
        <v>146.19999999999999</v>
      </c>
      <c r="AN202" s="51">
        <v>76</v>
      </c>
      <c r="AO202" s="51">
        <v>102.3</v>
      </c>
      <c r="AP202" s="51">
        <v>139.6</v>
      </c>
      <c r="AR202" s="51">
        <v>561</v>
      </c>
      <c r="AS202" s="51">
        <v>680</v>
      </c>
      <c r="AT202" s="51">
        <v>625</v>
      </c>
    </row>
    <row r="203" spans="1:46" ht="16" x14ac:dyDescent="0.2">
      <c r="A203" s="8">
        <v>1990</v>
      </c>
      <c r="B203" s="9">
        <f t="shared" si="8"/>
        <v>6528.8713910761153</v>
      </c>
      <c r="C203" s="8">
        <v>68.17</v>
      </c>
      <c r="D203" s="8">
        <v>106.55</v>
      </c>
      <c r="E203" s="8">
        <v>1322.53</v>
      </c>
      <c r="F203" s="9">
        <f t="shared" si="9"/>
        <v>4339.0091863517055</v>
      </c>
      <c r="G203" s="8">
        <v>1.29</v>
      </c>
      <c r="H203" s="4"/>
      <c r="AK203" s="51">
        <v>80.599999999999994</v>
      </c>
      <c r="AL203" s="51">
        <v>107.7</v>
      </c>
      <c r="AM203" s="51">
        <v>146.69999999999999</v>
      </c>
      <c r="AN203" s="51">
        <v>76.099999999999994</v>
      </c>
      <c r="AO203" s="51">
        <v>102.5</v>
      </c>
      <c r="AP203" s="51">
        <v>140</v>
      </c>
      <c r="AR203" s="51">
        <v>557</v>
      </c>
      <c r="AS203" s="51">
        <v>686</v>
      </c>
      <c r="AT203" s="51">
        <v>614</v>
      </c>
    </row>
    <row r="204" spans="1:46" ht="16" x14ac:dyDescent="0.2">
      <c r="A204" s="8">
        <v>2000</v>
      </c>
      <c r="B204" s="9">
        <f t="shared" si="8"/>
        <v>6561.6797900262463</v>
      </c>
      <c r="C204" s="8">
        <v>68.14</v>
      </c>
      <c r="D204" s="8">
        <v>107.01</v>
      </c>
      <c r="E204" s="8">
        <v>1326.25</v>
      </c>
      <c r="F204" s="9">
        <f t="shared" si="9"/>
        <v>4351.2139107611547</v>
      </c>
      <c r="G204" s="8">
        <v>0.42</v>
      </c>
      <c r="H204" s="4"/>
      <c r="AK204" s="51">
        <v>80.7</v>
      </c>
      <c r="AL204" s="51">
        <v>107.9</v>
      </c>
      <c r="AM204" s="51">
        <v>147</v>
      </c>
      <c r="AN204" s="51">
        <v>76.099999999999994</v>
      </c>
      <c r="AO204" s="51">
        <v>102.7</v>
      </c>
      <c r="AP204" s="51">
        <v>140.30000000000001</v>
      </c>
      <c r="AR204" s="51">
        <v>561</v>
      </c>
      <c r="AS204" s="51">
        <v>671</v>
      </c>
      <c r="AT204" s="51">
        <v>618</v>
      </c>
    </row>
    <row r="205" spans="1:46" ht="16" x14ac:dyDescent="0.2">
      <c r="A205" s="8">
        <v>2010</v>
      </c>
      <c r="B205" s="9">
        <f t="shared" si="8"/>
        <v>6594.4881889763774</v>
      </c>
      <c r="C205" s="8">
        <v>68.06</v>
      </c>
      <c r="D205" s="8">
        <v>107.13</v>
      </c>
      <c r="E205" s="8">
        <v>1329.98</v>
      </c>
      <c r="F205" s="9">
        <f t="shared" si="9"/>
        <v>4363.4514435695537</v>
      </c>
      <c r="G205" s="8">
        <v>0.14000000000000001</v>
      </c>
      <c r="H205" s="4"/>
      <c r="AK205" s="51">
        <v>80.8</v>
      </c>
      <c r="AL205" s="51">
        <v>108.1</v>
      </c>
      <c r="AM205" s="51">
        <v>147.5</v>
      </c>
      <c r="AN205" s="51">
        <v>76.099999999999994</v>
      </c>
      <c r="AO205" s="51">
        <v>102.9</v>
      </c>
      <c r="AP205" s="51">
        <v>140.80000000000001</v>
      </c>
      <c r="AR205" s="51">
        <v>731</v>
      </c>
      <c r="AS205" s="51">
        <v>822</v>
      </c>
      <c r="AT205" s="51">
        <v>619</v>
      </c>
    </row>
    <row r="206" spans="1:46" ht="16" x14ac:dyDescent="0.2">
      <c r="A206" s="8">
        <v>2020</v>
      </c>
      <c r="B206" s="9">
        <f t="shared" si="8"/>
        <v>6627.2965879265084</v>
      </c>
      <c r="C206" s="8">
        <v>67.97</v>
      </c>
      <c r="D206" s="8">
        <v>107.26</v>
      </c>
      <c r="E206" s="8">
        <v>1333.73</v>
      </c>
      <c r="F206" s="9">
        <f t="shared" si="9"/>
        <v>4375.7545931758532</v>
      </c>
      <c r="G206" s="8">
        <v>0.14000000000000001</v>
      </c>
      <c r="H206" s="4"/>
      <c r="AK206" s="51">
        <v>80.8</v>
      </c>
      <c r="AL206" s="51">
        <v>108.3</v>
      </c>
      <c r="AM206" s="51">
        <v>147.9</v>
      </c>
      <c r="AN206" s="51">
        <v>76.2</v>
      </c>
      <c r="AO206" s="51">
        <v>103</v>
      </c>
      <c r="AP206" s="51">
        <v>141.19999999999999</v>
      </c>
      <c r="AR206" s="51">
        <v>777</v>
      </c>
      <c r="AS206" s="51">
        <v>895</v>
      </c>
      <c r="AT206" s="51">
        <v>615</v>
      </c>
    </row>
    <row r="207" spans="1:46" ht="16" x14ac:dyDescent="0.2">
      <c r="A207" s="8">
        <v>2030</v>
      </c>
      <c r="B207" s="9">
        <f t="shared" si="8"/>
        <v>6660.1049868766404</v>
      </c>
      <c r="C207" s="8">
        <v>67.89</v>
      </c>
      <c r="D207" s="8">
        <v>107.38</v>
      </c>
      <c r="E207" s="8">
        <v>1337.48</v>
      </c>
      <c r="F207" s="9">
        <f t="shared" si="9"/>
        <v>4388.0577427821518</v>
      </c>
      <c r="G207" s="8">
        <v>0.14000000000000001</v>
      </c>
      <c r="H207" s="4"/>
      <c r="AK207" s="51">
        <v>80.900000000000006</v>
      </c>
      <c r="AL207" s="51">
        <v>108.6</v>
      </c>
      <c r="AM207" s="51">
        <v>148.4</v>
      </c>
      <c r="AN207" s="51">
        <v>76.2</v>
      </c>
      <c r="AO207" s="51">
        <v>103.2</v>
      </c>
      <c r="AP207" s="51">
        <v>141.6</v>
      </c>
      <c r="AR207" s="51">
        <v>782</v>
      </c>
      <c r="AS207" s="51">
        <v>897</v>
      </c>
      <c r="AT207" s="51">
        <v>601</v>
      </c>
    </row>
    <row r="208" spans="1:46" ht="16" x14ac:dyDescent="0.2">
      <c r="A208" s="8">
        <v>2040</v>
      </c>
      <c r="B208" s="9">
        <f t="shared" si="8"/>
        <v>6692.9133858267714</v>
      </c>
      <c r="C208" s="8">
        <v>67.97</v>
      </c>
      <c r="D208" s="8">
        <v>106.61</v>
      </c>
      <c r="E208" s="8">
        <v>1341.24</v>
      </c>
      <c r="F208" s="9">
        <f t="shared" si="9"/>
        <v>4400.393700787401</v>
      </c>
      <c r="G208" s="8">
        <v>0.72</v>
      </c>
      <c r="H208" s="4"/>
      <c r="AK208" s="51">
        <v>81</v>
      </c>
      <c r="AL208" s="51">
        <v>108.8</v>
      </c>
      <c r="AM208" s="51">
        <v>148.9</v>
      </c>
      <c r="AN208" s="51">
        <v>76.3</v>
      </c>
      <c r="AO208" s="51">
        <v>103.4</v>
      </c>
      <c r="AP208" s="51">
        <v>142</v>
      </c>
      <c r="AR208" s="51">
        <v>787</v>
      </c>
      <c r="AS208" s="51">
        <v>890</v>
      </c>
      <c r="AT208" s="51">
        <v>603</v>
      </c>
    </row>
    <row r="209" spans="1:46" ht="16" x14ac:dyDescent="0.2">
      <c r="A209" s="8">
        <v>2050</v>
      </c>
      <c r="B209" s="9">
        <f t="shared" si="8"/>
        <v>6725.7217847769025</v>
      </c>
      <c r="C209" s="8">
        <v>68.08</v>
      </c>
      <c r="D209" s="8">
        <v>105.69</v>
      </c>
      <c r="E209" s="8">
        <v>1344.98</v>
      </c>
      <c r="F209" s="9">
        <f t="shared" si="9"/>
        <v>4412.6640419947507</v>
      </c>
      <c r="G209" s="8">
        <v>0.86</v>
      </c>
      <c r="H209" s="4"/>
      <c r="AK209" s="51">
        <v>81.099999999999994</v>
      </c>
      <c r="AL209" s="51">
        <v>109</v>
      </c>
      <c r="AM209" s="51">
        <v>149.30000000000001</v>
      </c>
      <c r="AN209" s="51">
        <v>76.3</v>
      </c>
      <c r="AO209" s="51">
        <v>103.6</v>
      </c>
      <c r="AP209" s="51">
        <v>142.4</v>
      </c>
      <c r="AR209" s="51">
        <v>665</v>
      </c>
      <c r="AS209" s="51">
        <v>1002</v>
      </c>
      <c r="AT209" s="51">
        <v>603</v>
      </c>
    </row>
    <row r="210" spans="1:46" ht="16" x14ac:dyDescent="0.2">
      <c r="A210" s="8">
        <v>2060</v>
      </c>
      <c r="B210" s="9">
        <f t="shared" si="8"/>
        <v>6758.5301837270335</v>
      </c>
      <c r="C210" s="8">
        <v>68.19</v>
      </c>
      <c r="D210" s="8">
        <v>104.77</v>
      </c>
      <c r="E210" s="8">
        <v>1348.71</v>
      </c>
      <c r="F210" s="9">
        <f t="shared" si="9"/>
        <v>4424.9015748031497</v>
      </c>
      <c r="G210" s="8">
        <v>0.86</v>
      </c>
      <c r="H210" s="4"/>
      <c r="AK210" s="51">
        <v>81.099999999999994</v>
      </c>
      <c r="AL210" s="51">
        <v>109.2</v>
      </c>
      <c r="AM210" s="51">
        <v>149.80000000000001</v>
      </c>
      <c r="AN210" s="51">
        <v>76.3</v>
      </c>
      <c r="AO210" s="51">
        <v>103.7</v>
      </c>
      <c r="AP210" s="51">
        <v>142.80000000000001</v>
      </c>
      <c r="AR210" s="51">
        <v>667</v>
      </c>
      <c r="AS210" s="51">
        <v>999</v>
      </c>
      <c r="AT210" s="51">
        <v>601</v>
      </c>
    </row>
    <row r="211" spans="1:46" ht="16" x14ac:dyDescent="0.2">
      <c r="A211" s="8">
        <v>2070</v>
      </c>
      <c r="B211" s="9">
        <f t="shared" si="8"/>
        <v>6791.3385826771646</v>
      </c>
      <c r="C211" s="8">
        <v>68.31</v>
      </c>
      <c r="D211" s="8">
        <v>103.85</v>
      </c>
      <c r="E211" s="8">
        <v>1352.41</v>
      </c>
      <c r="F211" s="9">
        <f t="shared" si="9"/>
        <v>4437.0406824146985</v>
      </c>
      <c r="G211" s="8">
        <v>0.86</v>
      </c>
      <c r="H211" s="4"/>
      <c r="AK211" s="51">
        <v>81.2</v>
      </c>
      <c r="AL211" s="51">
        <v>109.4</v>
      </c>
      <c r="AM211" s="51">
        <v>150.19999999999999</v>
      </c>
      <c r="AN211" s="51">
        <v>76.400000000000006</v>
      </c>
      <c r="AO211" s="51">
        <v>103.9</v>
      </c>
      <c r="AP211" s="51">
        <v>143.19999999999999</v>
      </c>
      <c r="AR211" s="51">
        <v>674</v>
      </c>
      <c r="AS211" s="51">
        <v>993</v>
      </c>
      <c r="AT211" s="51">
        <v>632</v>
      </c>
    </row>
    <row r="212" spans="1:46" ht="16" x14ac:dyDescent="0.2">
      <c r="A212" s="8">
        <v>2080</v>
      </c>
      <c r="B212" s="9">
        <f t="shared" si="8"/>
        <v>6824.1469816272966</v>
      </c>
      <c r="C212" s="8">
        <v>68.16</v>
      </c>
      <c r="D212" s="8">
        <v>102.98</v>
      </c>
      <c r="E212" s="8">
        <v>1356.12</v>
      </c>
      <c r="F212" s="9">
        <f t="shared" si="9"/>
        <v>4449.2125984251961</v>
      </c>
      <c r="G212" s="8">
        <v>0.83</v>
      </c>
      <c r="H212" s="4"/>
      <c r="AK212" s="51">
        <v>81.2</v>
      </c>
      <c r="AL212" s="51">
        <v>109.6</v>
      </c>
      <c r="AM212" s="51">
        <v>150.69999999999999</v>
      </c>
      <c r="AN212" s="51">
        <v>76.400000000000006</v>
      </c>
      <c r="AO212" s="51">
        <v>104.1</v>
      </c>
      <c r="AP212" s="51">
        <v>143.6</v>
      </c>
      <c r="AR212" s="51">
        <v>719</v>
      </c>
      <c r="AS212" s="51">
        <v>998</v>
      </c>
      <c r="AT212" s="51">
        <v>649</v>
      </c>
    </row>
    <row r="213" spans="1:46" ht="16" x14ac:dyDescent="0.2">
      <c r="A213" s="8">
        <v>2090</v>
      </c>
      <c r="B213" s="9">
        <f t="shared" si="8"/>
        <v>6856.9553805774276</v>
      </c>
      <c r="C213" s="8">
        <v>68.010000000000005</v>
      </c>
      <c r="D213" s="8">
        <v>102.1</v>
      </c>
      <c r="E213" s="8">
        <v>1359.85</v>
      </c>
      <c r="F213" s="9">
        <f t="shared" si="9"/>
        <v>4461.4501312335951</v>
      </c>
      <c r="G213" s="8">
        <v>0.83</v>
      </c>
      <c r="H213" s="4"/>
      <c r="AK213" s="51">
        <v>81.3</v>
      </c>
      <c r="AL213" s="51">
        <v>109.8</v>
      </c>
      <c r="AM213" s="51">
        <v>151.1</v>
      </c>
      <c r="AN213" s="51">
        <v>76.5</v>
      </c>
      <c r="AO213" s="51">
        <v>104.3</v>
      </c>
      <c r="AP213" s="51">
        <v>144</v>
      </c>
      <c r="AR213" s="51">
        <v>803</v>
      </c>
      <c r="AS213" s="51">
        <v>1034</v>
      </c>
      <c r="AT213" s="51">
        <v>643</v>
      </c>
    </row>
    <row r="214" spans="1:46" ht="16" x14ac:dyDescent="0.2">
      <c r="A214" s="8">
        <v>2100</v>
      </c>
      <c r="B214" s="9">
        <f t="shared" si="8"/>
        <v>6889.7637795275587</v>
      </c>
      <c r="C214" s="8">
        <v>67.86</v>
      </c>
      <c r="D214" s="8">
        <v>101.22</v>
      </c>
      <c r="E214" s="8">
        <v>1363.61</v>
      </c>
      <c r="F214" s="9">
        <f t="shared" si="9"/>
        <v>4473.7860892388444</v>
      </c>
      <c r="G214" s="8">
        <v>0.83</v>
      </c>
      <c r="H214" s="4"/>
      <c r="AK214" s="51">
        <v>81.400000000000006</v>
      </c>
      <c r="AL214" s="51">
        <v>110.1</v>
      </c>
      <c r="AM214" s="51">
        <v>151.69999999999999</v>
      </c>
      <c r="AN214" s="51">
        <v>76.5</v>
      </c>
      <c r="AO214" s="51">
        <v>104.5</v>
      </c>
      <c r="AP214" s="51">
        <v>144.5</v>
      </c>
      <c r="AR214" s="51">
        <v>802</v>
      </c>
      <c r="AS214" s="51">
        <v>1022</v>
      </c>
      <c r="AT214" s="51">
        <v>635</v>
      </c>
    </row>
    <row r="215" spans="1:46" ht="16" x14ac:dyDescent="0.2">
      <c r="A215" s="8">
        <v>2110</v>
      </c>
      <c r="B215" s="9">
        <f t="shared" si="8"/>
        <v>6922.5721784776897</v>
      </c>
      <c r="C215" s="8">
        <v>67.739999999999995</v>
      </c>
      <c r="D215" s="8">
        <v>100.31</v>
      </c>
      <c r="E215" s="8">
        <v>1367.39</v>
      </c>
      <c r="F215" s="9">
        <f t="shared" si="9"/>
        <v>4486.187664041995</v>
      </c>
      <c r="G215" s="8">
        <v>0.86</v>
      </c>
      <c r="H215" s="4"/>
      <c r="AK215" s="51">
        <v>81.5</v>
      </c>
      <c r="AL215" s="51">
        <v>110.3</v>
      </c>
      <c r="AM215" s="51">
        <v>152.1</v>
      </c>
      <c r="AN215" s="51">
        <v>76.599999999999994</v>
      </c>
      <c r="AO215" s="51">
        <v>104.7</v>
      </c>
      <c r="AP215" s="51">
        <v>144.9</v>
      </c>
      <c r="AR215" s="51">
        <v>806</v>
      </c>
      <c r="AS215" s="51">
        <v>1012</v>
      </c>
      <c r="AT215" s="51">
        <v>624</v>
      </c>
    </row>
    <row r="216" spans="1:46" ht="16" x14ac:dyDescent="0.2">
      <c r="A216" s="8">
        <v>2120</v>
      </c>
      <c r="B216" s="9">
        <f t="shared" si="8"/>
        <v>6955.3805774278208</v>
      </c>
      <c r="C216" s="8">
        <v>67.75</v>
      </c>
      <c r="D216" s="8">
        <v>99.19</v>
      </c>
      <c r="E216" s="8">
        <v>1371.18</v>
      </c>
      <c r="F216" s="9">
        <f t="shared" si="9"/>
        <v>4498.6220472440946</v>
      </c>
      <c r="G216" s="8">
        <v>1.03</v>
      </c>
      <c r="H216" s="4"/>
      <c r="AK216" s="51">
        <v>81.5</v>
      </c>
      <c r="AL216" s="51">
        <v>110.5</v>
      </c>
      <c r="AM216" s="51">
        <v>152.6</v>
      </c>
      <c r="AN216" s="51">
        <v>76.599999999999994</v>
      </c>
      <c r="AO216" s="51">
        <v>104.9</v>
      </c>
      <c r="AP216" s="51">
        <v>145.4</v>
      </c>
      <c r="AR216" s="51">
        <v>876</v>
      </c>
      <c r="AS216" s="51">
        <v>925</v>
      </c>
      <c r="AT216" s="51">
        <v>623</v>
      </c>
    </row>
    <row r="217" spans="1:46" ht="16" x14ac:dyDescent="0.2">
      <c r="A217" s="8">
        <v>2130</v>
      </c>
      <c r="B217" s="9">
        <f t="shared" si="8"/>
        <v>6988.1889763779527</v>
      </c>
      <c r="C217" s="8">
        <v>67.760000000000005</v>
      </c>
      <c r="D217" s="8">
        <v>98.08</v>
      </c>
      <c r="E217" s="8">
        <v>1374.96</v>
      </c>
      <c r="F217" s="9">
        <f t="shared" si="9"/>
        <v>4511.0236220472443</v>
      </c>
      <c r="G217" s="8">
        <v>1.03</v>
      </c>
      <c r="H217" s="4"/>
      <c r="AK217" s="51">
        <v>81.599999999999994</v>
      </c>
      <c r="AL217" s="51">
        <v>110.7</v>
      </c>
      <c r="AM217" s="51">
        <v>153.1</v>
      </c>
      <c r="AN217" s="51">
        <v>76.7</v>
      </c>
      <c r="AO217" s="51">
        <v>105.1</v>
      </c>
      <c r="AP217" s="51">
        <v>145.80000000000001</v>
      </c>
      <c r="AR217" s="51">
        <v>1014</v>
      </c>
      <c r="AS217" s="51">
        <v>818</v>
      </c>
      <c r="AT217" s="51">
        <v>620</v>
      </c>
    </row>
    <row r="218" spans="1:46" ht="16" x14ac:dyDescent="0.2">
      <c r="A218" s="8">
        <v>2140</v>
      </c>
      <c r="B218" s="9">
        <f t="shared" si="8"/>
        <v>7020.9973753280838</v>
      </c>
      <c r="C218" s="8">
        <v>67.78</v>
      </c>
      <c r="D218" s="8">
        <v>96.97</v>
      </c>
      <c r="E218" s="8">
        <v>1378.75</v>
      </c>
      <c r="F218" s="9">
        <f t="shared" si="9"/>
        <v>4523.4580052493438</v>
      </c>
      <c r="G218" s="8">
        <v>1.03</v>
      </c>
      <c r="H218" s="4"/>
      <c r="AK218" s="51">
        <v>81.7</v>
      </c>
      <c r="AL218" s="51">
        <v>111</v>
      </c>
      <c r="AM218" s="51">
        <v>153.69999999999999</v>
      </c>
      <c r="AN218" s="51">
        <v>76.8</v>
      </c>
      <c r="AO218" s="51">
        <v>105.3</v>
      </c>
      <c r="AP218" s="51">
        <v>146.30000000000001</v>
      </c>
      <c r="AR218" s="51">
        <v>1040</v>
      </c>
      <c r="AS218" s="51">
        <v>798</v>
      </c>
      <c r="AT218" s="51">
        <v>590</v>
      </c>
    </row>
    <row r="219" spans="1:46" ht="16" x14ac:dyDescent="0.2">
      <c r="A219" s="8">
        <v>2150</v>
      </c>
      <c r="B219" s="9">
        <f t="shared" si="8"/>
        <v>7053.8057742782148</v>
      </c>
      <c r="C219" s="8">
        <v>67.98</v>
      </c>
      <c r="D219" s="8">
        <v>95.87</v>
      </c>
      <c r="E219" s="8">
        <v>1382.51</v>
      </c>
      <c r="F219" s="9">
        <f t="shared" si="9"/>
        <v>4535.7939632545931</v>
      </c>
      <c r="G219" s="8">
        <v>1.04</v>
      </c>
      <c r="H219" s="4"/>
      <c r="AK219" s="51">
        <v>81.8</v>
      </c>
      <c r="AL219" s="51">
        <v>111.2</v>
      </c>
      <c r="AM219" s="51">
        <v>154.19999999999999</v>
      </c>
      <c r="AN219" s="51">
        <v>76.8</v>
      </c>
      <c r="AO219" s="51">
        <v>105.5</v>
      </c>
      <c r="AP219" s="51">
        <v>146.80000000000001</v>
      </c>
      <c r="AR219" s="51">
        <v>1077</v>
      </c>
      <c r="AS219" s="51">
        <v>722</v>
      </c>
      <c r="AT219" s="51">
        <v>538</v>
      </c>
    </row>
    <row r="220" spans="1:46" ht="16" x14ac:dyDescent="0.2">
      <c r="A220" s="8">
        <v>2160</v>
      </c>
      <c r="B220" s="9">
        <f t="shared" si="8"/>
        <v>7086.6141732283459</v>
      </c>
      <c r="C220" s="8">
        <v>68.540000000000006</v>
      </c>
      <c r="D220" s="8">
        <v>94.79</v>
      </c>
      <c r="E220" s="8">
        <v>1386.22</v>
      </c>
      <c r="F220" s="9">
        <f t="shared" si="9"/>
        <v>4547.9658792650916</v>
      </c>
      <c r="G220" s="8">
        <v>1.1499999999999999</v>
      </c>
      <c r="H220" s="4"/>
      <c r="AK220" s="51">
        <v>81.900000000000006</v>
      </c>
      <c r="AL220" s="51">
        <v>111.4</v>
      </c>
      <c r="AM220" s="51">
        <v>154.69999999999999</v>
      </c>
      <c r="AN220" s="51">
        <v>76.900000000000006</v>
      </c>
      <c r="AO220" s="51">
        <v>105.7</v>
      </c>
      <c r="AP220" s="51">
        <v>147.30000000000001</v>
      </c>
      <c r="AR220" s="51">
        <v>1136</v>
      </c>
      <c r="AS220" s="51">
        <v>641</v>
      </c>
      <c r="AT220" s="51">
        <v>535</v>
      </c>
    </row>
    <row r="221" spans="1:46" ht="16" x14ac:dyDescent="0.2">
      <c r="A221" s="8">
        <v>2170</v>
      </c>
      <c r="B221" s="9">
        <f t="shared" si="8"/>
        <v>7119.4225721784769</v>
      </c>
      <c r="C221" s="8">
        <v>69.099999999999994</v>
      </c>
      <c r="D221" s="8">
        <v>93.71</v>
      </c>
      <c r="E221" s="8">
        <v>1389.83</v>
      </c>
      <c r="F221" s="9">
        <f t="shared" si="9"/>
        <v>4559.8097112860887</v>
      </c>
      <c r="G221" s="8">
        <v>1.1499999999999999</v>
      </c>
      <c r="H221" s="4"/>
      <c r="AK221" s="51">
        <v>81.900000000000006</v>
      </c>
      <c r="AL221" s="51">
        <v>111.6</v>
      </c>
      <c r="AM221" s="51">
        <v>155.1</v>
      </c>
      <c r="AN221" s="51">
        <v>76.900000000000006</v>
      </c>
      <c r="AO221" s="51">
        <v>105.9</v>
      </c>
      <c r="AP221" s="51">
        <v>147.69999999999999</v>
      </c>
      <c r="AR221" s="51">
        <v>1172</v>
      </c>
      <c r="AS221" s="51">
        <v>606</v>
      </c>
      <c r="AT221" s="51">
        <v>536</v>
      </c>
    </row>
    <row r="222" spans="1:46" ht="16" x14ac:dyDescent="0.2">
      <c r="A222" s="8">
        <v>2180</v>
      </c>
      <c r="B222" s="9">
        <f t="shared" si="8"/>
        <v>7152.2309711286089</v>
      </c>
      <c r="C222" s="8">
        <v>69.680000000000007</v>
      </c>
      <c r="D222" s="8">
        <v>92.64</v>
      </c>
      <c r="E222" s="8">
        <v>1393.35</v>
      </c>
      <c r="F222" s="9">
        <f t="shared" si="9"/>
        <v>4571.358267716535</v>
      </c>
      <c r="G222" s="8">
        <v>1.1499999999999999</v>
      </c>
      <c r="H222" s="4"/>
      <c r="AK222" s="51">
        <v>81.900000000000006</v>
      </c>
      <c r="AL222" s="51">
        <v>111.8</v>
      </c>
      <c r="AM222" s="51">
        <v>155.5</v>
      </c>
      <c r="AN222" s="51">
        <v>76.900000000000006</v>
      </c>
      <c r="AO222" s="51">
        <v>106</v>
      </c>
      <c r="AP222" s="51">
        <v>148.1</v>
      </c>
      <c r="AR222" s="51">
        <v>1178</v>
      </c>
      <c r="AS222" s="51">
        <v>599</v>
      </c>
      <c r="AT222" s="51">
        <v>518</v>
      </c>
    </row>
    <row r="223" spans="1:46" ht="16" x14ac:dyDescent="0.2">
      <c r="A223" s="8">
        <v>2190</v>
      </c>
      <c r="B223" s="9">
        <f t="shared" si="8"/>
        <v>7185.0393700787399</v>
      </c>
      <c r="C223" s="8">
        <v>70.44</v>
      </c>
      <c r="D223" s="8">
        <v>91.7</v>
      </c>
      <c r="E223" s="8">
        <v>1396.76</v>
      </c>
      <c r="F223" s="9">
        <f t="shared" si="9"/>
        <v>4582.5459317585301</v>
      </c>
      <c r="G223" s="8">
        <v>1.17</v>
      </c>
      <c r="H223" s="4"/>
      <c r="AK223" s="51">
        <v>81.900000000000006</v>
      </c>
      <c r="AL223" s="51">
        <v>112</v>
      </c>
      <c r="AM223" s="51">
        <v>155.9</v>
      </c>
      <c r="AN223" s="51">
        <v>76.900000000000006</v>
      </c>
      <c r="AO223" s="51">
        <v>106.2</v>
      </c>
      <c r="AP223" s="51">
        <v>148.5</v>
      </c>
      <c r="AR223" s="51">
        <v>1164</v>
      </c>
      <c r="AS223" s="51">
        <v>564</v>
      </c>
      <c r="AT223" s="51">
        <v>494</v>
      </c>
    </row>
    <row r="224" spans="1:46" ht="16" x14ac:dyDescent="0.2">
      <c r="A224" s="8">
        <v>2200</v>
      </c>
      <c r="B224" s="9">
        <f t="shared" si="8"/>
        <v>7217.847769028871</v>
      </c>
      <c r="C224" s="8">
        <v>71.38</v>
      </c>
      <c r="D224" s="8">
        <v>90.87</v>
      </c>
      <c r="E224" s="8">
        <v>1400.03</v>
      </c>
      <c r="F224" s="9">
        <f t="shared" si="9"/>
        <v>4593.2742782152227</v>
      </c>
      <c r="G224" s="8">
        <v>1.23</v>
      </c>
      <c r="H224" s="4"/>
      <c r="AK224" s="51">
        <v>81.900000000000006</v>
      </c>
      <c r="AL224" s="51">
        <v>112.1</v>
      </c>
      <c r="AM224" s="51">
        <v>156.19999999999999</v>
      </c>
      <c r="AN224" s="51">
        <v>76.8</v>
      </c>
      <c r="AO224" s="51">
        <v>106.3</v>
      </c>
      <c r="AP224" s="51">
        <v>148.80000000000001</v>
      </c>
      <c r="AR224" s="51">
        <v>1103</v>
      </c>
      <c r="AS224" s="51">
        <v>472</v>
      </c>
      <c r="AT224" s="51">
        <v>489</v>
      </c>
    </row>
    <row r="225" spans="1:46" ht="16" x14ac:dyDescent="0.2">
      <c r="A225" s="8">
        <v>2210</v>
      </c>
      <c r="B225" s="9">
        <f t="shared" si="8"/>
        <v>7250.656167979002</v>
      </c>
      <c r="C225" s="8">
        <v>72.33</v>
      </c>
      <c r="D225" s="8">
        <v>90.05</v>
      </c>
      <c r="E225" s="8">
        <v>1403.14</v>
      </c>
      <c r="F225" s="9">
        <f t="shared" si="9"/>
        <v>4603.4776902887143</v>
      </c>
      <c r="G225" s="8">
        <v>1.23</v>
      </c>
      <c r="H225" s="4"/>
      <c r="AK225" s="51">
        <v>81.8</v>
      </c>
      <c r="AL225" s="51">
        <v>112.1</v>
      </c>
      <c r="AM225" s="51">
        <v>156.6</v>
      </c>
      <c r="AN225" s="51">
        <v>76.7</v>
      </c>
      <c r="AO225" s="51">
        <v>106.3</v>
      </c>
      <c r="AP225" s="51">
        <v>149.1</v>
      </c>
      <c r="AR225" s="51">
        <v>1075</v>
      </c>
      <c r="AS225" s="51">
        <v>424</v>
      </c>
      <c r="AT225" s="51">
        <v>495</v>
      </c>
    </row>
    <row r="226" spans="1:46" ht="16" x14ac:dyDescent="0.2">
      <c r="A226" s="8">
        <v>2220</v>
      </c>
      <c r="B226" s="9">
        <f t="shared" si="8"/>
        <v>7283.4645669291331</v>
      </c>
      <c r="C226" s="8">
        <v>73.290000000000006</v>
      </c>
      <c r="D226" s="8">
        <v>89.24</v>
      </c>
      <c r="E226" s="8">
        <v>1406.1</v>
      </c>
      <c r="F226" s="9">
        <f t="shared" si="9"/>
        <v>4613.1889763779518</v>
      </c>
      <c r="G226" s="8">
        <v>1.23</v>
      </c>
      <c r="H226" s="4"/>
      <c r="AK226" s="51">
        <v>81.7</v>
      </c>
      <c r="AL226" s="51">
        <v>112.1</v>
      </c>
      <c r="AM226" s="51">
        <v>156.80000000000001</v>
      </c>
      <c r="AN226" s="51">
        <v>76.599999999999994</v>
      </c>
      <c r="AO226" s="51">
        <v>106.3</v>
      </c>
      <c r="AP226" s="51">
        <v>149.30000000000001</v>
      </c>
      <c r="AR226" s="51">
        <v>1081</v>
      </c>
      <c r="AS226" s="51">
        <v>423</v>
      </c>
      <c r="AT226" s="51">
        <v>510</v>
      </c>
    </row>
    <row r="227" spans="1:46" ht="16" x14ac:dyDescent="0.2">
      <c r="A227" s="8">
        <v>2230</v>
      </c>
      <c r="B227" s="9">
        <f t="shared" si="8"/>
        <v>7316.272965879265</v>
      </c>
      <c r="C227" s="8">
        <v>74.14</v>
      </c>
      <c r="D227" s="8">
        <v>88.57</v>
      </c>
      <c r="E227" s="8">
        <v>1408.9</v>
      </c>
      <c r="F227" s="9">
        <f t="shared" si="9"/>
        <v>4622.3753280839892</v>
      </c>
      <c r="G227" s="8">
        <v>1.06</v>
      </c>
      <c r="H227" s="4"/>
      <c r="AK227" s="51">
        <v>81.599999999999994</v>
      </c>
      <c r="AL227" s="51">
        <v>112.1</v>
      </c>
      <c r="AM227" s="51">
        <v>157.1</v>
      </c>
      <c r="AN227" s="51">
        <v>76.400000000000006</v>
      </c>
      <c r="AO227" s="51">
        <v>106.3</v>
      </c>
      <c r="AP227" s="51">
        <v>149.5</v>
      </c>
      <c r="AR227" s="51">
        <v>959</v>
      </c>
      <c r="AS227" s="51">
        <v>410</v>
      </c>
      <c r="AT227" s="51">
        <v>518</v>
      </c>
    </row>
    <row r="228" spans="1:46" ht="16" x14ac:dyDescent="0.2">
      <c r="A228" s="8">
        <v>2240</v>
      </c>
      <c r="B228" s="9">
        <f t="shared" si="8"/>
        <v>7349.0813648293961</v>
      </c>
      <c r="C228" s="8">
        <v>74.94</v>
      </c>
      <c r="D228" s="8">
        <v>87.98</v>
      </c>
      <c r="E228" s="8">
        <v>1411.57</v>
      </c>
      <c r="F228" s="9">
        <f t="shared" si="9"/>
        <v>4631.1351706036739</v>
      </c>
      <c r="G228" s="8">
        <v>0.99</v>
      </c>
      <c r="H228" s="4"/>
      <c r="AK228" s="51">
        <v>81.400000000000006</v>
      </c>
      <c r="AL228" s="51">
        <v>112.1</v>
      </c>
      <c r="AM228" s="51">
        <v>157.19999999999999</v>
      </c>
      <c r="AN228" s="51">
        <v>76.2</v>
      </c>
      <c r="AO228" s="51">
        <v>106.2</v>
      </c>
      <c r="AP228" s="51">
        <v>149.69999999999999</v>
      </c>
      <c r="AR228" s="51">
        <v>910</v>
      </c>
      <c r="AS228" s="51">
        <v>418</v>
      </c>
      <c r="AT228" s="51">
        <v>521</v>
      </c>
    </row>
    <row r="229" spans="1:46" ht="16" x14ac:dyDescent="0.2">
      <c r="A229" s="8">
        <v>2250</v>
      </c>
      <c r="B229" s="9">
        <f t="shared" si="8"/>
        <v>7381.8897637795271</v>
      </c>
      <c r="C229" s="8">
        <v>75.75</v>
      </c>
      <c r="D229" s="8">
        <v>87.39</v>
      </c>
      <c r="E229" s="8">
        <v>1414.1</v>
      </c>
      <c r="F229" s="9">
        <f t="shared" si="9"/>
        <v>4639.4356955380572</v>
      </c>
      <c r="G229" s="8">
        <v>0.99</v>
      </c>
      <c r="H229" s="4"/>
      <c r="AK229" s="51">
        <v>81.3</v>
      </c>
      <c r="AL229" s="51">
        <v>112.1</v>
      </c>
      <c r="AM229" s="51">
        <v>157.4</v>
      </c>
      <c r="AN229" s="51">
        <v>76</v>
      </c>
      <c r="AO229" s="51">
        <v>106.2</v>
      </c>
      <c r="AP229" s="51">
        <v>149.80000000000001</v>
      </c>
      <c r="AR229" s="51">
        <v>900</v>
      </c>
      <c r="AS229" s="51">
        <v>427</v>
      </c>
      <c r="AT229" s="51">
        <v>526</v>
      </c>
    </row>
    <row r="230" spans="1:46" ht="16" x14ac:dyDescent="0.2">
      <c r="A230" s="8">
        <v>2260</v>
      </c>
      <c r="B230" s="9">
        <f t="shared" si="8"/>
        <v>7414.6981627296582</v>
      </c>
      <c r="C230" s="8">
        <v>76.55</v>
      </c>
      <c r="D230" s="8">
        <v>86.81</v>
      </c>
      <c r="E230" s="8">
        <v>1416.49</v>
      </c>
      <c r="F230" s="9">
        <f t="shared" si="9"/>
        <v>4647.2769028871389</v>
      </c>
      <c r="G230" s="8">
        <v>0.99</v>
      </c>
      <c r="H230" s="4"/>
      <c r="AK230" s="51">
        <v>81</v>
      </c>
      <c r="AL230" s="51">
        <v>112</v>
      </c>
      <c r="AM230" s="51">
        <v>157.4</v>
      </c>
      <c r="AN230" s="51">
        <v>75.8</v>
      </c>
      <c r="AO230" s="51">
        <v>106</v>
      </c>
      <c r="AP230" s="51">
        <v>149.80000000000001</v>
      </c>
      <c r="AR230" s="51">
        <v>902</v>
      </c>
      <c r="AS230" s="51">
        <v>429</v>
      </c>
      <c r="AT230" s="51">
        <v>556</v>
      </c>
    </row>
    <row r="231" spans="1:46" ht="16" x14ac:dyDescent="0.2">
      <c r="A231" s="8">
        <v>2270</v>
      </c>
      <c r="B231" s="9">
        <f t="shared" si="8"/>
        <v>7447.5065616797892</v>
      </c>
      <c r="C231" s="8">
        <v>77.099999999999994</v>
      </c>
      <c r="D231" s="8">
        <v>86.32</v>
      </c>
      <c r="E231" s="8">
        <v>1418.77</v>
      </c>
      <c r="F231" s="9">
        <f t="shared" si="9"/>
        <v>4654.7572178477685</v>
      </c>
      <c r="G231" s="8">
        <v>0.72</v>
      </c>
      <c r="H231" s="4"/>
      <c r="AK231" s="51">
        <v>80.8</v>
      </c>
      <c r="AL231" s="51">
        <v>111.8</v>
      </c>
      <c r="AM231" s="51">
        <v>157.4</v>
      </c>
      <c r="AN231" s="51">
        <v>75.5</v>
      </c>
      <c r="AO231" s="51">
        <v>105.9</v>
      </c>
      <c r="AP231" s="51">
        <v>149.80000000000001</v>
      </c>
      <c r="AR231" s="51">
        <v>936</v>
      </c>
      <c r="AS231" s="51">
        <v>449</v>
      </c>
      <c r="AT231" s="51">
        <v>569</v>
      </c>
    </row>
    <row r="232" spans="1:46" ht="16" x14ac:dyDescent="0.2">
      <c r="A232" s="8">
        <v>2280</v>
      </c>
      <c r="B232" s="9">
        <f t="shared" si="8"/>
        <v>7480.3149606299212</v>
      </c>
      <c r="C232" s="8">
        <v>77.58</v>
      </c>
      <c r="D232" s="8">
        <v>85.88</v>
      </c>
      <c r="E232" s="8">
        <v>1420.96</v>
      </c>
      <c r="F232" s="9">
        <f t="shared" si="9"/>
        <v>4661.9422572178473</v>
      </c>
      <c r="G232" s="8">
        <v>0.65</v>
      </c>
      <c r="H232" s="4"/>
      <c r="AK232" s="51">
        <v>80.599999999999994</v>
      </c>
      <c r="AL232" s="51">
        <v>111.7</v>
      </c>
      <c r="AM232" s="51">
        <v>157.4</v>
      </c>
      <c r="AN232" s="51">
        <v>75.2</v>
      </c>
      <c r="AO232" s="51">
        <v>105.7</v>
      </c>
      <c r="AP232" s="51">
        <v>149.80000000000001</v>
      </c>
      <c r="AR232" s="51">
        <v>973</v>
      </c>
      <c r="AS232" s="51">
        <v>481</v>
      </c>
      <c r="AT232" s="51">
        <v>574</v>
      </c>
    </row>
    <row r="233" spans="1:46" ht="16" x14ac:dyDescent="0.2">
      <c r="A233" s="8">
        <v>2290</v>
      </c>
      <c r="B233" s="9">
        <f t="shared" si="8"/>
        <v>7513.1233595800522</v>
      </c>
      <c r="C233" s="8">
        <v>78.05</v>
      </c>
      <c r="D233" s="8">
        <v>85.43</v>
      </c>
      <c r="E233" s="8">
        <v>1423.08</v>
      </c>
      <c r="F233" s="9">
        <f t="shared" si="9"/>
        <v>4668.8976377952749</v>
      </c>
      <c r="G233" s="8">
        <v>0.65</v>
      </c>
      <c r="H233" s="4"/>
      <c r="AK233" s="51">
        <v>80.3</v>
      </c>
      <c r="AL233" s="51">
        <v>111.6</v>
      </c>
      <c r="AM233" s="51">
        <v>157.4</v>
      </c>
      <c r="AN233" s="51">
        <v>74.900000000000006</v>
      </c>
      <c r="AO233" s="51">
        <v>105.6</v>
      </c>
      <c r="AP233" s="51">
        <v>149.80000000000001</v>
      </c>
      <c r="AR233" s="51">
        <v>977</v>
      </c>
      <c r="AS233" s="51">
        <v>483</v>
      </c>
      <c r="AT233" s="51">
        <v>575</v>
      </c>
    </row>
    <row r="234" spans="1:46" ht="16" x14ac:dyDescent="0.2">
      <c r="A234" s="8">
        <v>2300</v>
      </c>
      <c r="B234" s="9">
        <f t="shared" si="8"/>
        <v>7545.9317585301833</v>
      </c>
      <c r="C234" s="8">
        <v>78.53</v>
      </c>
      <c r="D234" s="8">
        <v>84.98</v>
      </c>
      <c r="E234" s="8">
        <v>1425.11</v>
      </c>
      <c r="F234" s="9">
        <f t="shared" si="9"/>
        <v>4675.5577427821518</v>
      </c>
      <c r="G234" s="8">
        <v>0.65</v>
      </c>
      <c r="H234" s="4"/>
      <c r="AK234" s="51">
        <v>80</v>
      </c>
      <c r="AL234" s="51">
        <v>111.4</v>
      </c>
      <c r="AM234" s="51">
        <v>157.4</v>
      </c>
      <c r="AN234" s="51">
        <v>74.599999999999994</v>
      </c>
      <c r="AO234" s="51">
        <v>105.4</v>
      </c>
      <c r="AP234" s="51">
        <v>149.69999999999999</v>
      </c>
      <c r="AR234" s="51">
        <v>972</v>
      </c>
      <c r="AS234" s="51">
        <v>475</v>
      </c>
      <c r="AT234" s="51">
        <v>570</v>
      </c>
    </row>
    <row r="235" spans="1:46" ht="16" x14ac:dyDescent="0.2">
      <c r="A235" s="8">
        <v>2310</v>
      </c>
      <c r="B235" s="9">
        <f t="shared" si="8"/>
        <v>7578.7401574803143</v>
      </c>
      <c r="C235" s="8">
        <v>79.099999999999994</v>
      </c>
      <c r="D235" s="8">
        <v>84.38</v>
      </c>
      <c r="E235" s="8">
        <v>1427.05</v>
      </c>
      <c r="F235" s="9">
        <f t="shared" si="9"/>
        <v>4681.9225721784769</v>
      </c>
      <c r="G235" s="8">
        <v>0.83</v>
      </c>
      <c r="H235" s="4"/>
      <c r="AK235" s="51">
        <v>79.7</v>
      </c>
      <c r="AL235" s="51">
        <v>111.2</v>
      </c>
      <c r="AM235" s="51">
        <v>157.30000000000001</v>
      </c>
      <c r="AN235" s="51">
        <v>74.3</v>
      </c>
      <c r="AO235" s="51">
        <v>105.2</v>
      </c>
      <c r="AP235" s="51">
        <v>149.6</v>
      </c>
      <c r="AR235" s="51">
        <v>954</v>
      </c>
      <c r="AS235" s="51">
        <v>471</v>
      </c>
      <c r="AT235" s="51">
        <v>571</v>
      </c>
    </row>
    <row r="236" spans="1:46" ht="16" x14ac:dyDescent="0.2">
      <c r="A236" s="8">
        <v>2320</v>
      </c>
      <c r="B236" s="9">
        <f t="shared" si="8"/>
        <v>7611.5485564304454</v>
      </c>
      <c r="C236" s="8">
        <v>79.680000000000007</v>
      </c>
      <c r="D236" s="8">
        <v>83.76</v>
      </c>
      <c r="E236" s="8">
        <v>1428.89</v>
      </c>
      <c r="F236" s="9">
        <f t="shared" si="9"/>
        <v>4687.9593175853015</v>
      </c>
      <c r="G236" s="8">
        <v>0.83</v>
      </c>
      <c r="H236" s="4"/>
      <c r="AK236" s="51">
        <v>79.400000000000006</v>
      </c>
      <c r="AL236" s="51">
        <v>111</v>
      </c>
      <c r="AM236" s="51">
        <v>157.30000000000001</v>
      </c>
      <c r="AN236" s="51">
        <v>73.900000000000006</v>
      </c>
      <c r="AO236" s="51">
        <v>105</v>
      </c>
      <c r="AP236" s="51">
        <v>149.6</v>
      </c>
      <c r="AR236" s="51">
        <v>887</v>
      </c>
      <c r="AS236" s="51">
        <v>454</v>
      </c>
      <c r="AT236" s="51">
        <v>573</v>
      </c>
    </row>
    <row r="237" spans="1:46" ht="16" x14ac:dyDescent="0.2">
      <c r="A237" s="8">
        <v>2330</v>
      </c>
      <c r="B237" s="9">
        <f t="shared" si="8"/>
        <v>7644.3569553805773</v>
      </c>
      <c r="C237" s="8">
        <v>80.260000000000005</v>
      </c>
      <c r="D237" s="8">
        <v>83.16</v>
      </c>
      <c r="E237" s="8">
        <v>1430.63</v>
      </c>
      <c r="F237" s="9">
        <f t="shared" si="9"/>
        <v>4693.6679790026246</v>
      </c>
      <c r="G237" s="8">
        <v>0.83</v>
      </c>
      <c r="H237" s="4"/>
      <c r="AK237" s="51">
        <v>79.099999999999994</v>
      </c>
      <c r="AL237" s="51">
        <v>110.7</v>
      </c>
      <c r="AM237" s="51">
        <v>157.1</v>
      </c>
      <c r="AN237" s="51">
        <v>73.5</v>
      </c>
      <c r="AO237" s="51">
        <v>104.7</v>
      </c>
      <c r="AP237" s="51">
        <v>149.4</v>
      </c>
      <c r="AR237" s="51">
        <v>891</v>
      </c>
      <c r="AS237" s="51">
        <v>450</v>
      </c>
      <c r="AT237" s="51">
        <v>578</v>
      </c>
    </row>
    <row r="238" spans="1:46" ht="16" x14ac:dyDescent="0.2">
      <c r="A238" s="8">
        <v>2340</v>
      </c>
      <c r="B238" s="9">
        <f t="shared" si="8"/>
        <v>7677.1653543307084</v>
      </c>
      <c r="C238" s="8">
        <v>80.819999999999993</v>
      </c>
      <c r="D238" s="8">
        <v>82.57</v>
      </c>
      <c r="E238" s="8">
        <v>1432.27</v>
      </c>
      <c r="F238" s="9">
        <f t="shared" si="9"/>
        <v>4699.0485564304463</v>
      </c>
      <c r="G238" s="8">
        <v>0.81</v>
      </c>
      <c r="H238" s="4"/>
      <c r="AK238" s="51">
        <v>78.7</v>
      </c>
      <c r="AL238" s="51">
        <v>110.5</v>
      </c>
      <c r="AM238" s="51">
        <v>157</v>
      </c>
      <c r="AN238" s="51">
        <v>73</v>
      </c>
      <c r="AO238" s="51">
        <v>104.4</v>
      </c>
      <c r="AP238" s="51">
        <v>149.19999999999999</v>
      </c>
      <c r="AR238" s="51">
        <v>887</v>
      </c>
      <c r="AS238" s="51">
        <v>455</v>
      </c>
      <c r="AT238" s="51">
        <v>590</v>
      </c>
    </row>
    <row r="239" spans="1:46" ht="16" x14ac:dyDescent="0.2">
      <c r="A239" s="8">
        <v>2350</v>
      </c>
      <c r="B239" s="9">
        <f t="shared" si="8"/>
        <v>7709.9737532808394</v>
      </c>
      <c r="C239" s="8">
        <v>81.260000000000005</v>
      </c>
      <c r="D239" s="8">
        <v>82.12</v>
      </c>
      <c r="E239" s="8">
        <v>1433.83</v>
      </c>
      <c r="F239" s="9">
        <f t="shared" si="9"/>
        <v>4704.1666666666661</v>
      </c>
      <c r="G239" s="8">
        <v>0.63</v>
      </c>
      <c r="H239" s="4"/>
      <c r="AK239" s="51">
        <v>78.3</v>
      </c>
      <c r="AL239" s="51">
        <v>110.2</v>
      </c>
      <c r="AM239" s="51">
        <v>156.80000000000001</v>
      </c>
      <c r="AN239" s="51">
        <v>72.599999999999994</v>
      </c>
      <c r="AO239" s="51">
        <v>104.1</v>
      </c>
      <c r="AP239" s="51">
        <v>149</v>
      </c>
      <c r="AR239" s="51">
        <v>886</v>
      </c>
      <c r="AS239" s="51">
        <v>456</v>
      </c>
      <c r="AT239" s="51">
        <v>592</v>
      </c>
    </row>
    <row r="240" spans="1:46" ht="16" x14ac:dyDescent="0.2">
      <c r="A240" s="8">
        <v>2360</v>
      </c>
      <c r="B240" s="9">
        <f t="shared" si="8"/>
        <v>7742.7821522309705</v>
      </c>
      <c r="C240" s="8">
        <v>81.7</v>
      </c>
      <c r="D240" s="8">
        <v>81.67</v>
      </c>
      <c r="E240" s="8">
        <v>1435.31</v>
      </c>
      <c r="F240" s="9">
        <f t="shared" si="9"/>
        <v>4709.0223097112857</v>
      </c>
      <c r="G240" s="8">
        <v>0.63</v>
      </c>
      <c r="H240" s="4"/>
      <c r="AK240" s="51">
        <v>77.900000000000006</v>
      </c>
      <c r="AL240" s="51">
        <v>109.9</v>
      </c>
      <c r="AM240" s="51">
        <v>156.6</v>
      </c>
      <c r="AN240" s="51">
        <v>72.099999999999994</v>
      </c>
      <c r="AO240" s="51">
        <v>103.8</v>
      </c>
      <c r="AP240" s="51">
        <v>148.80000000000001</v>
      </c>
      <c r="AR240" s="51">
        <v>888</v>
      </c>
      <c r="AS240" s="51">
        <v>450</v>
      </c>
      <c r="AT240" s="51">
        <v>592</v>
      </c>
    </row>
    <row r="241" spans="1:46" ht="16" x14ac:dyDescent="0.2">
      <c r="A241" s="8">
        <v>2370</v>
      </c>
      <c r="B241" s="9">
        <f t="shared" si="8"/>
        <v>7775.5905511811015</v>
      </c>
      <c r="C241" s="8">
        <v>82.15</v>
      </c>
      <c r="D241" s="8">
        <v>81.22</v>
      </c>
      <c r="E241" s="8">
        <v>1436.72</v>
      </c>
      <c r="F241" s="9">
        <f t="shared" si="9"/>
        <v>4713.6482939632542</v>
      </c>
      <c r="G241" s="8">
        <v>0.63</v>
      </c>
      <c r="H241" s="4"/>
      <c r="AK241" s="51">
        <v>77.400000000000006</v>
      </c>
      <c r="AL241" s="51">
        <v>109.6</v>
      </c>
      <c r="AM241" s="51">
        <v>156.4</v>
      </c>
      <c r="AN241" s="51">
        <v>71.599999999999994</v>
      </c>
      <c r="AO241" s="51">
        <v>103.4</v>
      </c>
      <c r="AP241" s="51">
        <v>148.5</v>
      </c>
      <c r="AR241" s="51">
        <v>887</v>
      </c>
      <c r="AS241" s="51">
        <v>453</v>
      </c>
      <c r="AT241" s="51">
        <v>594</v>
      </c>
    </row>
    <row r="242" spans="1:46" ht="16" x14ac:dyDescent="0.2">
      <c r="A242" s="8">
        <v>2380</v>
      </c>
      <c r="B242" s="9">
        <f t="shared" si="8"/>
        <v>7808.3989501312335</v>
      </c>
      <c r="C242" s="8">
        <v>82.59</v>
      </c>
      <c r="D242" s="8">
        <v>80.77</v>
      </c>
      <c r="E242" s="8">
        <v>1438.04</v>
      </c>
      <c r="F242" s="9">
        <f t="shared" si="9"/>
        <v>4717.9790026246719</v>
      </c>
      <c r="G242" s="8">
        <v>0.63</v>
      </c>
      <c r="H242" s="4"/>
      <c r="AK242" s="51">
        <v>77</v>
      </c>
      <c r="AL242" s="51">
        <v>109.2</v>
      </c>
      <c r="AM242" s="51">
        <v>156.1</v>
      </c>
      <c r="AN242" s="51">
        <v>71.099999999999994</v>
      </c>
      <c r="AO242" s="51">
        <v>103.1</v>
      </c>
      <c r="AP242" s="51">
        <v>148.19999999999999</v>
      </c>
      <c r="AR242" s="51">
        <v>839</v>
      </c>
      <c r="AS242" s="51">
        <v>452</v>
      </c>
      <c r="AT242" s="51">
        <v>595</v>
      </c>
    </row>
    <row r="243" spans="1:46" ht="16" x14ac:dyDescent="0.2">
      <c r="A243" s="8">
        <v>2390</v>
      </c>
      <c r="B243" s="9">
        <f t="shared" si="8"/>
        <v>7841.2073490813646</v>
      </c>
      <c r="C243" s="8">
        <v>83.03</v>
      </c>
      <c r="D243" s="8">
        <v>80.319999999999993</v>
      </c>
      <c r="E243" s="8">
        <v>1439.3</v>
      </c>
      <c r="F243" s="9">
        <f t="shared" si="9"/>
        <v>4722.1128608923882</v>
      </c>
      <c r="G243" s="8">
        <v>0.63</v>
      </c>
      <c r="H243" s="4"/>
      <c r="AK243" s="51">
        <v>76.5</v>
      </c>
      <c r="AL243" s="51">
        <v>108.9</v>
      </c>
      <c r="AM243" s="51">
        <v>155.80000000000001</v>
      </c>
      <c r="AN243" s="51">
        <v>70.5</v>
      </c>
      <c r="AO243" s="51">
        <v>102.7</v>
      </c>
      <c r="AP243" s="51">
        <v>147.9</v>
      </c>
      <c r="AR243" s="51">
        <v>750</v>
      </c>
      <c r="AS243" s="51">
        <v>499</v>
      </c>
      <c r="AT243" s="51">
        <v>596</v>
      </c>
    </row>
    <row r="244" spans="1:46" ht="16" x14ac:dyDescent="0.2">
      <c r="A244" s="8">
        <v>2400</v>
      </c>
      <c r="B244" s="9">
        <f t="shared" si="8"/>
        <v>7874.0157480314956</v>
      </c>
      <c r="C244" s="8">
        <v>83.48</v>
      </c>
      <c r="D244" s="8">
        <v>79.88</v>
      </c>
      <c r="E244" s="8">
        <v>1440.47</v>
      </c>
      <c r="F244" s="9">
        <f t="shared" si="9"/>
        <v>4725.9514435695537</v>
      </c>
      <c r="G244" s="8">
        <v>0.63</v>
      </c>
      <c r="H244" s="4"/>
      <c r="AK244" s="51">
        <v>76</v>
      </c>
      <c r="AL244" s="51">
        <v>108.5</v>
      </c>
      <c r="AM244" s="51">
        <v>155.5</v>
      </c>
      <c r="AN244" s="51">
        <v>70</v>
      </c>
      <c r="AO244" s="51">
        <v>102.3</v>
      </c>
      <c r="AP244" s="51">
        <v>147.6</v>
      </c>
      <c r="AR244" s="51">
        <v>693</v>
      </c>
      <c r="AS244" s="51">
        <v>574</v>
      </c>
      <c r="AT244" s="51">
        <v>597</v>
      </c>
    </row>
    <row r="245" spans="1:46" ht="16" x14ac:dyDescent="0.2">
      <c r="A245" s="8">
        <v>2410</v>
      </c>
      <c r="B245" s="9">
        <f t="shared" si="8"/>
        <v>7906.8241469816267</v>
      </c>
      <c r="C245" s="8">
        <v>83.92</v>
      </c>
      <c r="D245" s="8">
        <v>79.430000000000007</v>
      </c>
      <c r="E245" s="8">
        <v>1441.57</v>
      </c>
      <c r="F245" s="9">
        <f t="shared" si="9"/>
        <v>4729.560367454068</v>
      </c>
      <c r="G245" s="8">
        <v>0.63</v>
      </c>
      <c r="H245" s="4"/>
      <c r="AK245" s="51">
        <v>75.5</v>
      </c>
      <c r="AL245" s="51">
        <v>108.1</v>
      </c>
      <c r="AM245" s="51">
        <v>155.19999999999999</v>
      </c>
      <c r="AN245" s="51">
        <v>69.400000000000006</v>
      </c>
      <c r="AO245" s="51">
        <v>101.9</v>
      </c>
      <c r="AP245" s="51">
        <v>147.30000000000001</v>
      </c>
      <c r="AR245" s="51">
        <v>687</v>
      </c>
      <c r="AS245" s="51">
        <v>581</v>
      </c>
      <c r="AT245" s="51">
        <v>620</v>
      </c>
    </row>
    <row r="246" spans="1:46" ht="16" x14ac:dyDescent="0.2">
      <c r="A246" s="8">
        <v>2420</v>
      </c>
      <c r="B246" s="9">
        <f t="shared" si="8"/>
        <v>7939.6325459317577</v>
      </c>
      <c r="C246" s="8">
        <v>84.21</v>
      </c>
      <c r="D246" s="8">
        <v>79.22</v>
      </c>
      <c r="E246" s="8">
        <v>1442.6</v>
      </c>
      <c r="F246" s="9">
        <f t="shared" si="9"/>
        <v>4732.9396325459311</v>
      </c>
      <c r="G246" s="8">
        <v>0.36</v>
      </c>
      <c r="H246" s="4"/>
      <c r="AK246" s="51">
        <v>75</v>
      </c>
      <c r="AL246" s="51">
        <v>107.7</v>
      </c>
      <c r="AM246" s="51">
        <v>154.9</v>
      </c>
      <c r="AN246" s="51">
        <v>68.8</v>
      </c>
      <c r="AO246" s="51">
        <v>101.5</v>
      </c>
      <c r="AP246" s="51">
        <v>146.9</v>
      </c>
      <c r="AR246" s="51">
        <v>652</v>
      </c>
      <c r="AS246" s="51">
        <v>629</v>
      </c>
      <c r="AT246" s="51">
        <v>632</v>
      </c>
    </row>
    <row r="247" spans="1:46" ht="16" x14ac:dyDescent="0.2">
      <c r="A247" s="8">
        <v>2430</v>
      </c>
      <c r="B247" s="9">
        <f t="shared" si="8"/>
        <v>7972.4409448818897</v>
      </c>
      <c r="C247" s="8">
        <v>84.31</v>
      </c>
      <c r="D247" s="8">
        <v>79.28</v>
      </c>
      <c r="E247" s="8">
        <v>1443.6</v>
      </c>
      <c r="F247" s="9">
        <f t="shared" si="9"/>
        <v>4736.2204724409439</v>
      </c>
      <c r="G247" s="8">
        <v>0.12</v>
      </c>
      <c r="H247" s="4"/>
      <c r="AK247" s="51">
        <v>74.5</v>
      </c>
      <c r="AL247" s="51">
        <v>107.4</v>
      </c>
      <c r="AM247" s="51">
        <v>154.6</v>
      </c>
      <c r="AN247" s="51">
        <v>68.2</v>
      </c>
      <c r="AO247" s="51">
        <v>101.1</v>
      </c>
      <c r="AP247" s="51">
        <v>146.6</v>
      </c>
      <c r="AR247" s="51">
        <v>624</v>
      </c>
      <c r="AS247" s="51">
        <v>670</v>
      </c>
      <c r="AT247" s="51">
        <v>631</v>
      </c>
    </row>
    <row r="248" spans="1:46" ht="16" x14ac:dyDescent="0.2">
      <c r="A248" s="8">
        <v>2440</v>
      </c>
      <c r="B248" s="9">
        <f t="shared" si="8"/>
        <v>8005.2493438320207</v>
      </c>
      <c r="C248" s="8">
        <v>84.42</v>
      </c>
      <c r="D248" s="8">
        <v>79.349999999999994</v>
      </c>
      <c r="E248" s="8">
        <v>1444.58</v>
      </c>
      <c r="F248" s="9">
        <f t="shared" si="9"/>
        <v>4739.4356955380572</v>
      </c>
      <c r="G248" s="8">
        <v>0.12</v>
      </c>
      <c r="H248" s="4"/>
      <c r="AK248" s="51">
        <v>74</v>
      </c>
      <c r="AL248" s="51">
        <v>107</v>
      </c>
      <c r="AM248" s="51">
        <v>154.30000000000001</v>
      </c>
      <c r="AN248" s="51">
        <v>67.7</v>
      </c>
      <c r="AO248" s="51">
        <v>100.7</v>
      </c>
      <c r="AP248" s="51">
        <v>146.30000000000001</v>
      </c>
      <c r="AR248" s="51">
        <v>628</v>
      </c>
      <c r="AS248" s="51">
        <v>664</v>
      </c>
      <c r="AT248" s="51">
        <v>633</v>
      </c>
    </row>
    <row r="249" spans="1:46" ht="16" x14ac:dyDescent="0.2">
      <c r="A249" s="8">
        <v>2450</v>
      </c>
      <c r="B249" s="9">
        <f t="shared" si="8"/>
        <v>8038.0577427821518</v>
      </c>
      <c r="C249" s="8">
        <v>84.52</v>
      </c>
      <c r="D249" s="8">
        <v>79.41</v>
      </c>
      <c r="E249" s="8">
        <v>1445.55</v>
      </c>
      <c r="F249" s="9">
        <f t="shared" si="9"/>
        <v>4742.6181102362198</v>
      </c>
      <c r="G249" s="8">
        <v>0.12</v>
      </c>
      <c r="H249" s="4"/>
      <c r="AK249" s="51">
        <v>73.5</v>
      </c>
      <c r="AL249" s="51">
        <v>106.7</v>
      </c>
      <c r="AM249" s="51">
        <v>154.1</v>
      </c>
      <c r="AN249" s="51">
        <v>67.099999999999994</v>
      </c>
      <c r="AO249" s="51">
        <v>100.4</v>
      </c>
      <c r="AP249" s="51">
        <v>146</v>
      </c>
      <c r="AR249" s="51">
        <v>625</v>
      </c>
      <c r="AS249" s="51">
        <v>669</v>
      </c>
      <c r="AT249" s="51">
        <v>640</v>
      </c>
    </row>
    <row r="250" spans="1:46" ht="16" x14ac:dyDescent="0.2">
      <c r="A250" s="8">
        <v>2460</v>
      </c>
      <c r="B250" s="9">
        <f t="shared" si="8"/>
        <v>8070.8661417322828</v>
      </c>
      <c r="C250" s="8">
        <v>84.54</v>
      </c>
      <c r="D250" s="8">
        <v>79.39</v>
      </c>
      <c r="E250" s="8">
        <v>1446.5</v>
      </c>
      <c r="F250" s="9">
        <f t="shared" si="9"/>
        <v>4745.7349081364828</v>
      </c>
      <c r="G250" s="8">
        <v>0.03</v>
      </c>
      <c r="H250" s="4"/>
      <c r="AK250" s="51">
        <v>73.099999999999994</v>
      </c>
      <c r="AL250" s="51">
        <v>106.4</v>
      </c>
      <c r="AM250" s="51">
        <v>153.9</v>
      </c>
      <c r="AN250" s="51">
        <v>66.599999999999994</v>
      </c>
      <c r="AO250" s="51">
        <v>100</v>
      </c>
      <c r="AP250" s="51">
        <v>145.80000000000001</v>
      </c>
      <c r="AR250" s="51">
        <v>631</v>
      </c>
      <c r="AS250" s="51">
        <v>660</v>
      </c>
      <c r="AT250" s="51">
        <v>646</v>
      </c>
    </row>
    <row r="251" spans="1:46" ht="16" x14ac:dyDescent="0.2">
      <c r="A251" s="8">
        <v>2470</v>
      </c>
      <c r="B251" s="9">
        <f t="shared" si="8"/>
        <v>8103.6745406824139</v>
      </c>
      <c r="C251" s="8">
        <v>84.5</v>
      </c>
      <c r="D251" s="8">
        <v>79.319999999999993</v>
      </c>
      <c r="E251" s="8">
        <v>1447.46</v>
      </c>
      <c r="F251" s="9">
        <f t="shared" si="9"/>
        <v>4748.8845144356956</v>
      </c>
      <c r="G251" s="8">
        <v>0.08</v>
      </c>
      <c r="H251" s="4"/>
      <c r="AK251" s="51">
        <v>72.599999999999994</v>
      </c>
      <c r="AL251" s="51">
        <v>106.1</v>
      </c>
      <c r="AM251" s="51">
        <v>153.69999999999999</v>
      </c>
      <c r="AN251" s="51">
        <v>66.2</v>
      </c>
      <c r="AO251" s="51">
        <v>99.8</v>
      </c>
      <c r="AP251" s="51">
        <v>145.6</v>
      </c>
      <c r="AR251" s="51">
        <v>639</v>
      </c>
      <c r="AS251" s="51">
        <v>648</v>
      </c>
      <c r="AT251" s="51">
        <v>645</v>
      </c>
    </row>
    <row r="252" spans="1:46" ht="16" x14ac:dyDescent="0.2">
      <c r="A252" s="8">
        <v>2480</v>
      </c>
      <c r="B252" s="9">
        <f t="shared" si="8"/>
        <v>8136.4829396325458</v>
      </c>
      <c r="C252" s="8">
        <v>84.47</v>
      </c>
      <c r="D252" s="8">
        <v>79.239999999999995</v>
      </c>
      <c r="E252" s="8">
        <v>1448.42</v>
      </c>
      <c r="F252" s="9">
        <f t="shared" si="9"/>
        <v>4752.0341207349084</v>
      </c>
      <c r="G252" s="8">
        <v>0.08</v>
      </c>
      <c r="H252" s="4"/>
      <c r="AK252" s="51">
        <v>72.2</v>
      </c>
      <c r="AL252" s="51">
        <v>105.8</v>
      </c>
      <c r="AM252" s="51">
        <v>153.6</v>
      </c>
      <c r="AN252" s="51">
        <v>65.7</v>
      </c>
      <c r="AO252" s="51">
        <v>99.5</v>
      </c>
      <c r="AP252" s="51">
        <v>145.4</v>
      </c>
      <c r="AR252" s="51">
        <v>640</v>
      </c>
      <c r="AS252" s="51">
        <v>647</v>
      </c>
      <c r="AT252" s="51">
        <v>646</v>
      </c>
    </row>
    <row r="253" spans="1:46" ht="16" x14ac:dyDescent="0.2">
      <c r="A253" s="8">
        <v>2490</v>
      </c>
      <c r="B253" s="9">
        <f t="shared" si="8"/>
        <v>8169.2913385826769</v>
      </c>
      <c r="C253" s="8">
        <v>84.43</v>
      </c>
      <c r="D253" s="8">
        <v>79.17</v>
      </c>
      <c r="E253" s="8">
        <v>1449.39</v>
      </c>
      <c r="F253" s="9">
        <f t="shared" si="9"/>
        <v>4755.2165354330709</v>
      </c>
      <c r="G253" s="8">
        <v>0.08</v>
      </c>
      <c r="H253" s="4"/>
      <c r="AK253" s="51">
        <v>71.8</v>
      </c>
      <c r="AL253" s="51">
        <v>105.6</v>
      </c>
      <c r="AM253" s="51">
        <v>153.5</v>
      </c>
      <c r="AN253" s="51">
        <v>65.3</v>
      </c>
      <c r="AO253" s="51">
        <v>99.2</v>
      </c>
      <c r="AP253" s="51">
        <v>145.30000000000001</v>
      </c>
      <c r="AR253" s="51">
        <v>638</v>
      </c>
      <c r="AS253" s="51">
        <v>650</v>
      </c>
      <c r="AT253" s="51">
        <v>644</v>
      </c>
    </row>
    <row r="254" spans="1:46" ht="16" x14ac:dyDescent="0.2">
      <c r="A254" s="8">
        <v>2500</v>
      </c>
      <c r="B254" s="9">
        <f t="shared" si="8"/>
        <v>8202.0997375328079</v>
      </c>
      <c r="C254" s="8">
        <v>84.41</v>
      </c>
      <c r="D254" s="8">
        <v>79.099999999999994</v>
      </c>
      <c r="E254" s="8">
        <v>1450.36</v>
      </c>
      <c r="F254" s="9">
        <f t="shared" si="9"/>
        <v>4758.3989501312326</v>
      </c>
      <c r="G254" s="8">
        <v>7.0000000000000007E-2</v>
      </c>
      <c r="H254" s="4"/>
      <c r="AK254" s="51">
        <v>71.5</v>
      </c>
      <c r="AL254" s="51">
        <v>105.4</v>
      </c>
      <c r="AM254" s="51">
        <v>153.4</v>
      </c>
      <c r="AN254" s="51">
        <v>64.900000000000006</v>
      </c>
      <c r="AO254" s="51">
        <v>99</v>
      </c>
      <c r="AP254" s="51">
        <v>145.19999999999999</v>
      </c>
      <c r="AR254" s="51">
        <v>642</v>
      </c>
      <c r="AS254" s="51">
        <v>647</v>
      </c>
      <c r="AT254" s="51">
        <v>643</v>
      </c>
    </row>
    <row r="255" spans="1:46" ht="16" x14ac:dyDescent="0.2">
      <c r="A255" s="8">
        <v>2510</v>
      </c>
      <c r="B255" s="9">
        <f t="shared" si="8"/>
        <v>8234.9081364829399</v>
      </c>
      <c r="C255" s="8">
        <v>84.41</v>
      </c>
      <c r="D255" s="8">
        <v>79.040000000000006</v>
      </c>
      <c r="E255" s="8">
        <v>1451.33</v>
      </c>
      <c r="F255" s="9">
        <f t="shared" si="9"/>
        <v>4761.5813648293961</v>
      </c>
      <c r="G255" s="8">
        <v>0.06</v>
      </c>
      <c r="H255" s="4"/>
      <c r="AK255" s="51">
        <v>71.2</v>
      </c>
      <c r="AL255" s="51">
        <v>105.2</v>
      </c>
      <c r="AM255" s="51">
        <v>153.30000000000001</v>
      </c>
      <c r="AN255" s="51">
        <v>64.5</v>
      </c>
      <c r="AO255" s="51">
        <v>98.8</v>
      </c>
      <c r="AP255" s="51">
        <v>145.1</v>
      </c>
      <c r="AR255" s="51">
        <v>655</v>
      </c>
      <c r="AS255" s="51">
        <v>636</v>
      </c>
      <c r="AT255" s="51">
        <v>642</v>
      </c>
    </row>
    <row r="256" spans="1:46" ht="16" x14ac:dyDescent="0.2">
      <c r="A256" s="8">
        <v>2520</v>
      </c>
      <c r="B256" s="9">
        <f t="shared" si="8"/>
        <v>8267.71653543307</v>
      </c>
      <c r="C256" s="8">
        <v>84.4</v>
      </c>
      <c r="D256" s="8">
        <v>78.98</v>
      </c>
      <c r="E256" s="8">
        <v>1452.31</v>
      </c>
      <c r="F256" s="9">
        <f t="shared" si="9"/>
        <v>4764.7965879265084</v>
      </c>
      <c r="G256" s="8">
        <v>0.06</v>
      </c>
      <c r="H256" s="4"/>
      <c r="AK256" s="51">
        <v>70.8</v>
      </c>
      <c r="AL256" s="51">
        <v>105.1</v>
      </c>
      <c r="AM256" s="51">
        <v>153.30000000000001</v>
      </c>
      <c r="AN256" s="51">
        <v>64.2</v>
      </c>
      <c r="AO256" s="51">
        <v>98.7</v>
      </c>
      <c r="AP256" s="51">
        <v>145.1</v>
      </c>
      <c r="AR256" s="51">
        <v>655</v>
      </c>
      <c r="AS256" s="51">
        <v>636</v>
      </c>
      <c r="AT256" s="51">
        <v>642</v>
      </c>
    </row>
    <row r="257" spans="1:46" ht="16" x14ac:dyDescent="0.2">
      <c r="A257" s="8">
        <v>2530</v>
      </c>
      <c r="B257" s="9">
        <f t="shared" si="8"/>
        <v>8300.524934383202</v>
      </c>
      <c r="C257" s="8">
        <v>84.39</v>
      </c>
      <c r="D257" s="8">
        <v>78.91</v>
      </c>
      <c r="E257" s="8">
        <v>1453.28</v>
      </c>
      <c r="F257" s="9">
        <f t="shared" si="9"/>
        <v>4767.9790026246719</v>
      </c>
      <c r="G257" s="8">
        <v>0.06</v>
      </c>
      <c r="H257" s="4"/>
      <c r="AK257" s="51">
        <v>70.5</v>
      </c>
      <c r="AL257" s="51">
        <v>104.9</v>
      </c>
      <c r="AM257" s="51">
        <v>153.30000000000001</v>
      </c>
      <c r="AN257" s="51">
        <v>63.8</v>
      </c>
      <c r="AO257" s="51">
        <v>98.5</v>
      </c>
      <c r="AP257" s="51">
        <v>145</v>
      </c>
      <c r="AR257" s="51">
        <v>734</v>
      </c>
      <c r="AS257" s="51">
        <v>521</v>
      </c>
      <c r="AT257" s="51">
        <v>641</v>
      </c>
    </row>
    <row r="258" spans="1:46" ht="16" x14ac:dyDescent="0.2">
      <c r="A258" s="8">
        <v>2540</v>
      </c>
      <c r="B258" s="9">
        <f t="shared" si="8"/>
        <v>8333.3333333333321</v>
      </c>
      <c r="C258" s="8">
        <v>84.4</v>
      </c>
      <c r="D258" s="8">
        <v>78.77</v>
      </c>
      <c r="E258" s="8">
        <v>1454.26</v>
      </c>
      <c r="F258" s="9">
        <f t="shared" si="9"/>
        <v>4771.1942257217843</v>
      </c>
      <c r="G258" s="8">
        <v>0.15</v>
      </c>
      <c r="H258" s="4"/>
      <c r="AK258" s="51">
        <v>70.2</v>
      </c>
      <c r="AL258" s="51">
        <v>104.8</v>
      </c>
      <c r="AM258" s="51">
        <v>153.30000000000001</v>
      </c>
      <c r="AN258" s="51">
        <v>63.5</v>
      </c>
      <c r="AO258" s="51">
        <v>98.4</v>
      </c>
      <c r="AP258" s="51">
        <v>145</v>
      </c>
      <c r="AR258" s="51">
        <v>732</v>
      </c>
      <c r="AS258" s="51">
        <v>524</v>
      </c>
      <c r="AT258" s="51">
        <v>641</v>
      </c>
    </row>
    <row r="259" spans="1:46" ht="16" x14ac:dyDescent="0.2">
      <c r="A259" s="8">
        <v>2550</v>
      </c>
      <c r="B259" s="9">
        <f t="shared" si="8"/>
        <v>8366.1417322834641</v>
      </c>
      <c r="C259" s="8">
        <v>84.41</v>
      </c>
      <c r="D259" s="8">
        <v>78.61</v>
      </c>
      <c r="E259" s="8">
        <v>1455.24</v>
      </c>
      <c r="F259" s="9">
        <f t="shared" si="9"/>
        <v>4774.4094488188975</v>
      </c>
      <c r="G259" s="8">
        <v>0.15</v>
      </c>
      <c r="H259" s="4"/>
      <c r="AK259" s="51">
        <v>70</v>
      </c>
      <c r="AL259" s="51">
        <v>104.7</v>
      </c>
      <c r="AM259" s="51">
        <v>153.30000000000001</v>
      </c>
      <c r="AN259" s="51">
        <v>63.2</v>
      </c>
      <c r="AO259" s="51">
        <v>98.2</v>
      </c>
      <c r="AP259" s="51">
        <v>145</v>
      </c>
      <c r="AR259" s="51">
        <v>735</v>
      </c>
      <c r="AS259" s="51">
        <v>520</v>
      </c>
      <c r="AT259" s="51">
        <v>640</v>
      </c>
    </row>
    <row r="260" spans="1:46" ht="16" x14ac:dyDescent="0.2">
      <c r="A260" s="8">
        <v>2560</v>
      </c>
      <c r="B260" s="9">
        <f t="shared" ref="B260:B323" si="10">A260/0.3048</f>
        <v>8398.950131233596</v>
      </c>
      <c r="C260" s="8">
        <v>84.43</v>
      </c>
      <c r="D260" s="8">
        <v>78.459999999999994</v>
      </c>
      <c r="E260" s="8">
        <v>1456.21</v>
      </c>
      <c r="F260" s="9">
        <f t="shared" ref="F260:F323" si="11">E260/0.3048</f>
        <v>4777.5918635170601</v>
      </c>
      <c r="G260" s="8">
        <v>0.15</v>
      </c>
      <c r="H260" s="4"/>
      <c r="AK260" s="51">
        <v>69.7</v>
      </c>
      <c r="AL260" s="51">
        <v>104.6</v>
      </c>
      <c r="AM260" s="51">
        <v>153.4</v>
      </c>
      <c r="AN260" s="51">
        <v>62.9</v>
      </c>
      <c r="AO260" s="51">
        <v>98.1</v>
      </c>
      <c r="AP260" s="51">
        <v>145</v>
      </c>
      <c r="AR260" s="51">
        <v>707</v>
      </c>
      <c r="AS260" s="51">
        <v>559</v>
      </c>
      <c r="AT260" s="51">
        <v>640</v>
      </c>
    </row>
    <row r="261" spans="1:46" ht="16" x14ac:dyDescent="0.2">
      <c r="A261" s="8">
        <v>2570</v>
      </c>
      <c r="B261" s="9">
        <f t="shared" si="10"/>
        <v>8431.7585301837262</v>
      </c>
      <c r="C261" s="8">
        <v>84.45</v>
      </c>
      <c r="D261" s="8">
        <v>78.31</v>
      </c>
      <c r="E261" s="8">
        <v>1457.18</v>
      </c>
      <c r="F261" s="9">
        <f t="shared" si="11"/>
        <v>4780.7742782152227</v>
      </c>
      <c r="G261" s="8">
        <v>0.15</v>
      </c>
      <c r="H261" s="4"/>
      <c r="AK261" s="51">
        <v>69.5</v>
      </c>
      <c r="AL261" s="51">
        <v>104.5</v>
      </c>
      <c r="AM261" s="51">
        <v>153.5</v>
      </c>
      <c r="AN261" s="51">
        <v>62.6</v>
      </c>
      <c r="AO261" s="51">
        <v>98</v>
      </c>
      <c r="AP261" s="51">
        <v>145</v>
      </c>
      <c r="AR261" s="51">
        <v>618</v>
      </c>
      <c r="AS261" s="51">
        <v>689</v>
      </c>
      <c r="AT261" s="51">
        <v>626</v>
      </c>
    </row>
    <row r="262" spans="1:46" ht="16" x14ac:dyDescent="0.2">
      <c r="A262" s="8">
        <v>2580</v>
      </c>
      <c r="B262" s="9">
        <f t="shared" si="10"/>
        <v>8464.5669291338581</v>
      </c>
      <c r="C262" s="8">
        <v>84.65</v>
      </c>
      <c r="D262" s="8">
        <v>78.290000000000006</v>
      </c>
      <c r="E262" s="8">
        <v>1458.13</v>
      </c>
      <c r="F262" s="9">
        <f t="shared" si="11"/>
        <v>4783.8910761154857</v>
      </c>
      <c r="G262" s="8">
        <v>0.2</v>
      </c>
      <c r="H262" s="4"/>
      <c r="AK262" s="51">
        <v>69.2</v>
      </c>
      <c r="AL262" s="51">
        <v>104.4</v>
      </c>
      <c r="AM262" s="51">
        <v>153.6</v>
      </c>
      <c r="AN262" s="51">
        <v>62.3</v>
      </c>
      <c r="AO262" s="51">
        <v>97.9</v>
      </c>
      <c r="AP262" s="51">
        <v>145.1</v>
      </c>
      <c r="AR262" s="51">
        <v>569</v>
      </c>
      <c r="AS262" s="51">
        <v>764</v>
      </c>
      <c r="AT262" s="51">
        <v>626</v>
      </c>
    </row>
    <row r="263" spans="1:46" ht="16" x14ac:dyDescent="0.2">
      <c r="A263" s="8">
        <v>2590</v>
      </c>
      <c r="B263" s="9">
        <f t="shared" si="10"/>
        <v>8497.3753280839883</v>
      </c>
      <c r="C263" s="8">
        <v>84.84</v>
      </c>
      <c r="D263" s="8">
        <v>78.260000000000005</v>
      </c>
      <c r="E263" s="8">
        <v>1459.04</v>
      </c>
      <c r="F263" s="9">
        <f t="shared" si="11"/>
        <v>4786.8766404199469</v>
      </c>
      <c r="G263" s="8">
        <v>0.2</v>
      </c>
      <c r="H263" s="4"/>
      <c r="AK263" s="51">
        <v>69</v>
      </c>
      <c r="AL263" s="51">
        <v>104.4</v>
      </c>
      <c r="AM263" s="51">
        <v>153.69999999999999</v>
      </c>
      <c r="AN263" s="51">
        <v>62.1</v>
      </c>
      <c r="AO263" s="51">
        <v>97.8</v>
      </c>
      <c r="AP263" s="51">
        <v>145.19999999999999</v>
      </c>
      <c r="AR263" s="51">
        <v>568</v>
      </c>
      <c r="AS263" s="51">
        <v>763</v>
      </c>
      <c r="AT263" s="51">
        <v>626</v>
      </c>
    </row>
    <row r="264" spans="1:46" ht="16" x14ac:dyDescent="0.2">
      <c r="A264" s="8">
        <v>2600</v>
      </c>
      <c r="B264" s="9">
        <f t="shared" si="10"/>
        <v>8530.1837270341202</v>
      </c>
      <c r="C264" s="8">
        <v>85.04</v>
      </c>
      <c r="D264" s="8">
        <v>78.239999999999995</v>
      </c>
      <c r="E264" s="8">
        <v>1459.92</v>
      </c>
      <c r="F264" s="9">
        <f t="shared" si="11"/>
        <v>4789.7637795275587</v>
      </c>
      <c r="G264" s="8">
        <v>0.2</v>
      </c>
      <c r="H264" s="4"/>
      <c r="AK264" s="51">
        <v>68.8</v>
      </c>
      <c r="AL264" s="51">
        <v>104.3</v>
      </c>
      <c r="AM264" s="51">
        <v>153.80000000000001</v>
      </c>
      <c r="AN264" s="51">
        <v>61.8</v>
      </c>
      <c r="AO264" s="51">
        <v>97.7</v>
      </c>
      <c r="AP264" s="51">
        <v>145.19999999999999</v>
      </c>
      <c r="AR264" s="51">
        <v>580</v>
      </c>
      <c r="AS264" s="51">
        <v>747</v>
      </c>
      <c r="AT264" s="51">
        <v>631</v>
      </c>
    </row>
    <row r="265" spans="1:46" ht="16" x14ac:dyDescent="0.2">
      <c r="A265" s="8">
        <v>2610</v>
      </c>
      <c r="B265" s="9">
        <f t="shared" si="10"/>
        <v>8562.9921259842522</v>
      </c>
      <c r="C265" s="8">
        <v>85.15</v>
      </c>
      <c r="D265" s="8">
        <v>78.17</v>
      </c>
      <c r="E265" s="8">
        <v>1460.78</v>
      </c>
      <c r="F265" s="9">
        <f t="shared" si="11"/>
        <v>4792.58530183727</v>
      </c>
      <c r="G265" s="8">
        <v>0.13</v>
      </c>
      <c r="H265" s="4"/>
      <c r="AK265" s="51">
        <v>68.599999999999994</v>
      </c>
      <c r="AL265" s="51">
        <v>104.3</v>
      </c>
      <c r="AM265" s="51">
        <v>153.9</v>
      </c>
      <c r="AN265" s="51">
        <v>61.5</v>
      </c>
      <c r="AO265" s="51">
        <v>97.7</v>
      </c>
      <c r="AP265" s="51">
        <v>145.4</v>
      </c>
      <c r="AR265" s="51">
        <v>617</v>
      </c>
      <c r="AS265" s="51">
        <v>698</v>
      </c>
      <c r="AT265" s="51">
        <v>648</v>
      </c>
    </row>
    <row r="266" spans="1:46" ht="16" x14ac:dyDescent="0.2">
      <c r="A266" s="8">
        <v>2620</v>
      </c>
      <c r="B266" s="9">
        <f t="shared" si="10"/>
        <v>8595.8005249343823</v>
      </c>
      <c r="C266" s="8">
        <v>84.97</v>
      </c>
      <c r="D266" s="8">
        <v>77.95</v>
      </c>
      <c r="E266" s="8">
        <v>1461.64</v>
      </c>
      <c r="F266" s="9">
        <f t="shared" si="11"/>
        <v>4795.4068241469813</v>
      </c>
      <c r="G266" s="8">
        <v>0.28000000000000003</v>
      </c>
      <c r="H266" s="4"/>
      <c r="AK266" s="51">
        <v>68.400000000000006</v>
      </c>
      <c r="AL266" s="51">
        <v>104.2</v>
      </c>
      <c r="AM266" s="51">
        <v>154</v>
      </c>
      <c r="AN266" s="51">
        <v>61.3</v>
      </c>
      <c r="AO266" s="51">
        <v>97.6</v>
      </c>
      <c r="AP266" s="51">
        <v>145.4</v>
      </c>
      <c r="AR266" s="51">
        <v>660</v>
      </c>
      <c r="AS266" s="51">
        <v>644</v>
      </c>
      <c r="AT266" s="51">
        <v>657</v>
      </c>
    </row>
    <row r="267" spans="1:46" ht="16" x14ac:dyDescent="0.2">
      <c r="A267" s="8">
        <v>2630</v>
      </c>
      <c r="B267" s="9">
        <f t="shared" si="10"/>
        <v>8628.6089238845143</v>
      </c>
      <c r="C267" s="8">
        <v>84.79</v>
      </c>
      <c r="D267" s="8">
        <v>77.73</v>
      </c>
      <c r="E267" s="8">
        <v>1462.53</v>
      </c>
      <c r="F267" s="9">
        <f t="shared" si="11"/>
        <v>4798.3267716535429</v>
      </c>
      <c r="G267" s="8">
        <v>0.28000000000000003</v>
      </c>
      <c r="H267" s="4"/>
      <c r="AK267" s="51">
        <v>68.2</v>
      </c>
      <c r="AL267" s="51">
        <v>104.2</v>
      </c>
      <c r="AM267" s="51">
        <v>154.19999999999999</v>
      </c>
      <c r="AN267" s="51">
        <v>61.1</v>
      </c>
      <c r="AO267" s="51">
        <v>97.6</v>
      </c>
      <c r="AP267" s="51">
        <v>145.6</v>
      </c>
      <c r="AR267" s="51">
        <v>659</v>
      </c>
      <c r="AS267" s="51">
        <v>645</v>
      </c>
      <c r="AT267" s="51">
        <v>654</v>
      </c>
    </row>
    <row r="268" spans="1:46" ht="16" x14ac:dyDescent="0.2">
      <c r="A268" s="8">
        <v>2640</v>
      </c>
      <c r="B268" s="9">
        <f t="shared" si="10"/>
        <v>8661.4173228346444</v>
      </c>
      <c r="C268" s="8">
        <v>84.61</v>
      </c>
      <c r="D268" s="8">
        <v>77.510000000000005</v>
      </c>
      <c r="E268" s="8">
        <v>1463.46</v>
      </c>
      <c r="F268" s="9">
        <f t="shared" si="11"/>
        <v>4801.3779527559054</v>
      </c>
      <c r="G268" s="8">
        <v>0.28000000000000003</v>
      </c>
      <c r="H268" s="4"/>
      <c r="AK268" s="51">
        <v>68.099999999999994</v>
      </c>
      <c r="AL268" s="51">
        <v>104.2</v>
      </c>
      <c r="AM268" s="51">
        <v>154.4</v>
      </c>
      <c r="AN268" s="51">
        <v>61</v>
      </c>
      <c r="AO268" s="51">
        <v>97.6</v>
      </c>
      <c r="AP268" s="51">
        <v>145.80000000000001</v>
      </c>
      <c r="AR268" s="51">
        <v>656</v>
      </c>
      <c r="AS268" s="51">
        <v>626</v>
      </c>
      <c r="AT268" s="51">
        <v>648</v>
      </c>
    </row>
    <row r="269" spans="1:46" ht="16" x14ac:dyDescent="0.2">
      <c r="A269" s="8">
        <v>2650</v>
      </c>
      <c r="B269" s="9">
        <f t="shared" si="10"/>
        <v>8694.2257217847764</v>
      </c>
      <c r="C269" s="8">
        <v>84.51</v>
      </c>
      <c r="D269" s="8">
        <v>77.290000000000006</v>
      </c>
      <c r="E269" s="8">
        <v>1464.41</v>
      </c>
      <c r="F269" s="9">
        <f t="shared" si="11"/>
        <v>4804.4947506561684</v>
      </c>
      <c r="G269" s="8">
        <v>0.24</v>
      </c>
      <c r="H269" s="4"/>
      <c r="AK269" s="51">
        <v>67.900000000000006</v>
      </c>
      <c r="AL269" s="51">
        <v>104.3</v>
      </c>
      <c r="AM269" s="51">
        <v>154.69999999999999</v>
      </c>
      <c r="AN269" s="51">
        <v>60.8</v>
      </c>
      <c r="AO269" s="51">
        <v>97.6</v>
      </c>
      <c r="AP269" s="51">
        <v>146</v>
      </c>
      <c r="AR269" s="51">
        <v>656</v>
      </c>
      <c r="AS269" s="51">
        <v>625</v>
      </c>
      <c r="AT269" s="51">
        <v>641</v>
      </c>
    </row>
    <row r="270" spans="1:46" ht="16" x14ac:dyDescent="0.2">
      <c r="A270" s="8">
        <v>2660</v>
      </c>
      <c r="B270" s="9">
        <f t="shared" si="10"/>
        <v>8727.0341207349084</v>
      </c>
      <c r="C270" s="8">
        <v>84.53</v>
      </c>
      <c r="D270" s="8">
        <v>77.06</v>
      </c>
      <c r="E270" s="8">
        <v>1465.36</v>
      </c>
      <c r="F270" s="9">
        <f t="shared" si="11"/>
        <v>4807.6115485564296</v>
      </c>
      <c r="G270" s="8">
        <v>0.23</v>
      </c>
      <c r="H270" s="4"/>
      <c r="AK270" s="51">
        <v>67.8</v>
      </c>
      <c r="AL270" s="51">
        <v>104.3</v>
      </c>
      <c r="AM270" s="51">
        <v>154.9</v>
      </c>
      <c r="AN270" s="51">
        <v>60.7</v>
      </c>
      <c r="AO270" s="51">
        <v>97.6</v>
      </c>
      <c r="AP270" s="51">
        <v>146.19999999999999</v>
      </c>
      <c r="AR270" s="51">
        <v>656</v>
      </c>
      <c r="AS270" s="51">
        <v>626</v>
      </c>
      <c r="AT270" s="51">
        <v>640</v>
      </c>
    </row>
    <row r="271" spans="1:46" ht="16" x14ac:dyDescent="0.2">
      <c r="A271" s="8">
        <v>2670</v>
      </c>
      <c r="B271" s="9">
        <f t="shared" si="10"/>
        <v>8759.8425196850385</v>
      </c>
      <c r="C271" s="8">
        <v>84.56</v>
      </c>
      <c r="D271" s="8">
        <v>76.83</v>
      </c>
      <c r="E271" s="8">
        <v>1466.31</v>
      </c>
      <c r="F271" s="9">
        <f t="shared" si="11"/>
        <v>4810.7283464566926</v>
      </c>
      <c r="G271" s="8">
        <v>0.23</v>
      </c>
      <c r="H271" s="4"/>
      <c r="AK271" s="51">
        <v>67.7</v>
      </c>
      <c r="AL271" s="51">
        <v>104.3</v>
      </c>
      <c r="AM271" s="51">
        <v>155.19999999999999</v>
      </c>
      <c r="AN271" s="51">
        <v>60.6</v>
      </c>
      <c r="AO271" s="51">
        <v>97.6</v>
      </c>
      <c r="AP271" s="51">
        <v>146.4</v>
      </c>
      <c r="AR271" s="51">
        <v>656</v>
      </c>
      <c r="AS271" s="51">
        <v>626</v>
      </c>
      <c r="AT271" s="51">
        <v>641</v>
      </c>
    </row>
    <row r="272" spans="1:46" ht="16" x14ac:dyDescent="0.2">
      <c r="A272" s="8">
        <v>2680</v>
      </c>
      <c r="B272" s="9">
        <f t="shared" si="10"/>
        <v>8792.6509186351705</v>
      </c>
      <c r="C272" s="8">
        <v>84.58</v>
      </c>
      <c r="D272" s="8">
        <v>76.599999999999994</v>
      </c>
      <c r="E272" s="8">
        <v>1467.26</v>
      </c>
      <c r="F272" s="9">
        <f t="shared" si="11"/>
        <v>4813.8451443569547</v>
      </c>
      <c r="G272" s="8">
        <v>0.23</v>
      </c>
      <c r="H272" s="4"/>
      <c r="AK272" s="51">
        <v>67.599999999999994</v>
      </c>
      <c r="AL272" s="51">
        <v>104.4</v>
      </c>
      <c r="AM272" s="51">
        <v>155.4</v>
      </c>
      <c r="AN272" s="51">
        <v>60.4</v>
      </c>
      <c r="AO272" s="51">
        <v>97.7</v>
      </c>
      <c r="AP272" s="51">
        <v>146.6</v>
      </c>
      <c r="AR272" s="51">
        <v>646</v>
      </c>
      <c r="AS272" s="51">
        <v>639</v>
      </c>
      <c r="AT272" s="51">
        <v>640</v>
      </c>
    </row>
    <row r="273" spans="1:46" ht="16" x14ac:dyDescent="0.2">
      <c r="A273" s="8">
        <v>2690</v>
      </c>
      <c r="B273" s="9">
        <f t="shared" si="10"/>
        <v>8825.4593175853006</v>
      </c>
      <c r="C273" s="8">
        <v>84.61</v>
      </c>
      <c r="D273" s="8">
        <v>76.540000000000006</v>
      </c>
      <c r="E273" s="8">
        <v>1468.2</v>
      </c>
      <c r="F273" s="9">
        <f t="shared" si="11"/>
        <v>4816.929133858268</v>
      </c>
      <c r="G273" s="8">
        <v>7.0000000000000007E-2</v>
      </c>
      <c r="H273" s="4"/>
      <c r="AK273" s="51">
        <v>67.5</v>
      </c>
      <c r="AL273" s="51">
        <v>104.5</v>
      </c>
      <c r="AM273" s="51">
        <v>155.69999999999999</v>
      </c>
      <c r="AN273" s="51">
        <v>60.3</v>
      </c>
      <c r="AO273" s="51">
        <v>97.7</v>
      </c>
      <c r="AP273" s="51">
        <v>146.9</v>
      </c>
      <c r="AR273" s="51">
        <v>636</v>
      </c>
      <c r="AS273" s="51">
        <v>651</v>
      </c>
      <c r="AT273" s="51">
        <v>640</v>
      </c>
    </row>
    <row r="274" spans="1:46" ht="16" x14ac:dyDescent="0.2">
      <c r="A274" s="8">
        <v>2700</v>
      </c>
      <c r="B274" s="9">
        <f t="shared" si="10"/>
        <v>8858.2677165354326</v>
      </c>
      <c r="C274" s="8">
        <v>84.64</v>
      </c>
      <c r="D274" s="8">
        <v>76.599999999999994</v>
      </c>
      <c r="E274" s="8">
        <v>1469.14</v>
      </c>
      <c r="F274" s="9">
        <f t="shared" si="11"/>
        <v>4820.0131233595803</v>
      </c>
      <c r="G274" s="8">
        <v>7.0000000000000007E-2</v>
      </c>
      <c r="H274" s="4"/>
      <c r="AK274" s="51">
        <v>67.400000000000006</v>
      </c>
      <c r="AL274" s="51">
        <v>104.5</v>
      </c>
      <c r="AM274" s="51">
        <v>156</v>
      </c>
      <c r="AN274" s="51">
        <v>60.2</v>
      </c>
      <c r="AO274" s="51">
        <v>97.7</v>
      </c>
      <c r="AP274" s="51">
        <v>147.1</v>
      </c>
      <c r="AR274" s="51">
        <v>634</v>
      </c>
      <c r="AS274" s="51">
        <v>654</v>
      </c>
      <c r="AT274" s="51">
        <v>640</v>
      </c>
    </row>
    <row r="275" spans="1:46" ht="16" x14ac:dyDescent="0.2">
      <c r="A275" s="8">
        <v>2710</v>
      </c>
      <c r="B275" s="9">
        <f t="shared" si="10"/>
        <v>8891.0761154855645</v>
      </c>
      <c r="C275" s="8">
        <v>84.67</v>
      </c>
      <c r="D275" s="8">
        <v>76.66</v>
      </c>
      <c r="E275" s="8">
        <v>1470.07</v>
      </c>
      <c r="F275" s="9">
        <f t="shared" si="11"/>
        <v>4823.0643044619419</v>
      </c>
      <c r="G275" s="8">
        <v>7.0000000000000007E-2</v>
      </c>
      <c r="H275" s="4"/>
      <c r="AK275" s="51">
        <v>67.400000000000006</v>
      </c>
      <c r="AL275" s="51">
        <v>104.6</v>
      </c>
      <c r="AM275" s="51">
        <v>156.19999999999999</v>
      </c>
      <c r="AN275" s="51">
        <v>60.1</v>
      </c>
      <c r="AO275" s="51">
        <v>97.8</v>
      </c>
      <c r="AP275" s="51">
        <v>147.30000000000001</v>
      </c>
      <c r="AR275" s="51">
        <v>632</v>
      </c>
      <c r="AS275" s="51">
        <v>656</v>
      </c>
      <c r="AT275" s="51">
        <v>640</v>
      </c>
    </row>
    <row r="276" spans="1:46" ht="16" x14ac:dyDescent="0.2">
      <c r="A276" s="8">
        <v>2720</v>
      </c>
      <c r="B276" s="9">
        <f t="shared" si="10"/>
        <v>8923.8845144356947</v>
      </c>
      <c r="C276" s="8">
        <v>84.7</v>
      </c>
      <c r="D276" s="8">
        <v>76.72</v>
      </c>
      <c r="E276" s="8">
        <v>1471</v>
      </c>
      <c r="F276" s="9">
        <f t="shared" si="11"/>
        <v>4826.1154855643044</v>
      </c>
      <c r="G276" s="8">
        <v>7.0000000000000007E-2</v>
      </c>
      <c r="H276" s="4"/>
      <c r="AK276" s="51">
        <v>67.3</v>
      </c>
      <c r="AL276" s="51">
        <v>104.6</v>
      </c>
      <c r="AM276" s="51">
        <v>156.5</v>
      </c>
      <c r="AN276" s="51">
        <v>59.9</v>
      </c>
      <c r="AO276" s="51">
        <v>97.8</v>
      </c>
      <c r="AP276" s="51">
        <v>147.6</v>
      </c>
      <c r="AR276" s="51">
        <v>638</v>
      </c>
      <c r="AS276" s="51">
        <v>649</v>
      </c>
      <c r="AT276" s="51">
        <v>642</v>
      </c>
    </row>
    <row r="277" spans="1:46" ht="16" x14ac:dyDescent="0.2">
      <c r="A277" s="8">
        <v>2730</v>
      </c>
      <c r="B277" s="9">
        <f t="shared" si="10"/>
        <v>8956.6929133858266</v>
      </c>
      <c r="C277" s="8">
        <v>84.69</v>
      </c>
      <c r="D277" s="8">
        <v>76.77</v>
      </c>
      <c r="E277" s="8">
        <v>1471.92</v>
      </c>
      <c r="F277" s="9">
        <f t="shared" si="11"/>
        <v>4829.1338582677163</v>
      </c>
      <c r="G277" s="8">
        <v>0.05</v>
      </c>
      <c r="H277" s="4"/>
      <c r="AK277" s="51">
        <v>67.2</v>
      </c>
      <c r="AL277" s="51">
        <v>104.7</v>
      </c>
      <c r="AM277" s="51">
        <v>156.69999999999999</v>
      </c>
      <c r="AN277" s="51">
        <v>59.8</v>
      </c>
      <c r="AO277" s="51">
        <v>97.9</v>
      </c>
      <c r="AP277" s="51">
        <v>147.80000000000001</v>
      </c>
      <c r="AR277" s="51">
        <v>634</v>
      </c>
      <c r="AS277" s="51">
        <v>654</v>
      </c>
      <c r="AT277" s="51">
        <v>644</v>
      </c>
    </row>
    <row r="278" spans="1:46" ht="16" x14ac:dyDescent="0.2">
      <c r="A278" s="8">
        <v>2740</v>
      </c>
      <c r="B278" s="9">
        <f t="shared" si="10"/>
        <v>8989.5013123359568</v>
      </c>
      <c r="C278" s="8">
        <v>84.67</v>
      </c>
      <c r="D278" s="8">
        <v>76.819999999999993</v>
      </c>
      <c r="E278" s="8">
        <v>1472.85</v>
      </c>
      <c r="F278" s="9">
        <f t="shared" si="11"/>
        <v>4832.1850393700779</v>
      </c>
      <c r="G278" s="8">
        <v>0.05</v>
      </c>
      <c r="H278" s="4"/>
      <c r="AK278" s="51">
        <v>67.099999999999994</v>
      </c>
      <c r="AL278" s="51">
        <v>104.7</v>
      </c>
      <c r="AM278" s="51">
        <v>157</v>
      </c>
      <c r="AN278" s="51">
        <v>59.7</v>
      </c>
      <c r="AO278" s="51">
        <v>97.9</v>
      </c>
      <c r="AP278" s="51">
        <v>148.1</v>
      </c>
      <c r="AR278" s="51">
        <v>638</v>
      </c>
      <c r="AS278" s="51">
        <v>648</v>
      </c>
      <c r="AT278" s="51">
        <v>644</v>
      </c>
    </row>
    <row r="279" spans="1:46" ht="16" x14ac:dyDescent="0.2">
      <c r="A279" s="8">
        <v>2750</v>
      </c>
      <c r="B279" s="9">
        <f t="shared" si="10"/>
        <v>9022.3097112860887</v>
      </c>
      <c r="C279" s="8">
        <v>84.65</v>
      </c>
      <c r="D279" s="8">
        <v>76.87</v>
      </c>
      <c r="E279" s="8">
        <v>1473.78</v>
      </c>
      <c r="F279" s="9">
        <f t="shared" si="11"/>
        <v>4835.2362204724404</v>
      </c>
      <c r="G279" s="8">
        <v>0.05</v>
      </c>
      <c r="H279" s="4"/>
      <c r="AK279" s="51">
        <v>67</v>
      </c>
      <c r="AL279" s="51">
        <v>104.8</v>
      </c>
      <c r="AM279" s="51">
        <v>157.30000000000001</v>
      </c>
      <c r="AN279" s="51">
        <v>59.6</v>
      </c>
      <c r="AO279" s="51">
        <v>97.9</v>
      </c>
      <c r="AP279" s="51">
        <v>148.30000000000001</v>
      </c>
      <c r="AR279" s="51">
        <v>634</v>
      </c>
      <c r="AS279" s="51">
        <v>653</v>
      </c>
      <c r="AT279" s="51">
        <v>644</v>
      </c>
    </row>
    <row r="280" spans="1:46" ht="16" x14ac:dyDescent="0.2">
      <c r="A280" s="8">
        <v>2760</v>
      </c>
      <c r="B280" s="9">
        <f t="shared" si="10"/>
        <v>9055.1181102362207</v>
      </c>
      <c r="C280" s="8">
        <v>84.62</v>
      </c>
      <c r="D280" s="8">
        <v>76.91</v>
      </c>
      <c r="E280" s="8">
        <v>1474.71</v>
      </c>
      <c r="F280" s="9">
        <f t="shared" si="11"/>
        <v>4838.287401574803</v>
      </c>
      <c r="G280" s="8">
        <v>0.05</v>
      </c>
      <c r="H280" s="4"/>
      <c r="AK280" s="51">
        <v>66.900000000000006</v>
      </c>
      <c r="AL280" s="51">
        <v>104.9</v>
      </c>
      <c r="AM280" s="51">
        <v>157.6</v>
      </c>
      <c r="AN280" s="51">
        <v>59.5</v>
      </c>
      <c r="AO280" s="51">
        <v>98</v>
      </c>
      <c r="AP280" s="51">
        <v>148.5</v>
      </c>
      <c r="AR280" s="51">
        <v>637</v>
      </c>
      <c r="AS280" s="51">
        <v>649</v>
      </c>
      <c r="AT280" s="51">
        <v>643</v>
      </c>
    </row>
    <row r="281" spans="1:46" ht="16" x14ac:dyDescent="0.2">
      <c r="A281" s="8">
        <v>2770</v>
      </c>
      <c r="B281" s="9">
        <f t="shared" si="10"/>
        <v>9087.9265091863508</v>
      </c>
      <c r="C281" s="8">
        <v>84.61</v>
      </c>
      <c r="D281" s="8">
        <v>76.95</v>
      </c>
      <c r="E281" s="8">
        <v>1475.65</v>
      </c>
      <c r="F281" s="9">
        <f t="shared" si="11"/>
        <v>4841.3713910761153</v>
      </c>
      <c r="G281" s="8">
        <v>0.05</v>
      </c>
      <c r="H281" s="4"/>
      <c r="AK281" s="51">
        <v>66.8</v>
      </c>
      <c r="AL281" s="51">
        <v>104.9</v>
      </c>
      <c r="AM281" s="51">
        <v>157.80000000000001</v>
      </c>
      <c r="AN281" s="51">
        <v>59.4</v>
      </c>
      <c r="AO281" s="51">
        <v>98</v>
      </c>
      <c r="AP281" s="51">
        <v>148.80000000000001</v>
      </c>
      <c r="AR281" s="51">
        <v>638</v>
      </c>
      <c r="AS281" s="51">
        <v>648</v>
      </c>
      <c r="AT281" s="51">
        <v>643</v>
      </c>
    </row>
    <row r="282" spans="1:46" ht="16" x14ac:dyDescent="0.2">
      <c r="A282" s="8">
        <v>2780</v>
      </c>
      <c r="B282" s="9">
        <f t="shared" si="10"/>
        <v>9120.7349081364828</v>
      </c>
      <c r="C282" s="8">
        <v>84.59</v>
      </c>
      <c r="D282" s="8">
        <v>77</v>
      </c>
      <c r="E282" s="8">
        <v>1476.59</v>
      </c>
      <c r="F282" s="9">
        <f t="shared" si="11"/>
        <v>4844.4553805774276</v>
      </c>
      <c r="G282" s="8">
        <v>0.04</v>
      </c>
      <c r="H282" s="4"/>
      <c r="AK282" s="51">
        <v>66.7</v>
      </c>
      <c r="AL282" s="51">
        <v>105</v>
      </c>
      <c r="AM282" s="51">
        <v>158.1</v>
      </c>
      <c r="AN282" s="51">
        <v>59.2</v>
      </c>
      <c r="AO282" s="51">
        <v>98</v>
      </c>
      <c r="AP282" s="51">
        <v>149</v>
      </c>
      <c r="AR282" s="51">
        <v>641</v>
      </c>
      <c r="AS282" s="51">
        <v>645</v>
      </c>
      <c r="AT282" s="51">
        <v>643</v>
      </c>
    </row>
    <row r="283" spans="1:46" ht="16" x14ac:dyDescent="0.2">
      <c r="A283" s="8">
        <v>2790</v>
      </c>
      <c r="B283" s="9">
        <f t="shared" si="10"/>
        <v>9153.5433070866129</v>
      </c>
      <c r="C283" s="8">
        <v>84.58</v>
      </c>
      <c r="D283" s="8">
        <v>77.040000000000006</v>
      </c>
      <c r="E283" s="8">
        <v>1477.54</v>
      </c>
      <c r="F283" s="9">
        <f t="shared" si="11"/>
        <v>4847.5721784776897</v>
      </c>
      <c r="G283" s="8">
        <v>0.04</v>
      </c>
      <c r="H283" s="4"/>
      <c r="AK283" s="51">
        <v>66.599999999999994</v>
      </c>
      <c r="AL283" s="51">
        <v>105</v>
      </c>
      <c r="AM283" s="51">
        <v>158.4</v>
      </c>
      <c r="AN283" s="51">
        <v>59.1</v>
      </c>
      <c r="AO283" s="51">
        <v>98.1</v>
      </c>
      <c r="AP283" s="51">
        <v>149.30000000000001</v>
      </c>
      <c r="AR283" s="51">
        <v>640</v>
      </c>
      <c r="AS283" s="51">
        <v>645</v>
      </c>
      <c r="AT283" s="51">
        <v>643</v>
      </c>
    </row>
    <row r="284" spans="1:46" ht="16" x14ac:dyDescent="0.2">
      <c r="A284" s="8">
        <v>2800</v>
      </c>
      <c r="B284" s="9">
        <f t="shared" si="10"/>
        <v>9186.3517060367449</v>
      </c>
      <c r="C284" s="8">
        <v>84.56</v>
      </c>
      <c r="D284" s="8">
        <v>77.08</v>
      </c>
      <c r="E284" s="8">
        <v>1478.48</v>
      </c>
      <c r="F284" s="9">
        <f t="shared" si="11"/>
        <v>4850.656167979002</v>
      </c>
      <c r="G284" s="8">
        <v>0.04</v>
      </c>
      <c r="H284" s="4"/>
      <c r="AK284" s="51">
        <v>66.5</v>
      </c>
      <c r="AL284" s="51">
        <v>105.1</v>
      </c>
      <c r="AM284" s="51">
        <v>158.69999999999999</v>
      </c>
      <c r="AN284" s="51">
        <v>59</v>
      </c>
      <c r="AO284" s="51">
        <v>98.1</v>
      </c>
      <c r="AP284" s="51">
        <v>149.5</v>
      </c>
      <c r="AR284" s="51">
        <v>644</v>
      </c>
      <c r="AS284" s="51">
        <v>641</v>
      </c>
      <c r="AT284" s="51">
        <v>643</v>
      </c>
    </row>
    <row r="285" spans="1:46" ht="16" x14ac:dyDescent="0.2">
      <c r="A285" s="8">
        <v>2810</v>
      </c>
      <c r="B285" s="9">
        <f t="shared" si="10"/>
        <v>9219.1601049868768</v>
      </c>
      <c r="C285" s="8">
        <v>84.55</v>
      </c>
      <c r="D285" s="8">
        <v>77.14</v>
      </c>
      <c r="E285" s="8">
        <v>1479.43</v>
      </c>
      <c r="F285" s="9">
        <f t="shared" si="11"/>
        <v>4853.772965879265</v>
      </c>
      <c r="G285" s="8">
        <v>0.06</v>
      </c>
      <c r="H285" s="4"/>
      <c r="AK285" s="51">
        <v>66.400000000000006</v>
      </c>
      <c r="AL285" s="51">
        <v>105.2</v>
      </c>
      <c r="AM285" s="51">
        <v>159</v>
      </c>
      <c r="AN285" s="51">
        <v>58.9</v>
      </c>
      <c r="AO285" s="51">
        <v>98.2</v>
      </c>
      <c r="AP285" s="51">
        <v>149.69999999999999</v>
      </c>
      <c r="AR285" s="51">
        <v>653</v>
      </c>
      <c r="AS285" s="51">
        <v>639</v>
      </c>
      <c r="AT285" s="51">
        <v>643</v>
      </c>
    </row>
    <row r="286" spans="1:46" ht="16" x14ac:dyDescent="0.2">
      <c r="A286" s="8">
        <v>2820</v>
      </c>
      <c r="B286" s="9">
        <f t="shared" si="10"/>
        <v>9251.968503937007</v>
      </c>
      <c r="C286" s="8">
        <v>84.54</v>
      </c>
      <c r="D286" s="8">
        <v>77.19</v>
      </c>
      <c r="E286" s="8">
        <v>1480.38</v>
      </c>
      <c r="F286" s="9">
        <f t="shared" si="11"/>
        <v>4856.889763779528</v>
      </c>
      <c r="G286" s="8">
        <v>0.06</v>
      </c>
      <c r="H286" s="4"/>
      <c r="AK286" s="51">
        <v>66.400000000000006</v>
      </c>
      <c r="AL286" s="51">
        <v>105.2</v>
      </c>
      <c r="AM286" s="51">
        <v>159.19999999999999</v>
      </c>
      <c r="AN286" s="51">
        <v>58.8</v>
      </c>
      <c r="AO286" s="51">
        <v>98.2</v>
      </c>
      <c r="AP286" s="51">
        <v>150</v>
      </c>
      <c r="AR286" s="51">
        <v>654</v>
      </c>
      <c r="AS286" s="51">
        <v>639</v>
      </c>
      <c r="AT286" s="51">
        <v>642</v>
      </c>
    </row>
    <row r="287" spans="1:46" ht="16" x14ac:dyDescent="0.2">
      <c r="A287" s="8">
        <v>2830</v>
      </c>
      <c r="B287" s="9">
        <f t="shared" si="10"/>
        <v>9284.7769028871389</v>
      </c>
      <c r="C287" s="8">
        <v>84.54</v>
      </c>
      <c r="D287" s="8">
        <v>77.25</v>
      </c>
      <c r="E287" s="8">
        <v>1481.33</v>
      </c>
      <c r="F287" s="9">
        <f t="shared" si="11"/>
        <v>4860.0065616797892</v>
      </c>
      <c r="G287" s="8">
        <v>0.06</v>
      </c>
      <c r="H287" s="4"/>
      <c r="AK287" s="51">
        <v>66.3</v>
      </c>
      <c r="AL287" s="51">
        <v>105.3</v>
      </c>
      <c r="AM287" s="51">
        <v>159.5</v>
      </c>
      <c r="AN287" s="51">
        <v>58.7</v>
      </c>
      <c r="AO287" s="51">
        <v>98.3</v>
      </c>
      <c r="AP287" s="51">
        <v>150.30000000000001</v>
      </c>
      <c r="AR287" s="51">
        <v>653</v>
      </c>
      <c r="AS287" s="51">
        <v>646</v>
      </c>
      <c r="AT287" s="51">
        <v>642</v>
      </c>
    </row>
    <row r="288" spans="1:46" ht="16" x14ac:dyDescent="0.2">
      <c r="A288" s="8">
        <v>2840</v>
      </c>
      <c r="B288" s="9">
        <f t="shared" si="10"/>
        <v>9317.5853018372691</v>
      </c>
      <c r="C288" s="8">
        <v>84.53</v>
      </c>
      <c r="D288" s="8">
        <v>77.28</v>
      </c>
      <c r="E288" s="8">
        <v>1482.28</v>
      </c>
      <c r="F288" s="9">
        <f t="shared" si="11"/>
        <v>4863.1233595800522</v>
      </c>
      <c r="G288" s="8">
        <v>0.03</v>
      </c>
      <c r="H288" s="4"/>
      <c r="AK288" s="51">
        <v>66.2</v>
      </c>
      <c r="AL288" s="51">
        <v>105.4</v>
      </c>
      <c r="AM288" s="51">
        <v>159.80000000000001</v>
      </c>
      <c r="AN288" s="51">
        <v>58.6</v>
      </c>
      <c r="AO288" s="51">
        <v>98.3</v>
      </c>
      <c r="AP288" s="51">
        <v>150.5</v>
      </c>
      <c r="AR288" s="51">
        <v>664</v>
      </c>
      <c r="AS288" s="51">
        <v>652</v>
      </c>
      <c r="AT288" s="51">
        <v>642</v>
      </c>
    </row>
    <row r="289" spans="1:46" ht="16" x14ac:dyDescent="0.2">
      <c r="A289" s="8">
        <v>2850</v>
      </c>
      <c r="B289" s="9">
        <f t="shared" si="10"/>
        <v>9350.393700787401</v>
      </c>
      <c r="C289" s="8">
        <v>84.55</v>
      </c>
      <c r="D289" s="8">
        <v>77.12</v>
      </c>
      <c r="E289" s="8">
        <v>1483.24</v>
      </c>
      <c r="F289" s="9">
        <f t="shared" si="11"/>
        <v>4866.272965879265</v>
      </c>
      <c r="G289" s="8">
        <v>0.16</v>
      </c>
      <c r="H289" s="4"/>
      <c r="AK289" s="51">
        <v>66.099999999999994</v>
      </c>
      <c r="AL289" s="51">
        <v>105.4</v>
      </c>
      <c r="AM289" s="51">
        <v>160.1</v>
      </c>
      <c r="AN289" s="51">
        <v>58.5</v>
      </c>
      <c r="AO289" s="51">
        <v>98.4</v>
      </c>
      <c r="AP289" s="51">
        <v>150.80000000000001</v>
      </c>
      <c r="AR289" s="51">
        <v>712</v>
      </c>
      <c r="AS289" s="51">
        <v>565</v>
      </c>
      <c r="AT289" s="51">
        <v>641</v>
      </c>
    </row>
    <row r="290" spans="1:46" ht="16" x14ac:dyDescent="0.2">
      <c r="A290" s="8">
        <v>2860</v>
      </c>
      <c r="B290" s="9">
        <f t="shared" si="10"/>
        <v>9383.202099737533</v>
      </c>
      <c r="C290" s="8">
        <v>84.56</v>
      </c>
      <c r="D290" s="8">
        <v>76.959999999999994</v>
      </c>
      <c r="E290" s="8">
        <v>1484.19</v>
      </c>
      <c r="F290" s="9">
        <f t="shared" si="11"/>
        <v>4869.3897637795271</v>
      </c>
      <c r="G290" s="8">
        <v>0.16</v>
      </c>
      <c r="H290" s="4"/>
      <c r="AK290" s="51">
        <v>66.099999999999994</v>
      </c>
      <c r="AL290" s="51">
        <v>105.5</v>
      </c>
      <c r="AM290" s="51">
        <v>160.4</v>
      </c>
      <c r="AN290" s="51">
        <v>58.4</v>
      </c>
      <c r="AO290" s="51">
        <v>98.4</v>
      </c>
      <c r="AP290" s="51">
        <v>151</v>
      </c>
      <c r="AR290" s="51">
        <v>832</v>
      </c>
      <c r="AS290" s="51">
        <v>433</v>
      </c>
      <c r="AT290" s="51">
        <v>641</v>
      </c>
    </row>
    <row r="291" spans="1:46" ht="16" x14ac:dyDescent="0.2">
      <c r="A291" s="8">
        <v>2870</v>
      </c>
      <c r="B291" s="9">
        <f t="shared" si="10"/>
        <v>9416.0104986876631</v>
      </c>
      <c r="C291" s="8">
        <v>84.58</v>
      </c>
      <c r="D291" s="8">
        <v>76.790000000000006</v>
      </c>
      <c r="E291" s="8">
        <v>1485.13</v>
      </c>
      <c r="F291" s="9">
        <f t="shared" si="11"/>
        <v>4872.4737532808404</v>
      </c>
      <c r="G291" s="8">
        <v>0.16</v>
      </c>
      <c r="H291" s="4"/>
      <c r="AK291" s="51">
        <v>66</v>
      </c>
      <c r="AL291" s="51">
        <v>105.6</v>
      </c>
      <c r="AM291" s="51">
        <v>160.69999999999999</v>
      </c>
      <c r="AN291" s="51">
        <v>58.3</v>
      </c>
      <c r="AO291" s="51">
        <v>98.5</v>
      </c>
      <c r="AP291" s="51">
        <v>151.30000000000001</v>
      </c>
      <c r="AR291" s="51">
        <v>845</v>
      </c>
      <c r="AS291" s="51">
        <v>427</v>
      </c>
      <c r="AT291" s="51">
        <v>642</v>
      </c>
    </row>
    <row r="292" spans="1:46" ht="16" x14ac:dyDescent="0.2">
      <c r="A292" s="8">
        <v>2880</v>
      </c>
      <c r="B292" s="9">
        <f t="shared" si="10"/>
        <v>9448.8188976377951</v>
      </c>
      <c r="C292" s="8">
        <v>84.59</v>
      </c>
      <c r="D292" s="8">
        <v>76.59</v>
      </c>
      <c r="E292" s="8">
        <v>1486.07</v>
      </c>
      <c r="F292" s="9">
        <f t="shared" si="11"/>
        <v>4875.5577427821518</v>
      </c>
      <c r="G292" s="8">
        <v>0.21</v>
      </c>
      <c r="H292" s="4"/>
      <c r="AK292" s="51">
        <v>65.900000000000006</v>
      </c>
      <c r="AL292" s="51">
        <v>105.7</v>
      </c>
      <c r="AM292" s="51">
        <v>161</v>
      </c>
      <c r="AN292" s="51">
        <v>58.2</v>
      </c>
      <c r="AO292" s="51">
        <v>98.5</v>
      </c>
      <c r="AP292" s="51">
        <v>151.6</v>
      </c>
      <c r="AR292" s="51">
        <v>843</v>
      </c>
      <c r="AS292" s="51">
        <v>428</v>
      </c>
      <c r="AT292" s="51">
        <v>641</v>
      </c>
    </row>
    <row r="293" spans="1:46" ht="16" x14ac:dyDescent="0.2">
      <c r="A293" s="8">
        <v>2890</v>
      </c>
      <c r="B293" s="9">
        <f t="shared" si="10"/>
        <v>9481.6272965879252</v>
      </c>
      <c r="C293" s="8">
        <v>84.61</v>
      </c>
      <c r="D293" s="8">
        <v>76.28</v>
      </c>
      <c r="E293" s="8">
        <v>1487.02</v>
      </c>
      <c r="F293" s="9">
        <f t="shared" si="11"/>
        <v>4878.6745406824148</v>
      </c>
      <c r="G293" s="8">
        <v>0.31</v>
      </c>
      <c r="H293" s="4"/>
      <c r="AK293" s="51">
        <v>65.8</v>
      </c>
      <c r="AL293" s="51">
        <v>105.7</v>
      </c>
      <c r="AM293" s="51">
        <v>161.30000000000001</v>
      </c>
      <c r="AN293" s="51">
        <v>58.1</v>
      </c>
      <c r="AO293" s="51">
        <v>98.6</v>
      </c>
      <c r="AP293" s="51">
        <v>151.80000000000001</v>
      </c>
      <c r="AR293" s="51">
        <v>810</v>
      </c>
      <c r="AS293" s="51">
        <v>449</v>
      </c>
      <c r="AT293" s="51">
        <v>634</v>
      </c>
    </row>
    <row r="294" spans="1:46" ht="16" x14ac:dyDescent="0.2">
      <c r="A294" s="8">
        <v>2900</v>
      </c>
      <c r="B294" s="9">
        <f t="shared" si="10"/>
        <v>9514.4356955380572</v>
      </c>
      <c r="C294" s="8">
        <v>84.77</v>
      </c>
      <c r="D294" s="8">
        <v>76.150000000000006</v>
      </c>
      <c r="E294" s="8">
        <v>1487.94</v>
      </c>
      <c r="F294" s="9">
        <f t="shared" si="11"/>
        <v>4881.6929133858266</v>
      </c>
      <c r="G294" s="8">
        <v>0.21</v>
      </c>
      <c r="H294" s="4"/>
      <c r="AK294" s="51">
        <v>65.7</v>
      </c>
      <c r="AL294" s="51">
        <v>105.8</v>
      </c>
      <c r="AM294" s="51">
        <v>161.6</v>
      </c>
      <c r="AN294" s="51">
        <v>57.9</v>
      </c>
      <c r="AO294" s="51">
        <v>98.6</v>
      </c>
      <c r="AP294" s="51">
        <v>152.1</v>
      </c>
      <c r="AR294" s="51">
        <v>722</v>
      </c>
      <c r="AS294" s="51">
        <v>578</v>
      </c>
      <c r="AT294" s="51">
        <v>621</v>
      </c>
    </row>
    <row r="295" spans="1:46" ht="16" x14ac:dyDescent="0.2">
      <c r="A295" s="8">
        <v>2910</v>
      </c>
      <c r="B295" s="9">
        <f t="shared" si="10"/>
        <v>9547.2440944881891</v>
      </c>
      <c r="C295" s="8">
        <v>85.24</v>
      </c>
      <c r="D295" s="8">
        <v>76.400000000000006</v>
      </c>
      <c r="E295" s="8">
        <v>1488.81</v>
      </c>
      <c r="F295" s="9">
        <f t="shared" si="11"/>
        <v>4884.5472440944877</v>
      </c>
      <c r="G295" s="8">
        <v>0.52</v>
      </c>
      <c r="H295" s="4"/>
      <c r="AK295" s="51">
        <v>65.599999999999994</v>
      </c>
      <c r="AL295" s="51">
        <v>105.8</v>
      </c>
      <c r="AM295" s="51">
        <v>161.80000000000001</v>
      </c>
      <c r="AN295" s="51">
        <v>57.8</v>
      </c>
      <c r="AO295" s="51">
        <v>98.6</v>
      </c>
      <c r="AP295" s="51">
        <v>152.30000000000001</v>
      </c>
      <c r="AR295" s="51">
        <v>684</v>
      </c>
      <c r="AS295" s="51">
        <v>712</v>
      </c>
      <c r="AT295" s="51">
        <v>621</v>
      </c>
    </row>
    <row r="296" spans="1:46" ht="16" x14ac:dyDescent="0.2">
      <c r="A296" s="8">
        <v>2920</v>
      </c>
      <c r="B296" s="9">
        <f t="shared" si="10"/>
        <v>9580.0524934383193</v>
      </c>
      <c r="C296" s="8">
        <v>85.7</v>
      </c>
      <c r="D296" s="8">
        <v>76.650000000000006</v>
      </c>
      <c r="E296" s="8">
        <v>1489.6</v>
      </c>
      <c r="F296" s="9">
        <f t="shared" si="11"/>
        <v>4887.1391076115478</v>
      </c>
      <c r="G296" s="8">
        <v>0.52</v>
      </c>
      <c r="H296" s="4"/>
      <c r="AK296" s="51">
        <v>65.5</v>
      </c>
      <c r="AL296" s="51">
        <v>105.8</v>
      </c>
      <c r="AM296" s="51">
        <v>162</v>
      </c>
      <c r="AN296" s="51">
        <v>57.6</v>
      </c>
      <c r="AO296" s="51">
        <v>98.6</v>
      </c>
      <c r="AP296" s="51">
        <v>152.5</v>
      </c>
      <c r="AR296" s="51">
        <v>680</v>
      </c>
      <c r="AS296" s="51">
        <v>699</v>
      </c>
      <c r="AT296" s="51">
        <v>621</v>
      </c>
    </row>
    <row r="297" spans="1:46" ht="16" x14ac:dyDescent="0.2">
      <c r="A297" s="8">
        <v>2930</v>
      </c>
      <c r="B297" s="9">
        <f t="shared" si="10"/>
        <v>9612.8608923884512</v>
      </c>
      <c r="C297" s="8">
        <v>86.16</v>
      </c>
      <c r="D297" s="8">
        <v>76.89</v>
      </c>
      <c r="E297" s="8">
        <v>1490.31</v>
      </c>
      <c r="F297" s="9">
        <f t="shared" si="11"/>
        <v>4889.4685039370079</v>
      </c>
      <c r="G297" s="8">
        <v>0.52</v>
      </c>
      <c r="H297" s="4"/>
      <c r="AK297" s="51">
        <v>65.3</v>
      </c>
      <c r="AL297" s="51">
        <v>105.8</v>
      </c>
      <c r="AM297" s="51">
        <v>162.19999999999999</v>
      </c>
      <c r="AN297" s="51">
        <v>57.4</v>
      </c>
      <c r="AO297" s="51">
        <v>98.6</v>
      </c>
      <c r="AP297" s="51">
        <v>152.6</v>
      </c>
      <c r="AR297" s="51">
        <v>671</v>
      </c>
      <c r="AS297" s="51">
        <v>657</v>
      </c>
      <c r="AT297" s="51">
        <v>625</v>
      </c>
    </row>
    <row r="298" spans="1:46" ht="16" x14ac:dyDescent="0.2">
      <c r="A298" s="8">
        <v>2940</v>
      </c>
      <c r="B298" s="9">
        <f t="shared" si="10"/>
        <v>9645.6692913385814</v>
      </c>
      <c r="C298" s="8">
        <v>86.51</v>
      </c>
      <c r="D298" s="8">
        <v>76.94</v>
      </c>
      <c r="E298" s="8">
        <v>1490.95</v>
      </c>
      <c r="F298" s="9">
        <f t="shared" si="11"/>
        <v>4891.5682414698158</v>
      </c>
      <c r="G298" s="8">
        <v>0.35</v>
      </c>
      <c r="H298" s="4"/>
      <c r="AK298" s="51">
        <v>65.099999999999994</v>
      </c>
      <c r="AL298" s="51">
        <v>105.8</v>
      </c>
      <c r="AM298" s="51">
        <v>162.30000000000001</v>
      </c>
      <c r="AN298" s="51">
        <v>57.2</v>
      </c>
      <c r="AO298" s="51">
        <v>98.5</v>
      </c>
      <c r="AP298" s="51">
        <v>152.80000000000001</v>
      </c>
      <c r="AR298" s="51">
        <v>669</v>
      </c>
      <c r="AS298" s="51">
        <v>628</v>
      </c>
      <c r="AT298" s="51">
        <v>645</v>
      </c>
    </row>
    <row r="299" spans="1:46" ht="16" x14ac:dyDescent="0.2">
      <c r="A299" s="8">
        <v>2950</v>
      </c>
      <c r="B299" s="9">
        <f t="shared" si="10"/>
        <v>9678.4776902887133</v>
      </c>
      <c r="C299" s="8">
        <v>86.5</v>
      </c>
      <c r="D299" s="8">
        <v>76.349999999999994</v>
      </c>
      <c r="E299" s="8">
        <v>1491.56</v>
      </c>
      <c r="F299" s="9">
        <f t="shared" si="11"/>
        <v>4893.5695538057735</v>
      </c>
      <c r="G299" s="8">
        <v>0.59</v>
      </c>
      <c r="H299" s="4"/>
      <c r="AK299" s="51">
        <v>64.900000000000006</v>
      </c>
      <c r="AL299" s="51">
        <v>105.8</v>
      </c>
      <c r="AM299" s="51">
        <v>162.5</v>
      </c>
      <c r="AN299" s="51">
        <v>57</v>
      </c>
      <c r="AO299" s="51">
        <v>98.5</v>
      </c>
      <c r="AP299" s="51">
        <v>152.9</v>
      </c>
      <c r="AR299" s="51">
        <v>666</v>
      </c>
      <c r="AS299" s="51">
        <v>633</v>
      </c>
      <c r="AT299" s="51">
        <v>645</v>
      </c>
    </row>
    <row r="300" spans="1:46" ht="16" x14ac:dyDescent="0.2">
      <c r="A300" s="8">
        <v>2960</v>
      </c>
      <c r="B300" s="9">
        <f t="shared" si="10"/>
        <v>9711.2860892388453</v>
      </c>
      <c r="C300" s="8">
        <v>86.49</v>
      </c>
      <c r="D300" s="8">
        <v>75.77</v>
      </c>
      <c r="E300" s="8">
        <v>1492.17</v>
      </c>
      <c r="F300" s="9">
        <f t="shared" si="11"/>
        <v>4895.570866141732</v>
      </c>
      <c r="G300" s="8">
        <v>0.59</v>
      </c>
      <c r="H300" s="4"/>
      <c r="AK300" s="51">
        <v>64.7</v>
      </c>
      <c r="AL300" s="51">
        <v>105.8</v>
      </c>
      <c r="AM300" s="51">
        <v>162.69999999999999</v>
      </c>
      <c r="AN300" s="51">
        <v>56.7</v>
      </c>
      <c r="AO300" s="51">
        <v>98.5</v>
      </c>
      <c r="AP300" s="51">
        <v>153</v>
      </c>
      <c r="AR300" s="51">
        <v>669</v>
      </c>
      <c r="AS300" s="51">
        <v>628</v>
      </c>
      <c r="AT300" s="51">
        <v>644</v>
      </c>
    </row>
    <row r="301" spans="1:46" ht="16" x14ac:dyDescent="0.2">
      <c r="A301" s="8">
        <v>2970</v>
      </c>
      <c r="B301" s="9">
        <f t="shared" si="10"/>
        <v>9744.0944881889754</v>
      </c>
      <c r="C301" s="8">
        <v>86.48</v>
      </c>
      <c r="D301" s="8">
        <v>75.180000000000007</v>
      </c>
      <c r="E301" s="8">
        <v>1492.79</v>
      </c>
      <c r="F301" s="9">
        <f t="shared" si="11"/>
        <v>4897.6049868766404</v>
      </c>
      <c r="G301" s="8">
        <v>0.59</v>
      </c>
      <c r="H301" s="4"/>
      <c r="AK301" s="51">
        <v>64.599999999999994</v>
      </c>
      <c r="AL301" s="51">
        <v>105.8</v>
      </c>
      <c r="AM301" s="51">
        <v>162.80000000000001</v>
      </c>
      <c r="AN301" s="51">
        <v>56.5</v>
      </c>
      <c r="AO301" s="51">
        <v>98.4</v>
      </c>
      <c r="AP301" s="51">
        <v>153.19999999999999</v>
      </c>
      <c r="AR301" s="51">
        <v>668</v>
      </c>
      <c r="AS301" s="51">
        <v>616</v>
      </c>
      <c r="AT301" s="51">
        <v>643</v>
      </c>
    </row>
    <row r="302" spans="1:46" ht="16" x14ac:dyDescent="0.2">
      <c r="A302" s="8">
        <v>2980</v>
      </c>
      <c r="B302" s="9">
        <f t="shared" si="10"/>
        <v>9776.9028871391074</v>
      </c>
      <c r="C302" s="8">
        <v>86.5</v>
      </c>
      <c r="D302" s="8">
        <v>74.790000000000006</v>
      </c>
      <c r="E302" s="8">
        <v>1493.4</v>
      </c>
      <c r="F302" s="9">
        <f t="shared" si="11"/>
        <v>4899.6062992125981</v>
      </c>
      <c r="G302" s="8">
        <v>0.39</v>
      </c>
      <c r="H302" s="4"/>
      <c r="AK302" s="51">
        <v>64.400000000000006</v>
      </c>
      <c r="AL302" s="51">
        <v>105.7</v>
      </c>
      <c r="AM302" s="51">
        <v>163</v>
      </c>
      <c r="AN302" s="51">
        <v>56.3</v>
      </c>
      <c r="AO302" s="51">
        <v>98.4</v>
      </c>
      <c r="AP302" s="51">
        <v>153.30000000000001</v>
      </c>
      <c r="AR302" s="51">
        <v>675</v>
      </c>
      <c r="AS302" s="51">
        <v>609</v>
      </c>
      <c r="AT302" s="51">
        <v>642</v>
      </c>
    </row>
    <row r="303" spans="1:46" ht="16" x14ac:dyDescent="0.2">
      <c r="A303" s="8">
        <v>2990</v>
      </c>
      <c r="B303" s="9">
        <f t="shared" si="10"/>
        <v>9809.7112860892375</v>
      </c>
      <c r="C303" s="8">
        <v>86.55</v>
      </c>
      <c r="D303" s="8">
        <v>74.58</v>
      </c>
      <c r="E303" s="8">
        <v>1494</v>
      </c>
      <c r="F303" s="9">
        <f t="shared" si="11"/>
        <v>4901.5748031496059</v>
      </c>
      <c r="G303" s="8">
        <v>0.21</v>
      </c>
      <c r="H303" s="4"/>
      <c r="AK303" s="51">
        <v>64.2</v>
      </c>
      <c r="AL303" s="51">
        <v>105.7</v>
      </c>
      <c r="AM303" s="51">
        <v>163.19999999999999</v>
      </c>
      <c r="AN303" s="51">
        <v>56.1</v>
      </c>
      <c r="AO303" s="51">
        <v>98.4</v>
      </c>
      <c r="AP303" s="51">
        <v>153.5</v>
      </c>
      <c r="AR303" s="51">
        <v>674</v>
      </c>
      <c r="AS303" s="51">
        <v>611</v>
      </c>
      <c r="AT303" s="51">
        <v>642</v>
      </c>
    </row>
    <row r="304" spans="1:46" ht="16" x14ac:dyDescent="0.2">
      <c r="A304" s="8">
        <v>3000</v>
      </c>
      <c r="B304" s="9">
        <f t="shared" si="10"/>
        <v>9842.5196850393695</v>
      </c>
      <c r="C304" s="8">
        <v>86.59</v>
      </c>
      <c r="D304" s="8">
        <v>74.37</v>
      </c>
      <c r="E304" s="8">
        <v>1494.6</v>
      </c>
      <c r="F304" s="9">
        <f t="shared" si="11"/>
        <v>4903.5433070866138</v>
      </c>
      <c r="G304" s="8">
        <v>0.21</v>
      </c>
      <c r="H304" s="4"/>
      <c r="AK304" s="51">
        <v>64</v>
      </c>
      <c r="AL304" s="51">
        <v>105.7</v>
      </c>
      <c r="AM304" s="51">
        <v>163.4</v>
      </c>
      <c r="AN304" s="51">
        <v>55.9</v>
      </c>
      <c r="AO304" s="51">
        <v>98.3</v>
      </c>
      <c r="AP304" s="51">
        <v>153.6</v>
      </c>
      <c r="AR304" s="51">
        <v>673</v>
      </c>
      <c r="AS304" s="51">
        <v>612</v>
      </c>
      <c r="AT304" s="51">
        <v>642</v>
      </c>
    </row>
    <row r="305" spans="1:46" ht="16" x14ac:dyDescent="0.2">
      <c r="A305" s="8">
        <v>3010</v>
      </c>
      <c r="B305" s="9">
        <f t="shared" si="10"/>
        <v>9875.3280839895015</v>
      </c>
      <c r="C305" s="8">
        <v>86.64</v>
      </c>
      <c r="D305" s="8">
        <v>74.16</v>
      </c>
      <c r="E305" s="8">
        <v>1495.19</v>
      </c>
      <c r="F305" s="9">
        <f t="shared" si="11"/>
        <v>4905.4790026246719</v>
      </c>
      <c r="G305" s="8">
        <v>0.21</v>
      </c>
      <c r="H305" s="4"/>
      <c r="AK305" s="51">
        <v>63.9</v>
      </c>
      <c r="AL305" s="51">
        <v>105.7</v>
      </c>
      <c r="AM305" s="51">
        <v>163.5</v>
      </c>
      <c r="AN305" s="51">
        <v>55.7</v>
      </c>
      <c r="AO305" s="51">
        <v>98.3</v>
      </c>
      <c r="AP305" s="51">
        <v>153.69999999999999</v>
      </c>
      <c r="AR305" s="51">
        <v>590</v>
      </c>
      <c r="AS305" s="51">
        <v>719</v>
      </c>
      <c r="AT305" s="51">
        <v>642</v>
      </c>
    </row>
    <row r="306" spans="1:46" ht="16" x14ac:dyDescent="0.2">
      <c r="A306" s="8">
        <v>3020</v>
      </c>
      <c r="B306" s="9">
        <f t="shared" si="10"/>
        <v>9908.1364829396316</v>
      </c>
      <c r="C306" s="8">
        <v>86.7</v>
      </c>
      <c r="D306" s="8">
        <v>74.16</v>
      </c>
      <c r="E306" s="8">
        <v>1495.77</v>
      </c>
      <c r="F306" s="9">
        <f t="shared" si="11"/>
        <v>4907.3818897637793</v>
      </c>
      <c r="G306" s="8">
        <v>0.06</v>
      </c>
      <c r="H306" s="4"/>
      <c r="AK306" s="51">
        <v>63.7</v>
      </c>
      <c r="AL306" s="51">
        <v>105.7</v>
      </c>
      <c r="AM306" s="51">
        <v>163.69999999999999</v>
      </c>
      <c r="AN306" s="51">
        <v>55.4</v>
      </c>
      <c r="AO306" s="51">
        <v>98.2</v>
      </c>
      <c r="AP306" s="51">
        <v>153.80000000000001</v>
      </c>
      <c r="AR306" s="51">
        <v>458</v>
      </c>
      <c r="AS306" s="51">
        <v>910</v>
      </c>
      <c r="AT306" s="51">
        <v>641</v>
      </c>
    </row>
    <row r="307" spans="1:46" ht="16" x14ac:dyDescent="0.2">
      <c r="A307" s="8">
        <v>3030</v>
      </c>
      <c r="B307" s="9">
        <f t="shared" si="10"/>
        <v>9940.9448818897636</v>
      </c>
      <c r="C307" s="8">
        <v>86.78</v>
      </c>
      <c r="D307" s="8">
        <v>74.239999999999995</v>
      </c>
      <c r="E307" s="8">
        <v>1496.34</v>
      </c>
      <c r="F307" s="9">
        <f t="shared" si="11"/>
        <v>4909.251968503936</v>
      </c>
      <c r="G307" s="8">
        <v>0.11</v>
      </c>
      <c r="H307" s="4"/>
      <c r="AK307" s="51">
        <v>63.5</v>
      </c>
      <c r="AL307" s="51">
        <v>105.6</v>
      </c>
      <c r="AM307" s="51">
        <v>163.9</v>
      </c>
      <c r="AN307" s="51">
        <v>55.1</v>
      </c>
      <c r="AO307" s="51">
        <v>98.1</v>
      </c>
      <c r="AP307" s="51">
        <v>153.9</v>
      </c>
      <c r="AR307" s="51">
        <v>461</v>
      </c>
      <c r="AS307" s="51">
        <v>904</v>
      </c>
      <c r="AT307" s="51">
        <v>641</v>
      </c>
    </row>
    <row r="308" spans="1:46" ht="16" x14ac:dyDescent="0.2">
      <c r="A308" s="8">
        <v>3040</v>
      </c>
      <c r="B308" s="9">
        <f t="shared" si="10"/>
        <v>9973.7532808398937</v>
      </c>
      <c r="C308" s="8">
        <v>86.85</v>
      </c>
      <c r="D308" s="8">
        <v>74.33</v>
      </c>
      <c r="E308" s="8">
        <v>1496.9</v>
      </c>
      <c r="F308" s="9">
        <f t="shared" si="11"/>
        <v>4911.0892388451448</v>
      </c>
      <c r="G308" s="8">
        <v>0.11</v>
      </c>
      <c r="H308" s="4"/>
      <c r="AK308" s="51">
        <v>63.3</v>
      </c>
      <c r="AL308" s="51">
        <v>105.6</v>
      </c>
      <c r="AM308" s="51">
        <v>164</v>
      </c>
      <c r="AN308" s="51">
        <v>54.8</v>
      </c>
      <c r="AO308" s="51">
        <v>98</v>
      </c>
      <c r="AP308" s="51">
        <v>153.9</v>
      </c>
      <c r="AR308" s="51">
        <v>488</v>
      </c>
      <c r="AS308" s="51">
        <v>857</v>
      </c>
      <c r="AT308" s="51">
        <v>641</v>
      </c>
    </row>
    <row r="309" spans="1:46" ht="16" x14ac:dyDescent="0.2">
      <c r="A309" s="8">
        <v>3050</v>
      </c>
      <c r="B309" s="9">
        <f t="shared" si="10"/>
        <v>10006.561679790026</v>
      </c>
      <c r="C309" s="8">
        <v>86.92</v>
      </c>
      <c r="D309" s="8">
        <v>74.41</v>
      </c>
      <c r="E309" s="8">
        <v>1497.44</v>
      </c>
      <c r="F309" s="9">
        <f t="shared" si="11"/>
        <v>4912.8608923884512</v>
      </c>
      <c r="G309" s="8">
        <v>0.11</v>
      </c>
      <c r="H309" s="4"/>
      <c r="AK309" s="51">
        <v>63.1</v>
      </c>
      <c r="AL309" s="51">
        <v>105.6</v>
      </c>
      <c r="AM309" s="51">
        <v>164.2</v>
      </c>
      <c r="AN309" s="51">
        <v>54.5</v>
      </c>
      <c r="AO309" s="51">
        <v>97.9</v>
      </c>
      <c r="AP309" s="51">
        <v>153.9</v>
      </c>
      <c r="AR309" s="51">
        <v>749</v>
      </c>
      <c r="AS309" s="51">
        <v>522</v>
      </c>
      <c r="AT309" s="51">
        <v>661</v>
      </c>
    </row>
    <row r="310" spans="1:46" ht="16" x14ac:dyDescent="0.2">
      <c r="A310" s="8">
        <v>3060</v>
      </c>
      <c r="B310" s="9">
        <f t="shared" si="10"/>
        <v>10039.370078740158</v>
      </c>
      <c r="C310" s="8">
        <v>86.54</v>
      </c>
      <c r="D310" s="8">
        <v>74.72</v>
      </c>
      <c r="E310" s="8">
        <v>1498.01</v>
      </c>
      <c r="F310" s="9">
        <f t="shared" si="11"/>
        <v>4914.7309711286089</v>
      </c>
      <c r="G310" s="8">
        <v>0.49</v>
      </c>
      <c r="H310" s="4"/>
      <c r="AK310" s="51">
        <v>62.9</v>
      </c>
      <c r="AL310" s="51">
        <v>105.6</v>
      </c>
      <c r="AM310" s="51">
        <v>164.3</v>
      </c>
      <c r="AN310" s="51">
        <v>54.2</v>
      </c>
      <c r="AO310" s="51">
        <v>97.8</v>
      </c>
      <c r="AP310" s="51">
        <v>153.9</v>
      </c>
      <c r="AR310" s="51">
        <v>749</v>
      </c>
      <c r="AS310" s="51">
        <v>523</v>
      </c>
      <c r="AT310" s="51">
        <v>664</v>
      </c>
    </row>
    <row r="311" spans="1:46" ht="16" x14ac:dyDescent="0.2">
      <c r="A311" s="8">
        <v>3070</v>
      </c>
      <c r="B311" s="9">
        <f t="shared" si="10"/>
        <v>10072.178477690288</v>
      </c>
      <c r="C311" s="8">
        <v>86</v>
      </c>
      <c r="D311" s="8">
        <v>75.11</v>
      </c>
      <c r="E311" s="8">
        <v>1498.66</v>
      </c>
      <c r="F311" s="9">
        <f t="shared" si="11"/>
        <v>4916.8635170603675</v>
      </c>
      <c r="G311" s="8">
        <v>0.66</v>
      </c>
      <c r="H311" s="4"/>
      <c r="AK311" s="51">
        <v>62.7</v>
      </c>
      <c r="AL311" s="51">
        <v>105.6</v>
      </c>
      <c r="AM311" s="51">
        <v>164.5</v>
      </c>
      <c r="AN311" s="51">
        <v>54</v>
      </c>
      <c r="AO311" s="51">
        <v>97.7</v>
      </c>
      <c r="AP311" s="51">
        <v>154</v>
      </c>
      <c r="AR311" s="51">
        <v>752</v>
      </c>
      <c r="AS311" s="51">
        <v>520</v>
      </c>
      <c r="AT311" s="51">
        <v>663</v>
      </c>
    </row>
    <row r="312" spans="1:46" ht="16" x14ac:dyDescent="0.2">
      <c r="A312" s="8">
        <v>3080</v>
      </c>
      <c r="B312" s="9">
        <f t="shared" si="10"/>
        <v>10104.98687664042</v>
      </c>
      <c r="C312" s="8">
        <v>85.47</v>
      </c>
      <c r="D312" s="8">
        <v>75.5</v>
      </c>
      <c r="E312" s="8">
        <v>1499.41</v>
      </c>
      <c r="F312" s="9">
        <f t="shared" si="11"/>
        <v>4919.3241469816276</v>
      </c>
      <c r="G312" s="8">
        <v>0.66</v>
      </c>
      <c r="H312" s="4"/>
      <c r="AK312" s="51">
        <v>62.6</v>
      </c>
      <c r="AL312" s="51">
        <v>105.6</v>
      </c>
      <c r="AM312" s="51">
        <v>164.8</v>
      </c>
      <c r="AN312" s="51">
        <v>53.8</v>
      </c>
      <c r="AO312" s="51">
        <v>97.7</v>
      </c>
      <c r="AP312" s="51">
        <v>154.19999999999999</v>
      </c>
      <c r="AR312" s="51">
        <v>752</v>
      </c>
      <c r="AS312" s="51">
        <v>519</v>
      </c>
      <c r="AT312" s="51">
        <v>659</v>
      </c>
    </row>
    <row r="313" spans="1:46" ht="16" x14ac:dyDescent="0.2">
      <c r="A313" s="8">
        <v>3090</v>
      </c>
      <c r="B313" s="9">
        <f t="shared" si="10"/>
        <v>10137.79527559055</v>
      </c>
      <c r="C313" s="8">
        <v>84.94</v>
      </c>
      <c r="D313" s="8">
        <v>75.89</v>
      </c>
      <c r="E313" s="8">
        <v>1500.24</v>
      </c>
      <c r="F313" s="9">
        <f t="shared" si="11"/>
        <v>4922.0472440944877</v>
      </c>
      <c r="G313" s="8">
        <v>0.66</v>
      </c>
      <c r="H313" s="4"/>
      <c r="AK313" s="51">
        <v>62.5</v>
      </c>
      <c r="AL313" s="51">
        <v>105.7</v>
      </c>
      <c r="AM313" s="51">
        <v>165.1</v>
      </c>
      <c r="AN313" s="51">
        <v>53.6</v>
      </c>
      <c r="AO313" s="51">
        <v>97.6</v>
      </c>
      <c r="AP313" s="51">
        <v>154.30000000000001</v>
      </c>
      <c r="AR313" s="51">
        <v>741</v>
      </c>
      <c r="AS313" s="51">
        <v>535</v>
      </c>
      <c r="AT313" s="51">
        <v>633</v>
      </c>
    </row>
    <row r="314" spans="1:46" ht="16" x14ac:dyDescent="0.2">
      <c r="A314" s="8">
        <v>3100</v>
      </c>
      <c r="B314" s="9">
        <f t="shared" si="10"/>
        <v>10170.603674540682</v>
      </c>
      <c r="C314" s="8">
        <v>85.21</v>
      </c>
      <c r="D314" s="8">
        <v>75.819999999999993</v>
      </c>
      <c r="E314" s="8">
        <v>1501.1</v>
      </c>
      <c r="F314" s="9">
        <f t="shared" si="11"/>
        <v>4924.8687664041991</v>
      </c>
      <c r="G314" s="8">
        <v>0.28000000000000003</v>
      </c>
      <c r="H314" s="4"/>
      <c r="AK314" s="51">
        <v>62.4</v>
      </c>
      <c r="AL314" s="51">
        <v>105.7</v>
      </c>
      <c r="AM314" s="51">
        <v>165.3</v>
      </c>
      <c r="AN314" s="51">
        <v>53.4</v>
      </c>
      <c r="AO314" s="51">
        <v>97.6</v>
      </c>
      <c r="AP314" s="51">
        <v>154.5</v>
      </c>
      <c r="AR314" s="51">
        <v>740</v>
      </c>
      <c r="AS314" s="51">
        <v>542</v>
      </c>
      <c r="AT314" s="51">
        <v>634</v>
      </c>
    </row>
    <row r="315" spans="1:46" ht="16" x14ac:dyDescent="0.2">
      <c r="A315" s="8">
        <v>3110</v>
      </c>
      <c r="B315" s="9">
        <f t="shared" si="10"/>
        <v>10203.412073490814</v>
      </c>
      <c r="C315" s="8">
        <v>85.48</v>
      </c>
      <c r="D315" s="8">
        <v>75.75</v>
      </c>
      <c r="E315" s="8">
        <v>1501.91</v>
      </c>
      <c r="F315" s="9">
        <f t="shared" si="11"/>
        <v>4927.5262467191606</v>
      </c>
      <c r="G315" s="8">
        <v>0.28999999999999998</v>
      </c>
      <c r="H315" s="4"/>
      <c r="AK315" s="51">
        <v>62.3</v>
      </c>
      <c r="AL315" s="51">
        <v>105.7</v>
      </c>
      <c r="AM315" s="51">
        <v>165.6</v>
      </c>
      <c r="AN315" s="51">
        <v>53.1</v>
      </c>
      <c r="AO315" s="51">
        <v>97.6</v>
      </c>
      <c r="AP315" s="51">
        <v>154.6</v>
      </c>
      <c r="AR315" s="51">
        <v>713</v>
      </c>
      <c r="AS315" s="51">
        <v>566</v>
      </c>
      <c r="AT315" s="51">
        <v>634</v>
      </c>
    </row>
    <row r="316" spans="1:46" ht="16" x14ac:dyDescent="0.2">
      <c r="A316" s="8">
        <v>3120</v>
      </c>
      <c r="B316" s="9">
        <f t="shared" si="10"/>
        <v>10236.220472440944</v>
      </c>
      <c r="C316" s="8">
        <v>85.76</v>
      </c>
      <c r="D316" s="8">
        <v>75.67</v>
      </c>
      <c r="E316" s="8">
        <v>1502.67</v>
      </c>
      <c r="F316" s="9">
        <f t="shared" si="11"/>
        <v>4930.0196850393704</v>
      </c>
      <c r="G316" s="8">
        <v>0.28999999999999998</v>
      </c>
      <c r="H316" s="4"/>
      <c r="AK316" s="51">
        <v>62.1</v>
      </c>
      <c r="AL316" s="51">
        <v>105.7</v>
      </c>
      <c r="AM316" s="51">
        <v>165.8</v>
      </c>
      <c r="AN316" s="51">
        <v>52.8</v>
      </c>
      <c r="AO316" s="51">
        <v>97.5</v>
      </c>
      <c r="AP316" s="51">
        <v>154.69999999999999</v>
      </c>
      <c r="AR316" s="51">
        <v>656</v>
      </c>
      <c r="AS316" s="51">
        <v>665</v>
      </c>
      <c r="AT316" s="51">
        <v>634</v>
      </c>
    </row>
    <row r="317" spans="1:46" ht="16" x14ac:dyDescent="0.2">
      <c r="A317" s="8">
        <v>3130</v>
      </c>
      <c r="B317" s="9">
        <f t="shared" si="10"/>
        <v>10269.028871391076</v>
      </c>
      <c r="C317" s="8">
        <v>86.04</v>
      </c>
      <c r="D317" s="8">
        <v>75.64</v>
      </c>
      <c r="E317" s="8">
        <v>1503.39</v>
      </c>
      <c r="F317" s="9">
        <f t="shared" si="11"/>
        <v>4932.3818897637793</v>
      </c>
      <c r="G317" s="8">
        <v>0.27</v>
      </c>
      <c r="H317" s="4"/>
      <c r="AK317" s="51">
        <v>62</v>
      </c>
      <c r="AL317" s="51">
        <v>105.7</v>
      </c>
      <c r="AM317" s="51">
        <v>165.9</v>
      </c>
      <c r="AN317" s="51">
        <v>52.6</v>
      </c>
      <c r="AO317" s="51">
        <v>97.4</v>
      </c>
      <c r="AP317" s="51">
        <v>154.80000000000001</v>
      </c>
      <c r="AR317" s="51">
        <v>633</v>
      </c>
      <c r="AS317" s="51">
        <v>802</v>
      </c>
      <c r="AT317" s="51">
        <v>635</v>
      </c>
    </row>
    <row r="318" spans="1:46" ht="16" x14ac:dyDescent="0.2">
      <c r="A318" s="8">
        <v>3140</v>
      </c>
      <c r="B318" s="9">
        <f t="shared" si="10"/>
        <v>10301.837270341206</v>
      </c>
      <c r="C318" s="8">
        <v>86.28</v>
      </c>
      <c r="D318" s="8">
        <v>75.8</v>
      </c>
      <c r="E318" s="8">
        <v>1504.06</v>
      </c>
      <c r="F318" s="9">
        <f t="shared" si="11"/>
        <v>4934.5800524934375</v>
      </c>
      <c r="G318" s="8">
        <v>0.28999999999999998</v>
      </c>
      <c r="H318" s="4"/>
      <c r="AK318" s="51">
        <v>61.8</v>
      </c>
      <c r="AL318" s="51">
        <v>105.7</v>
      </c>
      <c r="AM318" s="51">
        <v>166.1</v>
      </c>
      <c r="AN318" s="51">
        <v>52.3</v>
      </c>
      <c r="AO318" s="51">
        <v>97.3</v>
      </c>
      <c r="AP318" s="51">
        <v>154.9</v>
      </c>
      <c r="AR318" s="51">
        <v>633</v>
      </c>
      <c r="AS318" s="51">
        <v>800</v>
      </c>
      <c r="AT318" s="51">
        <v>636</v>
      </c>
    </row>
    <row r="319" spans="1:46" ht="16" x14ac:dyDescent="0.2">
      <c r="A319" s="8">
        <v>3150</v>
      </c>
      <c r="B319" s="9">
        <f t="shared" si="10"/>
        <v>10334.645669291338</v>
      </c>
      <c r="C319" s="8">
        <v>86.53</v>
      </c>
      <c r="D319" s="8">
        <v>75.959999999999994</v>
      </c>
      <c r="E319" s="8">
        <v>1504.69</v>
      </c>
      <c r="F319" s="9">
        <f t="shared" si="11"/>
        <v>4936.6469816272966</v>
      </c>
      <c r="G319" s="8">
        <v>0.28999999999999998</v>
      </c>
      <c r="H319" s="4"/>
      <c r="AK319" s="51">
        <v>61.6</v>
      </c>
      <c r="AL319" s="51">
        <v>105.7</v>
      </c>
      <c r="AM319" s="51">
        <v>166.3</v>
      </c>
      <c r="AN319" s="51">
        <v>52</v>
      </c>
      <c r="AO319" s="51">
        <v>97.2</v>
      </c>
      <c r="AP319" s="51">
        <v>154.9</v>
      </c>
      <c r="AR319" s="51">
        <v>637</v>
      </c>
      <c r="AS319" s="51">
        <v>781</v>
      </c>
      <c r="AT319" s="51">
        <v>638</v>
      </c>
    </row>
    <row r="320" spans="1:46" ht="16" x14ac:dyDescent="0.2">
      <c r="A320" s="8">
        <v>3160</v>
      </c>
      <c r="B320" s="9">
        <f t="shared" si="10"/>
        <v>10367.45406824147</v>
      </c>
      <c r="C320" s="8">
        <v>86.77</v>
      </c>
      <c r="D320" s="8">
        <v>76.12</v>
      </c>
      <c r="E320" s="8">
        <v>1505.27</v>
      </c>
      <c r="F320" s="9">
        <f t="shared" si="11"/>
        <v>4938.549868766404</v>
      </c>
      <c r="G320" s="8">
        <v>0.28999999999999998</v>
      </c>
      <c r="H320" s="4"/>
      <c r="AK320" s="51">
        <v>61.4</v>
      </c>
      <c r="AL320" s="51">
        <v>105.7</v>
      </c>
      <c r="AM320" s="51">
        <v>166.5</v>
      </c>
      <c r="AN320" s="51">
        <v>51.7</v>
      </c>
      <c r="AO320" s="51">
        <v>97.1</v>
      </c>
      <c r="AP320" s="51">
        <v>155</v>
      </c>
      <c r="AR320" s="51">
        <v>672</v>
      </c>
      <c r="AS320" s="51">
        <v>627</v>
      </c>
      <c r="AT320" s="51">
        <v>644</v>
      </c>
    </row>
    <row r="321" spans="1:46" ht="16" x14ac:dyDescent="0.2">
      <c r="A321" s="8">
        <v>3170</v>
      </c>
      <c r="B321" s="9">
        <f t="shared" si="10"/>
        <v>10400.2624671916</v>
      </c>
      <c r="C321" s="8">
        <v>86.88</v>
      </c>
      <c r="D321" s="8">
        <v>75.989999999999995</v>
      </c>
      <c r="E321" s="8">
        <v>1505.83</v>
      </c>
      <c r="F321" s="9">
        <f t="shared" si="11"/>
        <v>4940.3871391076109</v>
      </c>
      <c r="G321" s="8">
        <v>0.17</v>
      </c>
      <c r="H321" s="4"/>
      <c r="AK321" s="51">
        <v>61.2</v>
      </c>
      <c r="AL321" s="51">
        <v>105.7</v>
      </c>
      <c r="AM321" s="51">
        <v>166.6</v>
      </c>
      <c r="AN321" s="51">
        <v>51.4</v>
      </c>
      <c r="AO321" s="51">
        <v>97</v>
      </c>
      <c r="AP321" s="51">
        <v>155.1</v>
      </c>
      <c r="AR321" s="51">
        <v>763</v>
      </c>
      <c r="AS321" s="51">
        <v>526</v>
      </c>
      <c r="AT321" s="51">
        <v>650</v>
      </c>
    </row>
    <row r="322" spans="1:46" ht="16" x14ac:dyDescent="0.2">
      <c r="A322" s="8">
        <v>3180</v>
      </c>
      <c r="B322" s="9">
        <f t="shared" si="10"/>
        <v>10433.070866141732</v>
      </c>
      <c r="C322" s="8">
        <v>86.67</v>
      </c>
      <c r="D322" s="8">
        <v>75.23</v>
      </c>
      <c r="E322" s="8">
        <v>1506.39</v>
      </c>
      <c r="F322" s="9">
        <f t="shared" si="11"/>
        <v>4942.2244094488187</v>
      </c>
      <c r="G322" s="8">
        <v>0.79</v>
      </c>
      <c r="H322" s="4"/>
      <c r="AK322" s="51">
        <v>61.1</v>
      </c>
      <c r="AL322" s="51">
        <v>105.7</v>
      </c>
      <c r="AM322" s="51">
        <v>166.9</v>
      </c>
      <c r="AN322" s="51">
        <v>51.1</v>
      </c>
      <c r="AO322" s="51">
        <v>97</v>
      </c>
      <c r="AP322" s="51">
        <v>155.19999999999999</v>
      </c>
      <c r="AR322" s="51">
        <v>763</v>
      </c>
      <c r="AS322" s="51">
        <v>526</v>
      </c>
      <c r="AT322" s="51">
        <v>650</v>
      </c>
    </row>
    <row r="323" spans="1:46" ht="16" x14ac:dyDescent="0.2">
      <c r="A323" s="8">
        <v>3190</v>
      </c>
      <c r="B323" s="9">
        <f t="shared" si="10"/>
        <v>10465.879265091862</v>
      </c>
      <c r="C323" s="8">
        <v>86.46</v>
      </c>
      <c r="D323" s="8">
        <v>74.47</v>
      </c>
      <c r="E323" s="8">
        <v>1506.99</v>
      </c>
      <c r="F323" s="9">
        <f t="shared" si="11"/>
        <v>4944.1929133858266</v>
      </c>
      <c r="G323" s="8">
        <v>0.79</v>
      </c>
      <c r="H323" s="4"/>
      <c r="AK323" s="51">
        <v>61</v>
      </c>
      <c r="AL323" s="51">
        <v>105.7</v>
      </c>
      <c r="AM323" s="51">
        <v>167.1</v>
      </c>
      <c r="AN323" s="51">
        <v>50.9</v>
      </c>
      <c r="AO323" s="51">
        <v>96.9</v>
      </c>
      <c r="AP323" s="51">
        <v>155.30000000000001</v>
      </c>
      <c r="AR323" s="51">
        <v>837</v>
      </c>
      <c r="AS323" s="51">
        <v>437</v>
      </c>
      <c r="AT323" s="51">
        <v>649</v>
      </c>
    </row>
    <row r="324" spans="1:46" ht="16" x14ac:dyDescent="0.2">
      <c r="A324" s="8">
        <v>3200</v>
      </c>
      <c r="B324" s="9">
        <f t="shared" ref="B324:B387" si="12">A324/0.3048</f>
        <v>10498.687664041994</v>
      </c>
      <c r="C324" s="8">
        <v>86.26</v>
      </c>
      <c r="D324" s="8">
        <v>73.7</v>
      </c>
      <c r="E324" s="8">
        <v>1507.62</v>
      </c>
      <c r="F324" s="9">
        <f t="shared" ref="F324:F387" si="13">E324/0.3048</f>
        <v>4946.2598425196848</v>
      </c>
      <c r="G324" s="8">
        <v>0.79</v>
      </c>
      <c r="H324" s="4"/>
      <c r="AK324" s="51">
        <v>60.9</v>
      </c>
      <c r="AL324" s="51">
        <v>105.8</v>
      </c>
      <c r="AM324" s="51">
        <v>167.4</v>
      </c>
      <c r="AN324" s="51">
        <v>50.7</v>
      </c>
      <c r="AO324" s="51">
        <v>96.9</v>
      </c>
      <c r="AP324" s="51">
        <v>155.5</v>
      </c>
      <c r="AR324" s="51">
        <v>904</v>
      </c>
      <c r="AS324" s="51">
        <v>358</v>
      </c>
      <c r="AT324" s="51">
        <v>642</v>
      </c>
    </row>
    <row r="325" spans="1:46" ht="16" x14ac:dyDescent="0.2">
      <c r="A325" s="8">
        <v>3210</v>
      </c>
      <c r="B325" s="9">
        <f t="shared" si="12"/>
        <v>10531.496062992126</v>
      </c>
      <c r="C325" s="8">
        <v>86.32</v>
      </c>
      <c r="D325" s="8">
        <v>73.459999999999994</v>
      </c>
      <c r="E325" s="8">
        <v>1508.27</v>
      </c>
      <c r="F325" s="9">
        <f t="shared" si="13"/>
        <v>4948.3923884514434</v>
      </c>
      <c r="G325" s="8">
        <v>0.25</v>
      </c>
      <c r="H325" s="4"/>
      <c r="AK325" s="51">
        <v>60.8</v>
      </c>
      <c r="AL325" s="51">
        <v>105.8</v>
      </c>
      <c r="AM325" s="51">
        <v>167.7</v>
      </c>
      <c r="AN325" s="51">
        <v>50.5</v>
      </c>
      <c r="AO325" s="51">
        <v>96.9</v>
      </c>
      <c r="AP325" s="51">
        <v>155.69999999999999</v>
      </c>
      <c r="AR325" s="51">
        <v>925</v>
      </c>
      <c r="AS325" s="51">
        <v>332</v>
      </c>
      <c r="AT325" s="51">
        <v>636</v>
      </c>
    </row>
    <row r="326" spans="1:46" ht="16" x14ac:dyDescent="0.2">
      <c r="A326" s="8">
        <v>3220</v>
      </c>
      <c r="B326" s="9">
        <f t="shared" si="12"/>
        <v>10564.304461942256</v>
      </c>
      <c r="C326" s="8">
        <v>86.63</v>
      </c>
      <c r="D326" s="8">
        <v>73.709999999999994</v>
      </c>
      <c r="E326" s="8">
        <v>1508.88</v>
      </c>
      <c r="F326" s="9">
        <f t="shared" si="13"/>
        <v>4950.3937007874019</v>
      </c>
      <c r="G326" s="8">
        <v>0.4</v>
      </c>
      <c r="H326" s="4"/>
      <c r="AK326" s="51">
        <v>60.6</v>
      </c>
      <c r="AL326" s="51">
        <v>105.9</v>
      </c>
      <c r="AM326" s="51">
        <v>167.9</v>
      </c>
      <c r="AN326" s="51">
        <v>50.3</v>
      </c>
      <c r="AO326" s="51">
        <v>96.8</v>
      </c>
      <c r="AP326" s="51">
        <v>155.80000000000001</v>
      </c>
      <c r="AR326" s="51">
        <v>923</v>
      </c>
      <c r="AS326" s="51">
        <v>333</v>
      </c>
      <c r="AT326" s="51">
        <v>636</v>
      </c>
    </row>
    <row r="327" spans="1:46" ht="16" x14ac:dyDescent="0.2">
      <c r="A327" s="8">
        <v>3230</v>
      </c>
      <c r="B327" s="9">
        <f t="shared" si="12"/>
        <v>10597.112860892388</v>
      </c>
      <c r="C327" s="8">
        <v>86.94</v>
      </c>
      <c r="D327" s="8">
        <v>73.959999999999994</v>
      </c>
      <c r="E327" s="8">
        <v>1509.44</v>
      </c>
      <c r="F327" s="9">
        <f t="shared" si="13"/>
        <v>4952.2309711286089</v>
      </c>
      <c r="G327" s="8">
        <v>0.4</v>
      </c>
      <c r="H327" s="4"/>
      <c r="AK327" s="51">
        <v>60.5</v>
      </c>
      <c r="AL327" s="51">
        <v>105.9</v>
      </c>
      <c r="AM327" s="51">
        <v>168.2</v>
      </c>
      <c r="AN327" s="51">
        <v>50</v>
      </c>
      <c r="AO327" s="51">
        <v>96.8</v>
      </c>
      <c r="AP327" s="51">
        <v>155.9</v>
      </c>
      <c r="AR327" s="51">
        <v>842</v>
      </c>
      <c r="AS327" s="51">
        <v>424</v>
      </c>
      <c r="AT327" s="51">
        <v>636</v>
      </c>
    </row>
    <row r="328" spans="1:46" ht="16" x14ac:dyDescent="0.2">
      <c r="A328" s="8">
        <v>3240</v>
      </c>
      <c r="B328" s="9">
        <f t="shared" si="12"/>
        <v>10629.921259842518</v>
      </c>
      <c r="C328" s="8">
        <v>87.25</v>
      </c>
      <c r="D328" s="8">
        <v>74.209999999999994</v>
      </c>
      <c r="E328" s="8">
        <v>1509.95</v>
      </c>
      <c r="F328" s="9">
        <f t="shared" si="13"/>
        <v>4953.9041994750651</v>
      </c>
      <c r="G328" s="8">
        <v>0.4</v>
      </c>
      <c r="H328" s="4"/>
      <c r="AK328" s="51">
        <v>60.3</v>
      </c>
      <c r="AL328" s="51">
        <v>105.9</v>
      </c>
      <c r="AM328" s="51">
        <v>168.3</v>
      </c>
      <c r="AN328" s="51">
        <v>49.7</v>
      </c>
      <c r="AO328" s="51">
        <v>96.7</v>
      </c>
      <c r="AP328" s="51">
        <v>156</v>
      </c>
      <c r="AR328" s="51">
        <v>670</v>
      </c>
      <c r="AS328" s="51">
        <v>621</v>
      </c>
      <c r="AT328" s="51">
        <v>631</v>
      </c>
    </row>
    <row r="329" spans="1:46" ht="16" x14ac:dyDescent="0.2">
      <c r="A329" s="8">
        <v>3250</v>
      </c>
      <c r="B329" s="9">
        <f t="shared" si="12"/>
        <v>10662.72965879265</v>
      </c>
      <c r="C329" s="8">
        <v>87.86</v>
      </c>
      <c r="D329" s="8">
        <v>74.37</v>
      </c>
      <c r="E329" s="8">
        <v>1510.38</v>
      </c>
      <c r="F329" s="9">
        <f t="shared" si="13"/>
        <v>4955.3149606299212</v>
      </c>
      <c r="G329" s="8">
        <v>0.63</v>
      </c>
      <c r="H329" s="4"/>
      <c r="AK329" s="51">
        <v>60.1</v>
      </c>
      <c r="AL329" s="51">
        <v>105.9</v>
      </c>
      <c r="AM329" s="51">
        <v>168.5</v>
      </c>
      <c r="AN329" s="51">
        <v>49.4</v>
      </c>
      <c r="AO329" s="51">
        <v>96.6</v>
      </c>
      <c r="AP329" s="51">
        <v>156.1</v>
      </c>
      <c r="AR329" s="51">
        <v>623</v>
      </c>
      <c r="AS329" s="51">
        <v>677</v>
      </c>
      <c r="AT329" s="51">
        <v>627</v>
      </c>
    </row>
    <row r="330" spans="1:46" ht="16" x14ac:dyDescent="0.2">
      <c r="A330" s="8">
        <v>3260</v>
      </c>
      <c r="B330" s="9">
        <f t="shared" si="12"/>
        <v>10695.538057742782</v>
      </c>
      <c r="C330" s="8">
        <v>88.64</v>
      </c>
      <c r="D330" s="8">
        <v>74.48</v>
      </c>
      <c r="E330" s="8">
        <v>1510.68</v>
      </c>
      <c r="F330" s="9">
        <f t="shared" si="13"/>
        <v>4956.2992125984256</v>
      </c>
      <c r="G330" s="8">
        <v>0.79</v>
      </c>
      <c r="H330" s="4"/>
      <c r="AK330" s="51">
        <v>59.9</v>
      </c>
      <c r="AL330" s="51">
        <v>105.8</v>
      </c>
      <c r="AM330" s="51">
        <v>168.6</v>
      </c>
      <c r="AN330" s="51">
        <v>49.1</v>
      </c>
      <c r="AO330" s="51">
        <v>96.5</v>
      </c>
      <c r="AP330" s="51">
        <v>156.1</v>
      </c>
      <c r="AR330" s="51">
        <v>620</v>
      </c>
      <c r="AS330" s="51">
        <v>680</v>
      </c>
      <c r="AT330" s="51">
        <v>626</v>
      </c>
    </row>
    <row r="331" spans="1:46" ht="16" x14ac:dyDescent="0.2">
      <c r="A331" s="8">
        <v>3270</v>
      </c>
      <c r="B331" s="9">
        <f t="shared" si="12"/>
        <v>10728.346456692912</v>
      </c>
      <c r="C331" s="8">
        <v>89.42</v>
      </c>
      <c r="D331" s="8">
        <v>74.59</v>
      </c>
      <c r="E331" s="8">
        <v>1510.85</v>
      </c>
      <c r="F331" s="9">
        <f t="shared" si="13"/>
        <v>4956.8569553805764</v>
      </c>
      <c r="G331" s="8">
        <v>0.79</v>
      </c>
      <c r="H331" s="4"/>
      <c r="AK331" s="51">
        <v>59.6</v>
      </c>
      <c r="AL331" s="51">
        <v>105.7</v>
      </c>
      <c r="AM331" s="51">
        <v>168.7</v>
      </c>
      <c r="AN331" s="51">
        <v>48.7</v>
      </c>
      <c r="AO331" s="51">
        <v>96.3</v>
      </c>
      <c r="AP331" s="51">
        <v>156.1</v>
      </c>
      <c r="AR331" s="51">
        <v>623</v>
      </c>
      <c r="AS331" s="51">
        <v>676</v>
      </c>
      <c r="AT331" s="51">
        <v>632</v>
      </c>
    </row>
    <row r="332" spans="1:46" ht="16" x14ac:dyDescent="0.2">
      <c r="A332" s="8">
        <v>3280</v>
      </c>
      <c r="B332" s="9">
        <f t="shared" si="12"/>
        <v>10761.154855643044</v>
      </c>
      <c r="C332" s="8">
        <v>90.2</v>
      </c>
      <c r="D332" s="8">
        <v>74.709999999999994</v>
      </c>
      <c r="E332" s="8">
        <v>1510.89</v>
      </c>
      <c r="F332" s="9">
        <f t="shared" si="13"/>
        <v>4956.9881889763783</v>
      </c>
      <c r="G332" s="8">
        <v>0.79</v>
      </c>
      <c r="H332" s="4"/>
      <c r="AK332" s="51">
        <v>59.3</v>
      </c>
      <c r="AL332" s="51">
        <v>105.6</v>
      </c>
      <c r="AM332" s="51">
        <v>168.7</v>
      </c>
      <c r="AN332" s="51">
        <v>48.3</v>
      </c>
      <c r="AO332" s="51">
        <v>96.2</v>
      </c>
      <c r="AP332" s="51">
        <v>156.1</v>
      </c>
      <c r="AR332" s="51">
        <v>715</v>
      </c>
      <c r="AS332" s="51">
        <v>579</v>
      </c>
      <c r="AT332" s="51">
        <v>643</v>
      </c>
    </row>
    <row r="333" spans="1:46" ht="16" x14ac:dyDescent="0.2">
      <c r="A333" s="8">
        <v>3290</v>
      </c>
      <c r="B333" s="9">
        <f t="shared" si="12"/>
        <v>10793.963254593174</v>
      </c>
      <c r="C333" s="8">
        <v>90.31</v>
      </c>
      <c r="D333" s="8">
        <v>74.86</v>
      </c>
      <c r="E333" s="8">
        <v>1510.84</v>
      </c>
      <c r="F333" s="9">
        <f t="shared" si="13"/>
        <v>4956.8241469816267</v>
      </c>
      <c r="G333" s="8">
        <v>0.19</v>
      </c>
      <c r="H333" s="4"/>
      <c r="AK333" s="51">
        <v>59</v>
      </c>
      <c r="AL333" s="51">
        <v>105.5</v>
      </c>
      <c r="AM333" s="51">
        <v>168.8</v>
      </c>
      <c r="AN333" s="51">
        <v>47.9</v>
      </c>
      <c r="AO333" s="51">
        <v>96</v>
      </c>
      <c r="AP333" s="51">
        <v>156.1</v>
      </c>
      <c r="AR333" s="51">
        <v>731</v>
      </c>
      <c r="AS333" s="51">
        <v>563</v>
      </c>
      <c r="AT333" s="51">
        <v>647</v>
      </c>
    </row>
    <row r="334" spans="1:46" ht="16" x14ac:dyDescent="0.2">
      <c r="A334" s="8">
        <v>3300</v>
      </c>
      <c r="B334" s="9">
        <f t="shared" si="12"/>
        <v>10826.771653543306</v>
      </c>
      <c r="C334" s="8">
        <v>90.24</v>
      </c>
      <c r="D334" s="8">
        <v>75.02</v>
      </c>
      <c r="E334" s="8">
        <v>1510.79</v>
      </c>
      <c r="F334" s="9">
        <f t="shared" si="13"/>
        <v>4956.6601049868759</v>
      </c>
      <c r="G334" s="8">
        <v>0.18</v>
      </c>
      <c r="H334" s="4"/>
      <c r="AK334" s="51">
        <v>58.7</v>
      </c>
      <c r="AL334" s="51">
        <v>105.4</v>
      </c>
      <c r="AM334" s="51">
        <v>168.8</v>
      </c>
      <c r="AN334" s="51">
        <v>47.5</v>
      </c>
      <c r="AO334" s="51">
        <v>95.9</v>
      </c>
      <c r="AP334" s="51">
        <v>156.1</v>
      </c>
      <c r="AR334" s="51">
        <v>731</v>
      </c>
      <c r="AS334" s="51">
        <v>562</v>
      </c>
      <c r="AT334" s="51">
        <v>647</v>
      </c>
    </row>
    <row r="335" spans="1:46" ht="16" x14ac:dyDescent="0.2">
      <c r="A335" s="8">
        <v>3310</v>
      </c>
      <c r="B335" s="9">
        <f t="shared" si="12"/>
        <v>10859.580052493438</v>
      </c>
      <c r="C335" s="8">
        <v>90.16</v>
      </c>
      <c r="D335" s="8">
        <v>75.19</v>
      </c>
      <c r="E335" s="8">
        <v>1510.76</v>
      </c>
      <c r="F335" s="9">
        <f t="shared" si="13"/>
        <v>4956.5616797900257</v>
      </c>
      <c r="G335" s="8">
        <v>0.18</v>
      </c>
      <c r="H335" s="4"/>
      <c r="AK335" s="51">
        <v>58.4</v>
      </c>
      <c r="AL335" s="51">
        <v>105.3</v>
      </c>
      <c r="AM335" s="51">
        <v>168.9</v>
      </c>
      <c r="AN335" s="51">
        <v>47.2</v>
      </c>
      <c r="AO335" s="51">
        <v>95.7</v>
      </c>
      <c r="AP335" s="51">
        <v>156.1</v>
      </c>
      <c r="AR335" s="51">
        <v>728</v>
      </c>
      <c r="AS335" s="51">
        <v>564</v>
      </c>
      <c r="AT335" s="51">
        <v>647</v>
      </c>
    </row>
    <row r="336" spans="1:46" ht="16" x14ac:dyDescent="0.2">
      <c r="A336" s="8">
        <v>3320</v>
      </c>
      <c r="B336" s="9">
        <f t="shared" si="12"/>
        <v>10892.388451443569</v>
      </c>
      <c r="C336" s="8">
        <v>90.09</v>
      </c>
      <c r="D336" s="8">
        <v>75.349999999999994</v>
      </c>
      <c r="E336" s="8">
        <v>1510.74</v>
      </c>
      <c r="F336" s="9">
        <f t="shared" si="13"/>
        <v>4956.4960629921261</v>
      </c>
      <c r="G336" s="8">
        <v>0.18</v>
      </c>
      <c r="H336" s="4"/>
      <c r="AK336" s="51">
        <v>58.1</v>
      </c>
      <c r="AL336" s="51">
        <v>105.2</v>
      </c>
      <c r="AM336" s="51">
        <v>168.9</v>
      </c>
      <c r="AN336" s="51">
        <v>46.8</v>
      </c>
      <c r="AO336" s="51">
        <v>95.6</v>
      </c>
      <c r="AP336" s="51">
        <v>156.1</v>
      </c>
      <c r="AR336" s="51">
        <v>676</v>
      </c>
      <c r="AS336" s="51">
        <v>611</v>
      </c>
      <c r="AT336" s="51">
        <v>640</v>
      </c>
    </row>
    <row r="337" spans="1:46" ht="16" x14ac:dyDescent="0.2">
      <c r="A337" s="8">
        <v>3330</v>
      </c>
      <c r="B337" s="9">
        <f t="shared" si="12"/>
        <v>10925.196850393701</v>
      </c>
      <c r="C337" s="8">
        <v>90.29</v>
      </c>
      <c r="D337" s="8">
        <v>75.61</v>
      </c>
      <c r="E337" s="8">
        <v>1510.7</v>
      </c>
      <c r="F337" s="9">
        <f t="shared" si="13"/>
        <v>4956.3648293963251</v>
      </c>
      <c r="G337" s="8">
        <v>0.33</v>
      </c>
      <c r="H337" s="4"/>
      <c r="AK337" s="51">
        <v>57.8</v>
      </c>
      <c r="AL337" s="51">
        <v>105.1</v>
      </c>
      <c r="AM337" s="51">
        <v>168.9</v>
      </c>
      <c r="AN337" s="51">
        <v>46.3</v>
      </c>
      <c r="AO337" s="51">
        <v>95.4</v>
      </c>
      <c r="AP337" s="51">
        <v>156</v>
      </c>
      <c r="AR337" s="51">
        <v>630</v>
      </c>
      <c r="AS337" s="51">
        <v>663</v>
      </c>
      <c r="AT337" s="51">
        <v>640</v>
      </c>
    </row>
    <row r="338" spans="1:46" ht="16" x14ac:dyDescent="0.2">
      <c r="A338" s="8">
        <v>3340</v>
      </c>
      <c r="B338" s="9">
        <f t="shared" si="12"/>
        <v>10958.005249343831</v>
      </c>
      <c r="C338" s="8">
        <v>90.52</v>
      </c>
      <c r="D338" s="8">
        <v>75.88</v>
      </c>
      <c r="E338" s="8">
        <v>1510.63</v>
      </c>
      <c r="F338" s="9">
        <f t="shared" si="13"/>
        <v>4956.1351706036749</v>
      </c>
      <c r="G338" s="8">
        <v>0.36</v>
      </c>
      <c r="H338" s="4"/>
      <c r="AK338" s="51">
        <v>57.4</v>
      </c>
      <c r="AL338" s="51">
        <v>104.9</v>
      </c>
      <c r="AM338" s="51">
        <v>168.9</v>
      </c>
      <c r="AN338" s="51">
        <v>45.8</v>
      </c>
      <c r="AO338" s="51">
        <v>95.2</v>
      </c>
      <c r="AP338" s="51">
        <v>155.9</v>
      </c>
      <c r="AR338" s="51">
        <v>640</v>
      </c>
      <c r="AS338" s="51">
        <v>651</v>
      </c>
      <c r="AT338" s="51">
        <v>639</v>
      </c>
    </row>
    <row r="339" spans="1:46" ht="16" x14ac:dyDescent="0.2">
      <c r="A339" s="8">
        <v>3350</v>
      </c>
      <c r="B339" s="9">
        <f t="shared" si="12"/>
        <v>10990.813648293963</v>
      </c>
      <c r="C339" s="8">
        <v>90.76</v>
      </c>
      <c r="D339" s="8">
        <v>76.16</v>
      </c>
      <c r="E339" s="8">
        <v>1510.52</v>
      </c>
      <c r="F339" s="9">
        <f t="shared" si="13"/>
        <v>4955.7742782152227</v>
      </c>
      <c r="G339" s="8">
        <v>0.36</v>
      </c>
      <c r="H339" s="4"/>
      <c r="AK339" s="51">
        <v>57</v>
      </c>
      <c r="AL339" s="51">
        <v>104.7</v>
      </c>
      <c r="AM339" s="51">
        <v>168.8</v>
      </c>
      <c r="AN339" s="51">
        <v>45.3</v>
      </c>
      <c r="AO339" s="51">
        <v>95</v>
      </c>
      <c r="AP339" s="51">
        <v>155.80000000000001</v>
      </c>
      <c r="AR339" s="51">
        <v>667</v>
      </c>
      <c r="AS339" s="51">
        <v>620</v>
      </c>
      <c r="AT339" s="51">
        <v>639</v>
      </c>
    </row>
    <row r="340" spans="1:46" ht="16" x14ac:dyDescent="0.2">
      <c r="A340" s="8">
        <v>3360</v>
      </c>
      <c r="B340" s="9">
        <f t="shared" si="12"/>
        <v>11023.622047244095</v>
      </c>
      <c r="C340" s="8">
        <v>91</v>
      </c>
      <c r="D340" s="8">
        <v>76.430000000000007</v>
      </c>
      <c r="E340" s="8">
        <v>1510.37</v>
      </c>
      <c r="F340" s="9">
        <f t="shared" si="13"/>
        <v>4955.2821522309705</v>
      </c>
      <c r="G340" s="8">
        <v>0.36</v>
      </c>
      <c r="H340" s="4"/>
      <c r="AK340" s="51">
        <v>56.6</v>
      </c>
      <c r="AL340" s="51">
        <v>104.5</v>
      </c>
      <c r="AM340" s="51">
        <v>168.8</v>
      </c>
      <c r="AN340" s="51">
        <v>44.8</v>
      </c>
      <c r="AO340" s="51">
        <v>94.7</v>
      </c>
      <c r="AP340" s="51">
        <v>155.69999999999999</v>
      </c>
      <c r="AR340" s="51">
        <v>700</v>
      </c>
      <c r="AS340" s="51">
        <v>582</v>
      </c>
      <c r="AT340" s="51">
        <v>639</v>
      </c>
    </row>
    <row r="341" spans="1:46" ht="16" x14ac:dyDescent="0.2">
      <c r="A341" s="8">
        <v>3370</v>
      </c>
      <c r="B341" s="9">
        <f t="shared" si="12"/>
        <v>11056.430446194225</v>
      </c>
      <c r="C341" s="8">
        <v>91.23</v>
      </c>
      <c r="D341" s="8">
        <v>76.7</v>
      </c>
      <c r="E341" s="8">
        <v>1510.17</v>
      </c>
      <c r="F341" s="9">
        <f t="shared" si="13"/>
        <v>4954.6259842519685</v>
      </c>
      <c r="G341" s="8">
        <v>0.36</v>
      </c>
      <c r="H341" s="4"/>
      <c r="AK341" s="51">
        <v>56.2</v>
      </c>
      <c r="AL341" s="51">
        <v>104.3</v>
      </c>
      <c r="AM341" s="51">
        <v>168.6</v>
      </c>
      <c r="AN341" s="51">
        <v>44.3</v>
      </c>
      <c r="AO341" s="51">
        <v>94.5</v>
      </c>
      <c r="AP341" s="51">
        <v>155.5</v>
      </c>
      <c r="AR341" s="51">
        <v>699</v>
      </c>
      <c r="AS341" s="51">
        <v>582</v>
      </c>
      <c r="AT341" s="51">
        <v>646</v>
      </c>
    </row>
    <row r="342" spans="1:46" ht="16" x14ac:dyDescent="0.2">
      <c r="A342" s="8">
        <v>3380</v>
      </c>
      <c r="B342" s="9">
        <f t="shared" si="12"/>
        <v>11089.238845144357</v>
      </c>
      <c r="C342" s="8">
        <v>91.18</v>
      </c>
      <c r="D342" s="8">
        <v>76.63</v>
      </c>
      <c r="E342" s="8">
        <v>1509.96</v>
      </c>
      <c r="F342" s="9">
        <f t="shared" si="13"/>
        <v>4953.9370078740158</v>
      </c>
      <c r="G342" s="8">
        <v>0.08</v>
      </c>
      <c r="H342" s="4"/>
      <c r="AK342" s="51">
        <v>55.9</v>
      </c>
      <c r="AL342" s="51">
        <v>104.2</v>
      </c>
      <c r="AM342" s="51">
        <v>168.6</v>
      </c>
      <c r="AN342" s="51">
        <v>43.8</v>
      </c>
      <c r="AO342" s="51">
        <v>94.3</v>
      </c>
      <c r="AP342" s="51">
        <v>155.4</v>
      </c>
      <c r="AR342" s="51">
        <v>699</v>
      </c>
      <c r="AS342" s="51">
        <v>582</v>
      </c>
      <c r="AT342" s="51">
        <v>645</v>
      </c>
    </row>
    <row r="343" spans="1:46" ht="16" x14ac:dyDescent="0.2">
      <c r="A343" s="8">
        <v>3390</v>
      </c>
      <c r="B343" s="9">
        <f t="shared" si="12"/>
        <v>11122.047244094487</v>
      </c>
      <c r="C343" s="8">
        <v>91.14</v>
      </c>
      <c r="D343" s="8">
        <v>76.56</v>
      </c>
      <c r="E343" s="8">
        <v>1509.76</v>
      </c>
      <c r="F343" s="9">
        <f t="shared" si="13"/>
        <v>4953.2808398950128</v>
      </c>
      <c r="G343" s="8">
        <v>0.08</v>
      </c>
      <c r="H343" s="4"/>
      <c r="AK343" s="51">
        <v>55.5</v>
      </c>
      <c r="AL343" s="51">
        <v>104</v>
      </c>
      <c r="AM343" s="51">
        <v>168.6</v>
      </c>
      <c r="AN343" s="51">
        <v>43.3</v>
      </c>
      <c r="AO343" s="51">
        <v>94.1</v>
      </c>
      <c r="AP343" s="51">
        <v>155.30000000000001</v>
      </c>
      <c r="AR343" s="51">
        <v>663</v>
      </c>
      <c r="AS343" s="51">
        <v>623</v>
      </c>
      <c r="AT343" s="51">
        <v>643</v>
      </c>
    </row>
    <row r="344" spans="1:46" ht="16" x14ac:dyDescent="0.2">
      <c r="A344" s="8">
        <v>3400</v>
      </c>
      <c r="B344" s="9">
        <f t="shared" si="12"/>
        <v>11154.855643044619</v>
      </c>
      <c r="C344" s="8">
        <v>91.18</v>
      </c>
      <c r="D344" s="8">
        <v>76.489999999999995</v>
      </c>
      <c r="E344" s="8">
        <v>1509.56</v>
      </c>
      <c r="F344" s="9">
        <f t="shared" si="13"/>
        <v>4952.6246719160099</v>
      </c>
      <c r="G344" s="8">
        <v>0.08</v>
      </c>
      <c r="H344" s="4"/>
      <c r="AK344" s="51">
        <v>55.1</v>
      </c>
      <c r="AL344" s="51">
        <v>103.8</v>
      </c>
      <c r="AM344" s="51">
        <v>168.6</v>
      </c>
      <c r="AN344" s="51">
        <v>42.9</v>
      </c>
      <c r="AO344" s="51">
        <v>93.9</v>
      </c>
      <c r="AP344" s="51">
        <v>155.30000000000001</v>
      </c>
      <c r="AR344" s="51">
        <v>657</v>
      </c>
      <c r="AS344" s="51">
        <v>630</v>
      </c>
      <c r="AT344" s="51">
        <v>640</v>
      </c>
    </row>
    <row r="345" spans="1:46" ht="16" x14ac:dyDescent="0.2">
      <c r="A345" s="8">
        <v>3410</v>
      </c>
      <c r="B345" s="9">
        <f t="shared" si="12"/>
        <v>11187.664041994751</v>
      </c>
      <c r="C345" s="8">
        <v>91.35</v>
      </c>
      <c r="D345" s="8">
        <v>76.400000000000006</v>
      </c>
      <c r="E345" s="8">
        <v>1509.34</v>
      </c>
      <c r="F345" s="9">
        <f t="shared" si="13"/>
        <v>4951.9028871391074</v>
      </c>
      <c r="G345" s="8">
        <v>0.19</v>
      </c>
      <c r="H345" s="4"/>
      <c r="AK345" s="51">
        <v>54.8</v>
      </c>
      <c r="AL345" s="51">
        <v>103.7</v>
      </c>
      <c r="AM345" s="51">
        <v>168.5</v>
      </c>
      <c r="AN345" s="51">
        <v>42.4</v>
      </c>
      <c r="AO345" s="51">
        <v>93.7</v>
      </c>
      <c r="AP345" s="51">
        <v>155.19999999999999</v>
      </c>
      <c r="AR345" s="51">
        <v>657</v>
      </c>
      <c r="AS345" s="51">
        <v>630</v>
      </c>
      <c r="AT345" s="51">
        <v>640</v>
      </c>
    </row>
    <row r="346" spans="1:46" ht="16" x14ac:dyDescent="0.2">
      <c r="A346" s="8">
        <v>3420</v>
      </c>
      <c r="B346" s="9">
        <f t="shared" si="12"/>
        <v>11220.472440944881</v>
      </c>
      <c r="C346" s="8">
        <v>91.52</v>
      </c>
      <c r="D346" s="8">
        <v>76.31</v>
      </c>
      <c r="E346" s="8">
        <v>1509.09</v>
      </c>
      <c r="F346" s="9">
        <f t="shared" si="13"/>
        <v>4951.0826771653537</v>
      </c>
      <c r="G346" s="8">
        <v>0.19</v>
      </c>
      <c r="H346" s="4"/>
      <c r="AK346" s="51">
        <v>54.4</v>
      </c>
      <c r="AL346" s="51">
        <v>103.5</v>
      </c>
      <c r="AM346" s="51">
        <v>168.5</v>
      </c>
      <c r="AN346" s="51">
        <v>41.9</v>
      </c>
      <c r="AO346" s="51">
        <v>93.5</v>
      </c>
      <c r="AP346" s="51">
        <v>155.1</v>
      </c>
      <c r="AR346" s="51">
        <v>645</v>
      </c>
      <c r="AS346" s="51">
        <v>644</v>
      </c>
      <c r="AT346" s="51">
        <v>640</v>
      </c>
    </row>
    <row r="347" spans="1:46" ht="16" x14ac:dyDescent="0.2">
      <c r="A347" s="8">
        <v>3430</v>
      </c>
      <c r="B347" s="9">
        <f t="shared" si="12"/>
        <v>11253.280839895013</v>
      </c>
      <c r="C347" s="8">
        <v>91.69</v>
      </c>
      <c r="D347" s="8">
        <v>76.22</v>
      </c>
      <c r="E347" s="8">
        <v>1508.81</v>
      </c>
      <c r="F347" s="9">
        <f t="shared" si="13"/>
        <v>4950.1640419947498</v>
      </c>
      <c r="G347" s="8">
        <v>0.19</v>
      </c>
      <c r="H347" s="4"/>
      <c r="AK347" s="51">
        <v>54</v>
      </c>
      <c r="AL347" s="51">
        <v>103.4</v>
      </c>
      <c r="AM347" s="51">
        <v>168.5</v>
      </c>
      <c r="AN347" s="51">
        <v>41.4</v>
      </c>
      <c r="AO347" s="51">
        <v>93.2</v>
      </c>
      <c r="AP347" s="51">
        <v>155</v>
      </c>
      <c r="AR347" s="51">
        <v>632</v>
      </c>
      <c r="AS347" s="51">
        <v>664</v>
      </c>
      <c r="AT347" s="51">
        <v>640</v>
      </c>
    </row>
    <row r="348" spans="1:46" ht="16" x14ac:dyDescent="0.2">
      <c r="A348" s="8">
        <v>3440</v>
      </c>
      <c r="B348" s="9">
        <f t="shared" si="12"/>
        <v>11286.089238845143</v>
      </c>
      <c r="C348" s="8">
        <v>91.85</v>
      </c>
      <c r="D348" s="8">
        <v>76.14</v>
      </c>
      <c r="E348" s="8">
        <v>1508.5</v>
      </c>
      <c r="F348" s="9">
        <f t="shared" si="13"/>
        <v>4949.1469816272966</v>
      </c>
      <c r="G348" s="8">
        <v>0.18</v>
      </c>
      <c r="H348" s="4"/>
      <c r="AK348" s="51">
        <v>53.6</v>
      </c>
      <c r="AL348" s="51">
        <v>103.2</v>
      </c>
      <c r="AM348" s="51">
        <v>168.4</v>
      </c>
      <c r="AN348" s="51">
        <v>40.9</v>
      </c>
      <c r="AO348" s="51">
        <v>93</v>
      </c>
      <c r="AP348" s="51">
        <v>154.9</v>
      </c>
      <c r="AR348" s="51">
        <v>627</v>
      </c>
      <c r="AS348" s="51">
        <v>674</v>
      </c>
      <c r="AT348" s="51">
        <v>643</v>
      </c>
    </row>
    <row r="349" spans="1:46" ht="16" x14ac:dyDescent="0.2">
      <c r="A349" s="8">
        <v>3450</v>
      </c>
      <c r="B349" s="9">
        <f t="shared" si="12"/>
        <v>11318.897637795275</v>
      </c>
      <c r="C349" s="8">
        <v>91.89</v>
      </c>
      <c r="D349" s="8">
        <v>76.09</v>
      </c>
      <c r="E349" s="8">
        <v>1508.17</v>
      </c>
      <c r="F349" s="9">
        <f t="shared" si="13"/>
        <v>4948.0643044619419</v>
      </c>
      <c r="G349" s="8">
        <v>0.06</v>
      </c>
      <c r="H349" s="4"/>
      <c r="AK349" s="51">
        <v>53.2</v>
      </c>
      <c r="AL349" s="51">
        <v>103</v>
      </c>
      <c r="AM349" s="51">
        <v>168.4</v>
      </c>
      <c r="AN349" s="51">
        <v>40.299999999999997</v>
      </c>
      <c r="AO349" s="51">
        <v>92.8</v>
      </c>
      <c r="AP349" s="51">
        <v>154.80000000000001</v>
      </c>
      <c r="AR349" s="51">
        <v>626</v>
      </c>
      <c r="AS349" s="51">
        <v>674</v>
      </c>
      <c r="AT349" s="51">
        <v>644</v>
      </c>
    </row>
    <row r="350" spans="1:46" ht="16" x14ac:dyDescent="0.2">
      <c r="A350" s="8">
        <v>3460</v>
      </c>
      <c r="B350" s="9">
        <f t="shared" si="12"/>
        <v>11351.706036745407</v>
      </c>
      <c r="C350" s="8">
        <v>91.93</v>
      </c>
      <c r="D350" s="8">
        <v>76.040000000000006</v>
      </c>
      <c r="E350" s="8">
        <v>1507.84</v>
      </c>
      <c r="F350" s="9">
        <f t="shared" si="13"/>
        <v>4946.9816272965872</v>
      </c>
      <c r="G350" s="8">
        <v>0.06</v>
      </c>
      <c r="H350" s="4"/>
      <c r="AK350" s="51">
        <v>52.8</v>
      </c>
      <c r="AL350" s="51">
        <v>102.8</v>
      </c>
      <c r="AM350" s="51">
        <v>168.2</v>
      </c>
      <c r="AN350" s="51">
        <v>39.799999999999997</v>
      </c>
      <c r="AO350" s="51">
        <v>92.6</v>
      </c>
      <c r="AP350" s="51">
        <v>154.6</v>
      </c>
      <c r="AR350" s="51">
        <v>612</v>
      </c>
      <c r="AS350" s="51">
        <v>692</v>
      </c>
      <c r="AT350" s="51">
        <v>644</v>
      </c>
    </row>
    <row r="351" spans="1:46" ht="16" x14ac:dyDescent="0.2">
      <c r="A351" s="8">
        <v>3470</v>
      </c>
      <c r="B351" s="9">
        <f t="shared" si="12"/>
        <v>11384.514435695537</v>
      </c>
      <c r="C351" s="8">
        <v>91.97</v>
      </c>
      <c r="D351" s="8">
        <v>75.989999999999995</v>
      </c>
      <c r="E351" s="8">
        <v>1507.49</v>
      </c>
      <c r="F351" s="9">
        <f t="shared" si="13"/>
        <v>4945.833333333333</v>
      </c>
      <c r="G351" s="8">
        <v>0.06</v>
      </c>
      <c r="H351" s="4"/>
      <c r="AK351" s="51">
        <v>52.3</v>
      </c>
      <c r="AL351" s="51">
        <v>102.6</v>
      </c>
      <c r="AM351" s="51">
        <v>168.2</v>
      </c>
      <c r="AN351" s="51">
        <v>39.200000000000003</v>
      </c>
      <c r="AO351" s="51">
        <v>92.3</v>
      </c>
      <c r="AP351" s="51">
        <v>154.5</v>
      </c>
      <c r="AR351" s="51">
        <v>556</v>
      </c>
      <c r="AS351" s="51">
        <v>759</v>
      </c>
      <c r="AT351" s="51">
        <v>646</v>
      </c>
    </row>
    <row r="352" spans="1:46" ht="16" x14ac:dyDescent="0.2">
      <c r="A352" s="8">
        <v>3480</v>
      </c>
      <c r="B352" s="9">
        <f t="shared" si="12"/>
        <v>11417.322834645669</v>
      </c>
      <c r="C352" s="8">
        <v>91.94</v>
      </c>
      <c r="D352" s="8">
        <v>76.09</v>
      </c>
      <c r="E352" s="8">
        <v>1507.15</v>
      </c>
      <c r="F352" s="9">
        <f t="shared" si="13"/>
        <v>4944.7178477690286</v>
      </c>
      <c r="G352" s="8">
        <v>0.11</v>
      </c>
      <c r="H352" s="4"/>
      <c r="AK352" s="51">
        <v>51.9</v>
      </c>
      <c r="AL352" s="51">
        <v>102.4</v>
      </c>
      <c r="AM352" s="51">
        <v>168.1</v>
      </c>
      <c r="AN352" s="51">
        <v>38.700000000000003</v>
      </c>
      <c r="AO352" s="51">
        <v>92.1</v>
      </c>
      <c r="AP352" s="51">
        <v>154.4</v>
      </c>
      <c r="AR352" s="51">
        <v>541</v>
      </c>
      <c r="AS352" s="51">
        <v>777</v>
      </c>
      <c r="AT352" s="51">
        <v>647</v>
      </c>
    </row>
    <row r="353" spans="1:46" ht="16" x14ac:dyDescent="0.2">
      <c r="A353" s="8">
        <v>3490</v>
      </c>
      <c r="B353" s="9">
        <f t="shared" si="12"/>
        <v>11450.131233595799</v>
      </c>
      <c r="C353" s="8">
        <v>91.87</v>
      </c>
      <c r="D353" s="8">
        <v>76.290000000000006</v>
      </c>
      <c r="E353" s="8">
        <v>1506.82</v>
      </c>
      <c r="F353" s="9">
        <f t="shared" si="13"/>
        <v>4943.6351706036739</v>
      </c>
      <c r="G353" s="8">
        <v>0.21</v>
      </c>
      <c r="H353" s="4"/>
      <c r="AK353" s="51">
        <v>51.6</v>
      </c>
      <c r="AL353" s="51">
        <v>102.3</v>
      </c>
      <c r="AM353" s="51">
        <v>168.1</v>
      </c>
      <c r="AN353" s="51">
        <v>38.200000000000003</v>
      </c>
      <c r="AO353" s="51">
        <v>91.9</v>
      </c>
      <c r="AP353" s="51">
        <v>154.30000000000001</v>
      </c>
      <c r="AR353" s="51">
        <v>543</v>
      </c>
      <c r="AS353" s="51">
        <v>775</v>
      </c>
      <c r="AT353" s="51">
        <v>647</v>
      </c>
    </row>
    <row r="354" spans="1:46" ht="16" x14ac:dyDescent="0.2">
      <c r="A354" s="8">
        <v>3500</v>
      </c>
      <c r="B354" s="9">
        <f t="shared" si="12"/>
        <v>11482.939632545931</v>
      </c>
      <c r="C354" s="8">
        <v>91.8</v>
      </c>
      <c r="D354" s="8">
        <v>76.48</v>
      </c>
      <c r="E354" s="8">
        <v>1506.5</v>
      </c>
      <c r="F354" s="9">
        <f t="shared" si="13"/>
        <v>4942.58530183727</v>
      </c>
      <c r="G354" s="8">
        <v>0.21</v>
      </c>
      <c r="H354" s="4"/>
      <c r="AK354" s="51">
        <v>51.2</v>
      </c>
      <c r="AL354" s="51">
        <v>102.1</v>
      </c>
      <c r="AM354" s="51">
        <v>168.1</v>
      </c>
      <c r="AN354" s="51">
        <v>37.799999999999997</v>
      </c>
      <c r="AO354" s="51">
        <v>91.7</v>
      </c>
      <c r="AP354" s="51">
        <v>154.19999999999999</v>
      </c>
      <c r="AR354" s="51">
        <v>530</v>
      </c>
      <c r="AS354" s="51">
        <v>787</v>
      </c>
      <c r="AT354" s="51">
        <v>648</v>
      </c>
    </row>
    <row r="355" spans="1:46" ht="16" x14ac:dyDescent="0.2">
      <c r="A355" s="8">
        <v>3510</v>
      </c>
      <c r="B355" s="9">
        <f t="shared" si="12"/>
        <v>11515.748031496063</v>
      </c>
      <c r="C355" s="8">
        <v>91.72</v>
      </c>
      <c r="D355" s="8">
        <v>76.680000000000007</v>
      </c>
      <c r="E355" s="8">
        <v>1506.19</v>
      </c>
      <c r="F355" s="9">
        <f t="shared" si="13"/>
        <v>4941.5682414698158</v>
      </c>
      <c r="G355" s="8">
        <v>0.21</v>
      </c>
      <c r="H355" s="4"/>
      <c r="AK355" s="51">
        <v>50.8</v>
      </c>
      <c r="AL355" s="51">
        <v>102</v>
      </c>
      <c r="AM355" s="51">
        <v>168.1</v>
      </c>
      <c r="AN355" s="51">
        <v>37.299999999999997</v>
      </c>
      <c r="AO355" s="51">
        <v>91.5</v>
      </c>
      <c r="AP355" s="51">
        <v>154.19999999999999</v>
      </c>
      <c r="AR355" s="51">
        <v>528</v>
      </c>
      <c r="AS355" s="51">
        <v>789</v>
      </c>
      <c r="AT355" s="51">
        <v>654</v>
      </c>
    </row>
    <row r="356" spans="1:46" ht="16" x14ac:dyDescent="0.2">
      <c r="A356" s="8">
        <v>3520</v>
      </c>
      <c r="B356" s="9">
        <f t="shared" si="12"/>
        <v>11548.556430446193</v>
      </c>
      <c r="C356" s="8">
        <v>91.41</v>
      </c>
      <c r="D356" s="8">
        <v>76.86</v>
      </c>
      <c r="E356" s="8">
        <v>1505.92</v>
      </c>
      <c r="F356" s="9">
        <f t="shared" si="13"/>
        <v>4940.6824146981626</v>
      </c>
      <c r="G356" s="8">
        <v>0.36</v>
      </c>
      <c r="H356" s="4"/>
      <c r="AK356" s="51">
        <v>50.6</v>
      </c>
      <c r="AL356" s="51">
        <v>101.9</v>
      </c>
      <c r="AM356" s="51">
        <v>168.2</v>
      </c>
      <c r="AN356" s="51">
        <v>36.9</v>
      </c>
      <c r="AO356" s="51">
        <v>91.4</v>
      </c>
      <c r="AP356" s="51">
        <v>154.19999999999999</v>
      </c>
      <c r="AR356" s="51">
        <v>529</v>
      </c>
      <c r="AS356" s="51">
        <v>787</v>
      </c>
      <c r="AT356" s="51">
        <v>656</v>
      </c>
    </row>
    <row r="357" spans="1:46" ht="16" x14ac:dyDescent="0.2">
      <c r="A357" s="8">
        <v>3530</v>
      </c>
      <c r="B357" s="9">
        <f t="shared" si="12"/>
        <v>11581.364829396325</v>
      </c>
      <c r="C357" s="8">
        <v>91.04</v>
      </c>
      <c r="D357" s="8">
        <v>77.03</v>
      </c>
      <c r="E357" s="8">
        <v>1505.7</v>
      </c>
      <c r="F357" s="9">
        <f t="shared" si="13"/>
        <v>4939.9606299212601</v>
      </c>
      <c r="G357" s="8">
        <v>0.41</v>
      </c>
      <c r="H357" s="4"/>
      <c r="AK357" s="51">
        <v>50.3</v>
      </c>
      <c r="AL357" s="51">
        <v>101.9</v>
      </c>
      <c r="AM357" s="51">
        <v>168.3</v>
      </c>
      <c r="AN357" s="51">
        <v>36.6</v>
      </c>
      <c r="AO357" s="51">
        <v>91.3</v>
      </c>
      <c r="AP357" s="51">
        <v>154.30000000000001</v>
      </c>
      <c r="AR357" s="51">
        <v>535</v>
      </c>
      <c r="AS357" s="51">
        <v>779</v>
      </c>
      <c r="AT357" s="51">
        <v>656</v>
      </c>
    </row>
    <row r="358" spans="1:46" ht="16" x14ac:dyDescent="0.2">
      <c r="A358" s="8">
        <v>3540</v>
      </c>
      <c r="B358" s="9">
        <f t="shared" si="12"/>
        <v>11614.173228346455</v>
      </c>
      <c r="C358" s="8">
        <v>90.67</v>
      </c>
      <c r="D358" s="8">
        <v>77.2</v>
      </c>
      <c r="E358" s="8">
        <v>1505.55</v>
      </c>
      <c r="F358" s="9">
        <f t="shared" si="13"/>
        <v>4939.4685039370079</v>
      </c>
      <c r="G358" s="8">
        <v>0.41</v>
      </c>
      <c r="H358" s="4"/>
      <c r="AK358" s="51">
        <v>50.1</v>
      </c>
      <c r="AL358" s="51">
        <v>101.8</v>
      </c>
      <c r="AM358" s="51">
        <v>168.5</v>
      </c>
      <c r="AN358" s="51">
        <v>36.299999999999997</v>
      </c>
      <c r="AO358" s="51">
        <v>91.2</v>
      </c>
      <c r="AP358" s="51">
        <v>154.4</v>
      </c>
      <c r="AR358" s="51">
        <v>567</v>
      </c>
      <c r="AS358" s="51">
        <v>739</v>
      </c>
      <c r="AT358" s="51">
        <v>656</v>
      </c>
    </row>
    <row r="359" spans="1:46" ht="16" x14ac:dyDescent="0.2">
      <c r="A359" s="8">
        <v>3550</v>
      </c>
      <c r="B359" s="9">
        <f t="shared" si="12"/>
        <v>11646.981627296587</v>
      </c>
      <c r="C359" s="8">
        <v>90.3</v>
      </c>
      <c r="D359" s="8">
        <v>77.37</v>
      </c>
      <c r="E359" s="8">
        <v>1505.47</v>
      </c>
      <c r="F359" s="9">
        <f t="shared" si="13"/>
        <v>4939.2060367454069</v>
      </c>
      <c r="G359" s="8">
        <v>0.41</v>
      </c>
      <c r="H359" s="4"/>
      <c r="AK359" s="51">
        <v>49.9</v>
      </c>
      <c r="AL359" s="51">
        <v>101.8</v>
      </c>
      <c r="AM359" s="51">
        <v>168.7</v>
      </c>
      <c r="AN359" s="51">
        <v>36.1</v>
      </c>
      <c r="AO359" s="51">
        <v>91.2</v>
      </c>
      <c r="AP359" s="51">
        <v>154.5</v>
      </c>
      <c r="AR359" s="51">
        <v>601</v>
      </c>
      <c r="AS359" s="51">
        <v>699</v>
      </c>
      <c r="AT359" s="51">
        <v>657</v>
      </c>
    </row>
    <row r="360" spans="1:46" ht="16" x14ac:dyDescent="0.2">
      <c r="A360" s="8">
        <v>3560</v>
      </c>
      <c r="B360" s="9">
        <f t="shared" si="12"/>
        <v>11679.790026246719</v>
      </c>
      <c r="C360" s="8">
        <v>89.88</v>
      </c>
      <c r="D360" s="8">
        <v>77.430000000000007</v>
      </c>
      <c r="E360" s="8">
        <v>1505.45</v>
      </c>
      <c r="F360" s="9">
        <f t="shared" si="13"/>
        <v>4939.1404199475064</v>
      </c>
      <c r="G360" s="8">
        <v>0.42</v>
      </c>
      <c r="H360" s="4"/>
      <c r="AK360" s="51">
        <v>49.8</v>
      </c>
      <c r="AL360" s="51">
        <v>101.9</v>
      </c>
      <c r="AM360" s="51">
        <v>168.9</v>
      </c>
      <c r="AN360" s="51">
        <v>35.799999999999997</v>
      </c>
      <c r="AO360" s="51">
        <v>91.2</v>
      </c>
      <c r="AP360" s="51">
        <v>154.69999999999999</v>
      </c>
      <c r="AR360" s="51">
        <v>599</v>
      </c>
      <c r="AS360" s="51">
        <v>701</v>
      </c>
      <c r="AT360" s="51">
        <v>658</v>
      </c>
    </row>
    <row r="361" spans="1:46" ht="16" x14ac:dyDescent="0.2">
      <c r="A361" s="8">
        <v>3570</v>
      </c>
      <c r="B361" s="9">
        <f t="shared" si="12"/>
        <v>11712.598425196849</v>
      </c>
      <c r="C361" s="8">
        <v>89.46</v>
      </c>
      <c r="D361" s="8">
        <v>77.48</v>
      </c>
      <c r="E361" s="8">
        <v>1505.51</v>
      </c>
      <c r="F361" s="9">
        <f t="shared" si="13"/>
        <v>4939.3372703412069</v>
      </c>
      <c r="G361" s="8">
        <v>0.42</v>
      </c>
      <c r="H361" s="4"/>
      <c r="AK361" s="51">
        <v>49.6</v>
      </c>
      <c r="AL361" s="51">
        <v>101.9</v>
      </c>
      <c r="AM361" s="51">
        <v>169.1</v>
      </c>
      <c r="AN361" s="51">
        <v>35.6</v>
      </c>
      <c r="AO361" s="51">
        <v>91.2</v>
      </c>
      <c r="AP361" s="51">
        <v>154.80000000000001</v>
      </c>
      <c r="AR361" s="51">
        <v>598</v>
      </c>
      <c r="AS361" s="51">
        <v>701</v>
      </c>
      <c r="AT361" s="51">
        <v>658</v>
      </c>
    </row>
    <row r="362" spans="1:46" ht="16" x14ac:dyDescent="0.2">
      <c r="A362" s="8">
        <v>3580</v>
      </c>
      <c r="B362" s="9">
        <f t="shared" si="12"/>
        <v>11745.406824146981</v>
      </c>
      <c r="C362" s="8">
        <v>89.04</v>
      </c>
      <c r="D362" s="8">
        <v>77.540000000000006</v>
      </c>
      <c r="E362" s="8">
        <v>1505.64</v>
      </c>
      <c r="F362" s="9">
        <f t="shared" si="13"/>
        <v>4939.7637795275596</v>
      </c>
      <c r="G362" s="8">
        <v>0.42</v>
      </c>
      <c r="H362" s="4"/>
      <c r="AK362" s="51">
        <v>49.5</v>
      </c>
      <c r="AL362" s="51">
        <v>101.9</v>
      </c>
      <c r="AM362" s="51">
        <v>169.5</v>
      </c>
      <c r="AN362" s="51">
        <v>35.4</v>
      </c>
      <c r="AO362" s="51">
        <v>91.2</v>
      </c>
      <c r="AP362" s="51">
        <v>155</v>
      </c>
      <c r="AR362" s="51">
        <v>570</v>
      </c>
      <c r="AS362" s="51">
        <v>734</v>
      </c>
      <c r="AT362" s="51">
        <v>653</v>
      </c>
    </row>
    <row r="363" spans="1:46" ht="16" x14ac:dyDescent="0.2">
      <c r="A363" s="8">
        <v>3590</v>
      </c>
      <c r="B363" s="9">
        <f t="shared" si="12"/>
        <v>11778.215223097111</v>
      </c>
      <c r="C363" s="8">
        <v>88.66</v>
      </c>
      <c r="D363" s="8">
        <v>77.569999999999993</v>
      </c>
      <c r="E363" s="8">
        <v>1505.84</v>
      </c>
      <c r="F363" s="9">
        <f t="shared" si="13"/>
        <v>4940.4199475065616</v>
      </c>
      <c r="G363" s="8">
        <v>0.38</v>
      </c>
      <c r="H363" s="4"/>
      <c r="AK363" s="51">
        <v>49.4</v>
      </c>
      <c r="AL363" s="51">
        <v>102</v>
      </c>
      <c r="AM363" s="51">
        <v>169.7</v>
      </c>
      <c r="AN363" s="51">
        <v>35.299999999999997</v>
      </c>
      <c r="AO363" s="51">
        <v>91.2</v>
      </c>
      <c r="AP363" s="51">
        <v>155.19999999999999</v>
      </c>
      <c r="AR363" s="51">
        <v>571</v>
      </c>
      <c r="AS363" s="51">
        <v>733</v>
      </c>
      <c r="AT363" s="51">
        <v>650</v>
      </c>
    </row>
    <row r="364" spans="1:46" ht="16" x14ac:dyDescent="0.2">
      <c r="A364" s="8">
        <v>3600</v>
      </c>
      <c r="B364" s="9">
        <f t="shared" si="12"/>
        <v>11811.023622047243</v>
      </c>
      <c r="C364" s="8">
        <v>88.5</v>
      </c>
      <c r="D364" s="8">
        <v>77.52</v>
      </c>
      <c r="E364" s="8">
        <v>1506.09</v>
      </c>
      <c r="F364" s="9">
        <f t="shared" si="13"/>
        <v>4941.2401574803143</v>
      </c>
      <c r="G364" s="8">
        <v>0.17</v>
      </c>
      <c r="H364" s="4"/>
      <c r="AK364" s="51">
        <v>49.4</v>
      </c>
      <c r="AL364" s="51">
        <v>102.1</v>
      </c>
      <c r="AM364" s="51">
        <v>170.1</v>
      </c>
      <c r="AN364" s="51">
        <v>35.1</v>
      </c>
      <c r="AO364" s="51">
        <v>91.2</v>
      </c>
      <c r="AP364" s="51">
        <v>155.5</v>
      </c>
      <c r="AR364" s="51">
        <v>571</v>
      </c>
      <c r="AS364" s="51">
        <v>732</v>
      </c>
      <c r="AT364" s="51">
        <v>650</v>
      </c>
    </row>
    <row r="365" spans="1:46" ht="16" x14ac:dyDescent="0.2">
      <c r="A365" s="8">
        <v>3610</v>
      </c>
      <c r="B365" s="9">
        <f t="shared" si="12"/>
        <v>11843.832020997375</v>
      </c>
      <c r="C365" s="8">
        <v>88.33</v>
      </c>
      <c r="D365" s="8">
        <v>77.47</v>
      </c>
      <c r="E365" s="8">
        <v>1506.37</v>
      </c>
      <c r="F365" s="9">
        <f t="shared" si="13"/>
        <v>4942.1587926509183</v>
      </c>
      <c r="G365" s="8">
        <v>0.17</v>
      </c>
      <c r="H365" s="4"/>
      <c r="AK365" s="51">
        <v>49.3</v>
      </c>
      <c r="AL365" s="51">
        <v>102.2</v>
      </c>
      <c r="AM365" s="51">
        <v>170.4</v>
      </c>
      <c r="AN365" s="51">
        <v>35</v>
      </c>
      <c r="AO365" s="51">
        <v>91.3</v>
      </c>
      <c r="AP365" s="51">
        <v>155.80000000000001</v>
      </c>
      <c r="AR365" s="51">
        <v>602</v>
      </c>
      <c r="AS365" s="51">
        <v>695</v>
      </c>
      <c r="AT365" s="51">
        <v>650</v>
      </c>
    </row>
    <row r="366" spans="1:46" ht="16" x14ac:dyDescent="0.2">
      <c r="A366" s="8">
        <v>3620</v>
      </c>
      <c r="B366" s="9">
        <f t="shared" si="12"/>
        <v>11876.640419947506</v>
      </c>
      <c r="C366" s="8">
        <v>88.16</v>
      </c>
      <c r="D366" s="8">
        <v>77.42</v>
      </c>
      <c r="E366" s="8">
        <v>1506.67</v>
      </c>
      <c r="F366" s="9">
        <f t="shared" si="13"/>
        <v>4943.1430446194227</v>
      </c>
      <c r="G366" s="8">
        <v>0.17</v>
      </c>
      <c r="H366" s="4"/>
      <c r="AK366" s="51">
        <v>49.3</v>
      </c>
      <c r="AL366" s="51">
        <v>102.3</v>
      </c>
      <c r="AM366" s="51">
        <v>170.8</v>
      </c>
      <c r="AN366" s="51">
        <v>34.9</v>
      </c>
      <c r="AO366" s="51">
        <v>91.4</v>
      </c>
      <c r="AP366" s="51">
        <v>156</v>
      </c>
      <c r="AR366" s="51">
        <v>644</v>
      </c>
      <c r="AS366" s="51">
        <v>648</v>
      </c>
      <c r="AT366" s="51">
        <v>650</v>
      </c>
    </row>
    <row r="367" spans="1:46" ht="16" x14ac:dyDescent="0.2">
      <c r="A367" s="8">
        <v>3630</v>
      </c>
      <c r="B367" s="9">
        <f t="shared" si="12"/>
        <v>11909.448818897637</v>
      </c>
      <c r="C367" s="8">
        <v>87.97</v>
      </c>
      <c r="D367" s="8">
        <v>77.37</v>
      </c>
      <c r="E367" s="8">
        <v>1507.01</v>
      </c>
      <c r="F367" s="9">
        <f t="shared" si="13"/>
        <v>4944.2585301837271</v>
      </c>
      <c r="G367" s="8">
        <v>0.2</v>
      </c>
      <c r="H367" s="4"/>
      <c r="AK367" s="51">
        <v>49.3</v>
      </c>
      <c r="AL367" s="51">
        <v>102.4</v>
      </c>
      <c r="AM367" s="51">
        <v>171.1</v>
      </c>
      <c r="AN367" s="51">
        <v>34.799999999999997</v>
      </c>
      <c r="AO367" s="51">
        <v>91.4</v>
      </c>
      <c r="AP367" s="51">
        <v>156.30000000000001</v>
      </c>
      <c r="AR367" s="51">
        <v>657</v>
      </c>
      <c r="AS367" s="51">
        <v>633</v>
      </c>
      <c r="AT367" s="51">
        <v>652</v>
      </c>
    </row>
    <row r="368" spans="1:46" ht="16" x14ac:dyDescent="0.2">
      <c r="A368" s="8">
        <v>3640</v>
      </c>
      <c r="B368" s="9">
        <f t="shared" si="12"/>
        <v>11942.257217847768</v>
      </c>
      <c r="C368" s="8">
        <v>87.69</v>
      </c>
      <c r="D368" s="8">
        <v>77.34</v>
      </c>
      <c r="E368" s="8">
        <v>1507.39</v>
      </c>
      <c r="F368" s="9">
        <f t="shared" si="13"/>
        <v>4945.5052493438325</v>
      </c>
      <c r="G368" s="8">
        <v>0.28000000000000003</v>
      </c>
      <c r="H368" s="4"/>
      <c r="AK368" s="51">
        <v>49.3</v>
      </c>
      <c r="AL368" s="51">
        <v>102.6</v>
      </c>
      <c r="AM368" s="51">
        <v>171.5</v>
      </c>
      <c r="AN368" s="51">
        <v>34.799999999999997</v>
      </c>
      <c r="AO368" s="51">
        <v>91.5</v>
      </c>
      <c r="AP368" s="51">
        <v>156.6</v>
      </c>
      <c r="AR368" s="51">
        <v>656</v>
      </c>
      <c r="AS368" s="51">
        <v>634</v>
      </c>
      <c r="AT368" s="51">
        <v>652</v>
      </c>
    </row>
    <row r="369" spans="1:46" ht="16" x14ac:dyDescent="0.2">
      <c r="A369" s="8">
        <v>3650</v>
      </c>
      <c r="B369" s="9">
        <f t="shared" si="12"/>
        <v>11975.0656167979</v>
      </c>
      <c r="C369" s="8">
        <v>87.41</v>
      </c>
      <c r="D369" s="8">
        <v>77.31</v>
      </c>
      <c r="E369" s="8">
        <v>1507.82</v>
      </c>
      <c r="F369" s="9">
        <f t="shared" si="13"/>
        <v>4946.9160104986868</v>
      </c>
      <c r="G369" s="8">
        <v>0.28000000000000003</v>
      </c>
      <c r="H369" s="4"/>
      <c r="AK369" s="51">
        <v>49.3</v>
      </c>
      <c r="AL369" s="51">
        <v>102.7</v>
      </c>
      <c r="AM369" s="51">
        <v>172</v>
      </c>
      <c r="AN369" s="51">
        <v>34.700000000000003</v>
      </c>
      <c r="AO369" s="51">
        <v>91.6</v>
      </c>
      <c r="AP369" s="51">
        <v>157</v>
      </c>
      <c r="AR369" s="51">
        <v>621</v>
      </c>
      <c r="AS369" s="51">
        <v>674</v>
      </c>
      <c r="AT369" s="51">
        <v>652</v>
      </c>
    </row>
    <row r="370" spans="1:46" ht="16" x14ac:dyDescent="0.2">
      <c r="A370" s="8">
        <v>3660</v>
      </c>
      <c r="B370" s="9">
        <f t="shared" si="12"/>
        <v>12007.874015748032</v>
      </c>
      <c r="C370" s="8">
        <v>87.13</v>
      </c>
      <c r="D370" s="8">
        <v>77.28</v>
      </c>
      <c r="E370" s="8">
        <v>1508.29</v>
      </c>
      <c r="F370" s="9">
        <f t="shared" si="13"/>
        <v>4948.4580052493438</v>
      </c>
      <c r="G370" s="8">
        <v>0.28000000000000003</v>
      </c>
      <c r="H370" s="4"/>
      <c r="AK370" s="51">
        <v>49.3</v>
      </c>
      <c r="AL370" s="51">
        <v>102.9</v>
      </c>
      <c r="AM370" s="51">
        <v>172.4</v>
      </c>
      <c r="AN370" s="51">
        <v>34.700000000000003</v>
      </c>
      <c r="AO370" s="51">
        <v>91.7</v>
      </c>
      <c r="AP370" s="51">
        <v>157.30000000000001</v>
      </c>
      <c r="AR370" s="51">
        <v>554</v>
      </c>
      <c r="AS370" s="51">
        <v>750</v>
      </c>
      <c r="AT370" s="51">
        <v>648</v>
      </c>
    </row>
    <row r="371" spans="1:46" ht="16" x14ac:dyDescent="0.2">
      <c r="A371" s="8">
        <v>3670</v>
      </c>
      <c r="B371" s="9">
        <f t="shared" si="12"/>
        <v>12040.682414698162</v>
      </c>
      <c r="C371" s="8">
        <v>87</v>
      </c>
      <c r="D371" s="8">
        <v>77.17</v>
      </c>
      <c r="E371" s="8">
        <v>1508.81</v>
      </c>
      <c r="F371" s="9">
        <f t="shared" si="13"/>
        <v>4950.1640419947498</v>
      </c>
      <c r="G371" s="8">
        <v>0.16</v>
      </c>
      <c r="H371" s="4"/>
      <c r="AK371" s="51">
        <v>49.3</v>
      </c>
      <c r="AL371" s="51">
        <v>103.1</v>
      </c>
      <c r="AM371" s="51">
        <v>172.8</v>
      </c>
      <c r="AN371" s="51">
        <v>34.700000000000003</v>
      </c>
      <c r="AO371" s="51">
        <v>91.9</v>
      </c>
      <c r="AP371" s="51">
        <v>157.69999999999999</v>
      </c>
      <c r="AR371" s="51">
        <v>518</v>
      </c>
      <c r="AS371" s="51">
        <v>789</v>
      </c>
      <c r="AT371" s="51">
        <v>644</v>
      </c>
    </row>
    <row r="372" spans="1:46" ht="16" x14ac:dyDescent="0.2">
      <c r="A372" s="8">
        <v>3680</v>
      </c>
      <c r="B372" s="9">
        <f t="shared" si="12"/>
        <v>12073.490813648294</v>
      </c>
      <c r="C372" s="8">
        <v>87.05</v>
      </c>
      <c r="D372" s="8">
        <v>76.989999999999995</v>
      </c>
      <c r="E372" s="8">
        <v>1509.33</v>
      </c>
      <c r="F372" s="9">
        <f t="shared" si="13"/>
        <v>4951.8700787401567</v>
      </c>
      <c r="G372" s="8">
        <v>0.18</v>
      </c>
      <c r="H372" s="4"/>
      <c r="AK372" s="51">
        <v>49.4</v>
      </c>
      <c r="AL372" s="51">
        <v>103.2</v>
      </c>
      <c r="AM372" s="51">
        <v>173.2</v>
      </c>
      <c r="AN372" s="51">
        <v>34.700000000000003</v>
      </c>
      <c r="AO372" s="51">
        <v>92</v>
      </c>
      <c r="AP372" s="51">
        <v>158.1</v>
      </c>
      <c r="AR372" s="51">
        <v>523</v>
      </c>
      <c r="AS372" s="51">
        <v>781</v>
      </c>
      <c r="AT372" s="51">
        <v>643</v>
      </c>
    </row>
    <row r="373" spans="1:46" ht="16" x14ac:dyDescent="0.2">
      <c r="A373" s="8">
        <v>3690</v>
      </c>
      <c r="B373" s="9">
        <f t="shared" si="12"/>
        <v>12106.299212598424</v>
      </c>
      <c r="C373" s="8">
        <v>87.09</v>
      </c>
      <c r="D373" s="8">
        <v>76.819999999999993</v>
      </c>
      <c r="E373" s="8">
        <v>1509.84</v>
      </c>
      <c r="F373" s="9">
        <f t="shared" si="13"/>
        <v>4953.5433070866138</v>
      </c>
      <c r="G373" s="8">
        <v>0.18</v>
      </c>
      <c r="H373" s="4"/>
      <c r="AK373" s="51">
        <v>49.4</v>
      </c>
      <c r="AL373" s="51">
        <v>103.4</v>
      </c>
      <c r="AM373" s="51">
        <v>173.7</v>
      </c>
      <c r="AN373" s="51">
        <v>34.6</v>
      </c>
      <c r="AO373" s="51">
        <v>92.1</v>
      </c>
      <c r="AP373" s="51">
        <v>158.5</v>
      </c>
      <c r="AR373" s="51">
        <v>653</v>
      </c>
      <c r="AS373" s="51">
        <v>638</v>
      </c>
      <c r="AT373" s="51">
        <v>647</v>
      </c>
    </row>
    <row r="374" spans="1:46" ht="16" x14ac:dyDescent="0.2">
      <c r="A374" s="8">
        <v>3700</v>
      </c>
      <c r="B374" s="9">
        <f t="shared" si="12"/>
        <v>12139.107611548556</v>
      </c>
      <c r="C374" s="8">
        <v>87.13</v>
      </c>
      <c r="D374" s="8">
        <v>76.64</v>
      </c>
      <c r="E374" s="8">
        <v>1510.34</v>
      </c>
      <c r="F374" s="9">
        <f t="shared" si="13"/>
        <v>4955.1837270341202</v>
      </c>
      <c r="G374" s="8">
        <v>0.18</v>
      </c>
      <c r="H374" s="4"/>
      <c r="AK374" s="51">
        <v>49.5</v>
      </c>
      <c r="AL374" s="51">
        <v>103.6</v>
      </c>
      <c r="AM374" s="51">
        <v>174.1</v>
      </c>
      <c r="AN374" s="51">
        <v>34.6</v>
      </c>
      <c r="AO374" s="51">
        <v>92.3</v>
      </c>
      <c r="AP374" s="51">
        <v>158.80000000000001</v>
      </c>
      <c r="AR374" s="51">
        <v>694</v>
      </c>
      <c r="AS374" s="51">
        <v>596</v>
      </c>
      <c r="AT374" s="51">
        <v>653</v>
      </c>
    </row>
    <row r="375" spans="1:46" ht="16" x14ac:dyDescent="0.2">
      <c r="A375" s="8">
        <v>3710</v>
      </c>
      <c r="B375" s="9">
        <f t="shared" si="12"/>
        <v>12171.916010498688</v>
      </c>
      <c r="C375" s="8">
        <v>86.84</v>
      </c>
      <c r="D375" s="8">
        <v>76.55</v>
      </c>
      <c r="E375" s="8">
        <v>1510.87</v>
      </c>
      <c r="F375" s="9">
        <f t="shared" si="13"/>
        <v>4956.9225721784769</v>
      </c>
      <c r="G375" s="8">
        <v>0.31</v>
      </c>
      <c r="H375" s="4"/>
      <c r="AK375" s="51">
        <v>49.5</v>
      </c>
      <c r="AL375" s="51">
        <v>103.8</v>
      </c>
      <c r="AM375" s="51">
        <v>174.7</v>
      </c>
      <c r="AN375" s="51">
        <v>34.700000000000003</v>
      </c>
      <c r="AO375" s="51">
        <v>92.4</v>
      </c>
      <c r="AP375" s="51">
        <v>159.19999999999999</v>
      </c>
      <c r="AR375" s="51">
        <v>697</v>
      </c>
      <c r="AS375" s="51">
        <v>594</v>
      </c>
      <c r="AT375" s="51">
        <v>656</v>
      </c>
    </row>
    <row r="376" spans="1:46" ht="16" x14ac:dyDescent="0.2">
      <c r="A376" s="8">
        <v>3720</v>
      </c>
      <c r="B376" s="9">
        <f t="shared" si="12"/>
        <v>12204.724409448818</v>
      </c>
      <c r="C376" s="8">
        <v>86.34</v>
      </c>
      <c r="D376" s="8">
        <v>76.52</v>
      </c>
      <c r="E376" s="8">
        <v>1511.46</v>
      </c>
      <c r="F376" s="9">
        <f t="shared" si="13"/>
        <v>4958.858267716535</v>
      </c>
      <c r="G376" s="8">
        <v>0.5</v>
      </c>
      <c r="H376" s="4"/>
      <c r="AK376" s="51">
        <v>49.6</v>
      </c>
      <c r="AL376" s="51">
        <v>104</v>
      </c>
      <c r="AM376" s="51">
        <v>175.1</v>
      </c>
      <c r="AN376" s="51">
        <v>34.700000000000003</v>
      </c>
      <c r="AO376" s="51">
        <v>92.6</v>
      </c>
      <c r="AP376" s="51">
        <v>159.6</v>
      </c>
      <c r="AR376" s="51">
        <v>698</v>
      </c>
      <c r="AS376" s="51">
        <v>592</v>
      </c>
      <c r="AT376" s="51">
        <v>655</v>
      </c>
    </row>
    <row r="377" spans="1:46" ht="16" x14ac:dyDescent="0.2">
      <c r="A377" s="8">
        <v>3730</v>
      </c>
      <c r="B377" s="9">
        <f t="shared" si="12"/>
        <v>12237.53280839895</v>
      </c>
      <c r="C377" s="8">
        <v>85.84</v>
      </c>
      <c r="D377" s="8">
        <v>76.48</v>
      </c>
      <c r="E377" s="8">
        <v>1512.15</v>
      </c>
      <c r="F377" s="9">
        <f t="shared" si="13"/>
        <v>4961.1220472440946</v>
      </c>
      <c r="G377" s="8">
        <v>0.5</v>
      </c>
      <c r="H377" s="4"/>
      <c r="AK377" s="51">
        <v>49.8</v>
      </c>
      <c r="AL377" s="51">
        <v>104.2</v>
      </c>
      <c r="AM377" s="51">
        <v>175.7</v>
      </c>
      <c r="AN377" s="51">
        <v>34.799999999999997</v>
      </c>
      <c r="AO377" s="51">
        <v>92.8</v>
      </c>
      <c r="AP377" s="51">
        <v>160.1</v>
      </c>
      <c r="AR377" s="51">
        <v>784</v>
      </c>
      <c r="AS377" s="51">
        <v>506</v>
      </c>
      <c r="AT377" s="51">
        <v>654</v>
      </c>
    </row>
    <row r="378" spans="1:46" ht="16" x14ac:dyDescent="0.2">
      <c r="A378" s="8">
        <v>3740</v>
      </c>
      <c r="B378" s="9">
        <f t="shared" si="12"/>
        <v>12270.34120734908</v>
      </c>
      <c r="C378" s="8">
        <v>85.34</v>
      </c>
      <c r="D378" s="8">
        <v>76.45</v>
      </c>
      <c r="E378" s="8">
        <v>1512.92</v>
      </c>
      <c r="F378" s="9">
        <f t="shared" si="13"/>
        <v>4963.6482939632542</v>
      </c>
      <c r="G378" s="8">
        <v>0.5</v>
      </c>
      <c r="H378" s="4"/>
      <c r="AK378" s="51">
        <v>49.9</v>
      </c>
      <c r="AL378" s="51">
        <v>104.5</v>
      </c>
      <c r="AM378" s="51">
        <v>176.3</v>
      </c>
      <c r="AN378" s="51">
        <v>34.9</v>
      </c>
      <c r="AO378" s="51">
        <v>93</v>
      </c>
      <c r="AP378" s="51">
        <v>160.6</v>
      </c>
      <c r="AR378" s="51">
        <v>835</v>
      </c>
      <c r="AS378" s="51">
        <v>459</v>
      </c>
      <c r="AT378" s="51">
        <v>642</v>
      </c>
    </row>
    <row r="379" spans="1:46" ht="16" x14ac:dyDescent="0.2">
      <c r="A379" s="8">
        <v>3750</v>
      </c>
      <c r="B379" s="9">
        <f t="shared" si="12"/>
        <v>12303.149606299212</v>
      </c>
      <c r="C379" s="8">
        <v>85.37</v>
      </c>
      <c r="D379" s="8">
        <v>76.680000000000007</v>
      </c>
      <c r="E379" s="8">
        <v>1513.72</v>
      </c>
      <c r="F379" s="9">
        <f t="shared" si="13"/>
        <v>4966.272965879265</v>
      </c>
      <c r="G379" s="8">
        <v>0.23</v>
      </c>
      <c r="H379" s="4"/>
      <c r="AK379" s="51">
        <v>50.1</v>
      </c>
      <c r="AL379" s="51">
        <v>104.7</v>
      </c>
      <c r="AM379" s="51">
        <v>176.9</v>
      </c>
      <c r="AN379" s="51">
        <v>35.1</v>
      </c>
      <c r="AO379" s="51">
        <v>93.2</v>
      </c>
      <c r="AP379" s="51">
        <v>161.1</v>
      </c>
      <c r="AR379" s="51">
        <v>837</v>
      </c>
      <c r="AS379" s="51">
        <v>457</v>
      </c>
      <c r="AT379" s="51">
        <v>639</v>
      </c>
    </row>
    <row r="380" spans="1:46" ht="16" x14ac:dyDescent="0.2">
      <c r="A380" s="8">
        <v>3760</v>
      </c>
      <c r="B380" s="9">
        <f t="shared" si="12"/>
        <v>12335.958005249344</v>
      </c>
      <c r="C380" s="8">
        <v>85.57</v>
      </c>
      <c r="D380" s="8">
        <v>76.989999999999995</v>
      </c>
      <c r="E380" s="8">
        <v>1514.51</v>
      </c>
      <c r="F380" s="9">
        <f t="shared" si="13"/>
        <v>4968.8648293963251</v>
      </c>
      <c r="G380" s="8">
        <v>0.37</v>
      </c>
      <c r="H380" s="4"/>
      <c r="AK380" s="51">
        <v>50.2</v>
      </c>
      <c r="AL380" s="51">
        <v>105</v>
      </c>
      <c r="AM380" s="51">
        <v>177.4</v>
      </c>
      <c r="AN380" s="51">
        <v>35.1</v>
      </c>
      <c r="AO380" s="51">
        <v>93.4</v>
      </c>
      <c r="AP380" s="51">
        <v>161.5</v>
      </c>
      <c r="AR380" s="51">
        <v>744</v>
      </c>
      <c r="AS380" s="51">
        <v>541</v>
      </c>
      <c r="AT380" s="51">
        <v>639</v>
      </c>
    </row>
    <row r="381" spans="1:46" ht="16" x14ac:dyDescent="0.2">
      <c r="A381" s="8">
        <v>3770</v>
      </c>
      <c r="B381" s="9">
        <f t="shared" si="12"/>
        <v>12368.766404199474</v>
      </c>
      <c r="C381" s="8">
        <v>85.77</v>
      </c>
      <c r="D381" s="8">
        <v>77.31</v>
      </c>
      <c r="E381" s="8">
        <v>1515.27</v>
      </c>
      <c r="F381" s="9">
        <f t="shared" si="13"/>
        <v>4971.358267716535</v>
      </c>
      <c r="G381" s="8">
        <v>0.37</v>
      </c>
      <c r="H381" s="4"/>
      <c r="AK381" s="51">
        <v>50.3</v>
      </c>
      <c r="AL381" s="51">
        <v>105.2</v>
      </c>
      <c r="AM381" s="51">
        <v>177.9</v>
      </c>
      <c r="AN381" s="51">
        <v>35.200000000000003</v>
      </c>
      <c r="AO381" s="51">
        <v>93.6</v>
      </c>
      <c r="AP381" s="51">
        <v>162</v>
      </c>
      <c r="AR381" s="51">
        <v>565</v>
      </c>
      <c r="AS381" s="51">
        <v>738</v>
      </c>
      <c r="AT381" s="51">
        <v>639</v>
      </c>
    </row>
    <row r="382" spans="1:46" ht="16" x14ac:dyDescent="0.2">
      <c r="A382" s="8">
        <v>3780</v>
      </c>
      <c r="B382" s="9">
        <f t="shared" si="12"/>
        <v>12401.574803149606</v>
      </c>
      <c r="C382" s="8">
        <v>85.98</v>
      </c>
      <c r="D382" s="8">
        <v>77.62</v>
      </c>
      <c r="E382" s="8">
        <v>1515.99</v>
      </c>
      <c r="F382" s="9">
        <f t="shared" si="13"/>
        <v>4973.7204724409448</v>
      </c>
      <c r="G382" s="8">
        <v>0.37</v>
      </c>
      <c r="H382" s="4"/>
      <c r="AK382" s="51">
        <v>50.4</v>
      </c>
      <c r="AL382" s="51">
        <v>105.4</v>
      </c>
      <c r="AM382" s="51">
        <v>178.4</v>
      </c>
      <c r="AN382" s="51">
        <v>35.200000000000003</v>
      </c>
      <c r="AO382" s="51">
        <v>93.7</v>
      </c>
      <c r="AP382" s="51">
        <v>162.4</v>
      </c>
      <c r="AR382" s="51">
        <v>564</v>
      </c>
      <c r="AS382" s="51">
        <v>739</v>
      </c>
      <c r="AT382" s="51">
        <v>634</v>
      </c>
    </row>
    <row r="383" spans="1:46" ht="16" x14ac:dyDescent="0.2">
      <c r="A383" s="8">
        <v>3790</v>
      </c>
      <c r="B383" s="9">
        <f t="shared" si="12"/>
        <v>12434.383202099736</v>
      </c>
      <c r="C383" s="8">
        <v>86.71</v>
      </c>
      <c r="D383" s="8">
        <v>78.11</v>
      </c>
      <c r="E383" s="8">
        <v>1516.63</v>
      </c>
      <c r="F383" s="9">
        <f t="shared" si="13"/>
        <v>4975.8202099737537</v>
      </c>
      <c r="G383" s="8">
        <v>0.89</v>
      </c>
      <c r="H383" s="4"/>
      <c r="AK383" s="51">
        <v>50.4</v>
      </c>
      <c r="AL383" s="51">
        <v>105.5</v>
      </c>
      <c r="AM383" s="51">
        <v>178.8</v>
      </c>
      <c r="AN383" s="51">
        <v>35.200000000000003</v>
      </c>
      <c r="AO383" s="51">
        <v>93.8</v>
      </c>
      <c r="AP383" s="51">
        <v>162.80000000000001</v>
      </c>
      <c r="AR383" s="51">
        <v>566</v>
      </c>
      <c r="AS383" s="51">
        <v>736</v>
      </c>
      <c r="AT383" s="51">
        <v>631</v>
      </c>
    </row>
    <row r="384" spans="1:46" ht="16" x14ac:dyDescent="0.2">
      <c r="A384" s="8">
        <v>3800</v>
      </c>
      <c r="B384" s="9">
        <f t="shared" si="12"/>
        <v>12467.191601049868</v>
      </c>
      <c r="C384" s="8">
        <v>87.49</v>
      </c>
      <c r="D384" s="8">
        <v>78.62</v>
      </c>
      <c r="E384" s="8">
        <v>1517.13</v>
      </c>
      <c r="F384" s="9">
        <f t="shared" si="13"/>
        <v>4977.4606299212601</v>
      </c>
      <c r="G384" s="8">
        <v>0.93</v>
      </c>
      <c r="H384" s="4"/>
      <c r="AK384" s="51">
        <v>50.4</v>
      </c>
      <c r="AL384" s="51">
        <v>105.6</v>
      </c>
      <c r="AM384" s="51">
        <v>179.2</v>
      </c>
      <c r="AN384" s="51">
        <v>35</v>
      </c>
      <c r="AO384" s="51">
        <v>93.9</v>
      </c>
      <c r="AP384" s="51">
        <v>163.1</v>
      </c>
      <c r="AR384" s="51">
        <v>575</v>
      </c>
      <c r="AS384" s="51">
        <v>728</v>
      </c>
      <c r="AT384" s="51">
        <v>632</v>
      </c>
    </row>
    <row r="385" spans="1:46" ht="16" x14ac:dyDescent="0.2">
      <c r="A385" s="8">
        <v>3810</v>
      </c>
      <c r="B385" s="9">
        <f t="shared" si="12"/>
        <v>12500</v>
      </c>
      <c r="C385" s="8">
        <v>88.26</v>
      </c>
      <c r="D385" s="8">
        <v>79.13</v>
      </c>
      <c r="E385" s="8">
        <v>1517.5</v>
      </c>
      <c r="F385" s="9">
        <f t="shared" si="13"/>
        <v>4978.6745406824148</v>
      </c>
      <c r="G385" s="8">
        <v>0.93</v>
      </c>
      <c r="H385" s="4"/>
      <c r="AK385" s="51">
        <v>50.3</v>
      </c>
      <c r="AL385" s="51">
        <v>105.7</v>
      </c>
      <c r="AM385" s="51">
        <v>179.5</v>
      </c>
      <c r="AN385" s="51">
        <v>34.799999999999997</v>
      </c>
      <c r="AO385" s="51">
        <v>93.9</v>
      </c>
      <c r="AP385" s="51">
        <v>163.30000000000001</v>
      </c>
      <c r="AR385" s="51">
        <v>618</v>
      </c>
      <c r="AS385" s="51">
        <v>702</v>
      </c>
      <c r="AT385" s="51">
        <v>638</v>
      </c>
    </row>
    <row r="386" spans="1:46" ht="16" x14ac:dyDescent="0.2">
      <c r="A386" s="8">
        <v>3820</v>
      </c>
      <c r="B386" s="9">
        <f t="shared" si="12"/>
        <v>12532.80839895013</v>
      </c>
      <c r="C386" s="8">
        <v>88.98</v>
      </c>
      <c r="D386" s="8">
        <v>79.599999999999994</v>
      </c>
      <c r="E386" s="8">
        <v>1517.74</v>
      </c>
      <c r="F386" s="9">
        <f t="shared" si="13"/>
        <v>4979.4619422572177</v>
      </c>
      <c r="G386" s="8">
        <v>0.86</v>
      </c>
      <c r="H386" s="4"/>
      <c r="AK386" s="51">
        <v>50.1</v>
      </c>
      <c r="AL386" s="51">
        <v>105.7</v>
      </c>
      <c r="AM386" s="51">
        <v>179.8</v>
      </c>
      <c r="AN386" s="51">
        <v>34.6</v>
      </c>
      <c r="AO386" s="51">
        <v>93.9</v>
      </c>
      <c r="AP386" s="51">
        <v>163.5</v>
      </c>
      <c r="AR386" s="51">
        <v>622</v>
      </c>
      <c r="AS386" s="51">
        <v>699</v>
      </c>
      <c r="AT386" s="51">
        <v>650</v>
      </c>
    </row>
    <row r="387" spans="1:46" ht="16" x14ac:dyDescent="0.2">
      <c r="A387" s="8">
        <v>3830</v>
      </c>
      <c r="B387" s="9">
        <f t="shared" si="12"/>
        <v>12565.616797900262</v>
      </c>
      <c r="C387" s="8">
        <v>88.63</v>
      </c>
      <c r="D387" s="8">
        <v>79.44</v>
      </c>
      <c r="E387" s="8">
        <v>1517.95</v>
      </c>
      <c r="F387" s="9">
        <f t="shared" si="13"/>
        <v>4980.1509186351705</v>
      </c>
      <c r="G387" s="8">
        <v>0.39</v>
      </c>
      <c r="H387" s="4"/>
      <c r="AK387" s="51">
        <v>49.9</v>
      </c>
      <c r="AL387" s="51">
        <v>105.7</v>
      </c>
      <c r="AM387" s="51">
        <v>179.9</v>
      </c>
      <c r="AN387" s="51">
        <v>34.299999999999997</v>
      </c>
      <c r="AO387" s="51">
        <v>93.8</v>
      </c>
      <c r="AP387" s="51">
        <v>163.6</v>
      </c>
      <c r="AR387" s="51">
        <v>622</v>
      </c>
      <c r="AS387" s="51">
        <v>698</v>
      </c>
      <c r="AT387" s="51">
        <v>650</v>
      </c>
    </row>
    <row r="388" spans="1:46" ht="16" x14ac:dyDescent="0.2">
      <c r="A388" s="8">
        <v>3840</v>
      </c>
      <c r="B388" s="9">
        <f t="shared" ref="B388:B428" si="14">A388/0.3048</f>
        <v>12598.425196850392</v>
      </c>
      <c r="C388" s="8">
        <v>88.27</v>
      </c>
      <c r="D388" s="8">
        <v>79.28</v>
      </c>
      <c r="E388" s="8">
        <v>1518.22</v>
      </c>
      <c r="F388" s="9">
        <f t="shared" ref="F388:F428" si="15">E388/0.3048</f>
        <v>4981.0367454068237</v>
      </c>
      <c r="G388" s="8">
        <v>0.39</v>
      </c>
      <c r="H388" s="4"/>
      <c r="AK388" s="51">
        <v>49.8</v>
      </c>
      <c r="AL388" s="51">
        <v>105.8</v>
      </c>
      <c r="AM388" s="51">
        <v>180.3</v>
      </c>
      <c r="AN388" s="51">
        <v>34.200000000000003</v>
      </c>
      <c r="AO388" s="51">
        <v>93.9</v>
      </c>
      <c r="AP388" s="51">
        <v>163.80000000000001</v>
      </c>
      <c r="AR388" s="51">
        <v>629</v>
      </c>
      <c r="AS388" s="51">
        <v>684</v>
      </c>
      <c r="AT388" s="51">
        <v>650</v>
      </c>
    </row>
    <row r="389" spans="1:46" ht="16" x14ac:dyDescent="0.2">
      <c r="A389" s="8">
        <v>3850</v>
      </c>
      <c r="B389" s="9">
        <f t="shared" si="14"/>
        <v>12631.233595800524</v>
      </c>
      <c r="C389" s="8">
        <v>87.92</v>
      </c>
      <c r="D389" s="8">
        <v>79.11</v>
      </c>
      <c r="E389" s="8">
        <v>1518.55</v>
      </c>
      <c r="F389" s="9">
        <f t="shared" si="15"/>
        <v>4982.1194225721783</v>
      </c>
      <c r="G389" s="8">
        <v>0.39</v>
      </c>
      <c r="H389" s="4"/>
      <c r="AK389" s="51">
        <v>49.7</v>
      </c>
      <c r="AL389" s="51">
        <v>105.9</v>
      </c>
      <c r="AM389" s="51">
        <v>180.5</v>
      </c>
      <c r="AN389" s="51">
        <v>34</v>
      </c>
      <c r="AO389" s="51">
        <v>93.9</v>
      </c>
      <c r="AP389" s="51">
        <v>164</v>
      </c>
      <c r="AR389" s="51">
        <v>644</v>
      </c>
      <c r="AS389" s="51">
        <v>657</v>
      </c>
      <c r="AT389" s="51">
        <v>649</v>
      </c>
    </row>
    <row r="390" spans="1:46" ht="16" x14ac:dyDescent="0.2">
      <c r="A390" s="8">
        <v>3860</v>
      </c>
      <c r="B390" s="9">
        <f t="shared" si="14"/>
        <v>12664.041994750656</v>
      </c>
      <c r="C390" s="8">
        <v>87.6</v>
      </c>
      <c r="D390" s="8">
        <v>78.88</v>
      </c>
      <c r="E390" s="8">
        <v>1518.94</v>
      </c>
      <c r="F390" s="9">
        <f t="shared" si="15"/>
        <v>4983.3989501312335</v>
      </c>
      <c r="G390" s="8">
        <v>0.4</v>
      </c>
      <c r="H390" s="4"/>
      <c r="AK390" s="51">
        <v>49.6</v>
      </c>
      <c r="AL390" s="51">
        <v>105.9</v>
      </c>
      <c r="AM390" s="51">
        <v>180.8</v>
      </c>
      <c r="AN390" s="51">
        <v>33.799999999999997</v>
      </c>
      <c r="AO390" s="51">
        <v>93.9</v>
      </c>
      <c r="AP390" s="51">
        <v>164.2</v>
      </c>
      <c r="AR390" s="51">
        <v>654</v>
      </c>
      <c r="AS390" s="51">
        <v>642</v>
      </c>
      <c r="AT390" s="51">
        <v>647</v>
      </c>
    </row>
    <row r="391" spans="1:46" ht="16" x14ac:dyDescent="0.2">
      <c r="A391" s="8">
        <v>3870</v>
      </c>
      <c r="B391" s="9">
        <f t="shared" si="14"/>
        <v>12696.850393700786</v>
      </c>
      <c r="C391" s="8">
        <v>87.44</v>
      </c>
      <c r="D391" s="8">
        <v>78.3</v>
      </c>
      <c r="E391" s="8">
        <v>1519.38</v>
      </c>
      <c r="F391" s="9">
        <f t="shared" si="15"/>
        <v>4984.8425196850394</v>
      </c>
      <c r="G391" s="8">
        <v>0.6</v>
      </c>
      <c r="H391" s="4"/>
      <c r="AK391" s="51">
        <v>49.5</v>
      </c>
      <c r="AL391" s="51">
        <v>106</v>
      </c>
      <c r="AM391" s="51">
        <v>181.1</v>
      </c>
      <c r="AN391" s="51">
        <v>33.6</v>
      </c>
      <c r="AO391" s="51">
        <v>93.9</v>
      </c>
      <c r="AP391" s="51">
        <v>164.5</v>
      </c>
      <c r="AR391" s="51">
        <v>653</v>
      </c>
      <c r="AS391" s="51">
        <v>641</v>
      </c>
      <c r="AT391" s="51">
        <v>647</v>
      </c>
    </row>
    <row r="392" spans="1:46" ht="16" x14ac:dyDescent="0.2">
      <c r="A392" s="8">
        <v>3880</v>
      </c>
      <c r="B392" s="9">
        <f t="shared" si="14"/>
        <v>12729.658792650918</v>
      </c>
      <c r="C392" s="8">
        <v>87.28</v>
      </c>
      <c r="D392" s="8">
        <v>77.73</v>
      </c>
      <c r="E392" s="8">
        <v>1519.84</v>
      </c>
      <c r="F392" s="9">
        <f t="shared" si="15"/>
        <v>4986.3517060367449</v>
      </c>
      <c r="G392" s="8">
        <v>0.6</v>
      </c>
      <c r="H392" s="4"/>
      <c r="AK392" s="51">
        <v>49.4</v>
      </c>
      <c r="AL392" s="51">
        <v>106</v>
      </c>
      <c r="AM392" s="51">
        <v>181.4</v>
      </c>
      <c r="AN392" s="51">
        <v>33.5</v>
      </c>
      <c r="AO392" s="51">
        <v>93.9</v>
      </c>
      <c r="AP392" s="51">
        <v>164.7</v>
      </c>
      <c r="AR392" s="51">
        <v>651</v>
      </c>
      <c r="AS392" s="51">
        <v>639</v>
      </c>
      <c r="AT392" s="51">
        <v>646</v>
      </c>
    </row>
    <row r="393" spans="1:46" ht="16" x14ac:dyDescent="0.2">
      <c r="A393" s="8">
        <v>3890</v>
      </c>
      <c r="B393" s="9">
        <f t="shared" si="14"/>
        <v>12762.467191601048</v>
      </c>
      <c r="C393" s="8">
        <v>87.12</v>
      </c>
      <c r="D393" s="8">
        <v>77.150000000000006</v>
      </c>
      <c r="E393" s="8">
        <v>1520.32</v>
      </c>
      <c r="F393" s="9">
        <f t="shared" si="15"/>
        <v>4987.9265091863508</v>
      </c>
      <c r="G393" s="8">
        <v>0.6</v>
      </c>
      <c r="H393" s="4"/>
      <c r="AK393" s="51">
        <v>49.3</v>
      </c>
      <c r="AL393" s="51">
        <v>106.1</v>
      </c>
      <c r="AM393" s="51">
        <v>181.7</v>
      </c>
      <c r="AN393" s="51">
        <v>33.299999999999997</v>
      </c>
      <c r="AO393" s="51">
        <v>93.9</v>
      </c>
      <c r="AP393" s="51">
        <v>164.9</v>
      </c>
      <c r="AR393" s="51">
        <v>646</v>
      </c>
      <c r="AS393" s="51">
        <v>642</v>
      </c>
      <c r="AT393" s="51">
        <v>646</v>
      </c>
    </row>
    <row r="394" spans="1:46" ht="16" x14ac:dyDescent="0.2">
      <c r="A394" s="8">
        <v>3900</v>
      </c>
      <c r="B394" s="9">
        <f t="shared" si="14"/>
        <v>12795.27559055118</v>
      </c>
      <c r="C394" s="8">
        <v>87.03</v>
      </c>
      <c r="D394" s="8">
        <v>76.66</v>
      </c>
      <c r="E394" s="8">
        <v>1520.83</v>
      </c>
      <c r="F394" s="9">
        <f t="shared" si="15"/>
        <v>4989.5997375328079</v>
      </c>
      <c r="G394" s="8">
        <v>0.5</v>
      </c>
      <c r="H394" s="4"/>
      <c r="AK394" s="51">
        <v>49.2</v>
      </c>
      <c r="AL394" s="51">
        <v>106.1</v>
      </c>
      <c r="AM394" s="51">
        <v>181.9</v>
      </c>
      <c r="AN394" s="51">
        <v>33.1</v>
      </c>
      <c r="AO394" s="51">
        <v>93.9</v>
      </c>
      <c r="AP394" s="51">
        <v>165.1</v>
      </c>
      <c r="AR394" s="51">
        <v>649</v>
      </c>
      <c r="AS394" s="51">
        <v>640</v>
      </c>
      <c r="AT394" s="51">
        <v>644</v>
      </c>
    </row>
    <row r="395" spans="1:46" ht="16" x14ac:dyDescent="0.2">
      <c r="A395" s="8">
        <v>3910</v>
      </c>
      <c r="B395" s="9">
        <f t="shared" si="14"/>
        <v>12828.083989501312</v>
      </c>
      <c r="C395" s="8">
        <v>87.06</v>
      </c>
      <c r="D395" s="8">
        <v>76.34</v>
      </c>
      <c r="E395" s="8">
        <v>1521.35</v>
      </c>
      <c r="F395" s="9">
        <f t="shared" si="15"/>
        <v>4991.3057742782148</v>
      </c>
      <c r="G395" s="8">
        <v>0.32</v>
      </c>
      <c r="H395" s="4"/>
      <c r="AK395" s="51">
        <v>49.1</v>
      </c>
      <c r="AL395" s="51">
        <v>106.2</v>
      </c>
      <c r="AM395" s="51">
        <v>182.3</v>
      </c>
      <c r="AN395" s="51">
        <v>32.9</v>
      </c>
      <c r="AO395" s="51">
        <v>93.9</v>
      </c>
      <c r="AP395" s="51">
        <v>165.3</v>
      </c>
      <c r="AR395" s="51">
        <v>646</v>
      </c>
      <c r="AS395" s="51">
        <v>642</v>
      </c>
      <c r="AT395" s="51">
        <v>644</v>
      </c>
    </row>
    <row r="396" spans="1:46" ht="16" x14ac:dyDescent="0.2">
      <c r="A396" s="8">
        <v>3920</v>
      </c>
      <c r="B396" s="9">
        <f t="shared" si="14"/>
        <v>12860.892388451442</v>
      </c>
      <c r="C396" s="8">
        <v>87.09</v>
      </c>
      <c r="D396" s="8">
        <v>76.02</v>
      </c>
      <c r="E396" s="8">
        <v>1521.86</v>
      </c>
      <c r="F396" s="9">
        <f t="shared" si="15"/>
        <v>4992.979002624671</v>
      </c>
      <c r="G396" s="8">
        <v>0.32</v>
      </c>
      <c r="H396" s="4"/>
      <c r="AK396" s="51">
        <v>48.9</v>
      </c>
      <c r="AL396" s="51">
        <v>106.2</v>
      </c>
      <c r="AM396" s="51">
        <v>182.5</v>
      </c>
      <c r="AN396" s="51">
        <v>32.700000000000003</v>
      </c>
      <c r="AO396" s="51">
        <v>93.9</v>
      </c>
      <c r="AP396" s="51">
        <v>165.5</v>
      </c>
      <c r="AR396" s="51">
        <v>663</v>
      </c>
      <c r="AS396" s="51">
        <v>625</v>
      </c>
      <c r="AT396" s="51">
        <v>644</v>
      </c>
    </row>
    <row r="397" spans="1:46" ht="16" x14ac:dyDescent="0.2">
      <c r="A397" s="8">
        <v>3930</v>
      </c>
      <c r="B397" s="9">
        <f t="shared" si="14"/>
        <v>12893.700787401574</v>
      </c>
      <c r="C397" s="8">
        <v>87.12</v>
      </c>
      <c r="D397" s="8">
        <v>75.7</v>
      </c>
      <c r="E397" s="8">
        <v>1522.36</v>
      </c>
      <c r="F397" s="9">
        <f t="shared" si="15"/>
        <v>4994.6194225721783</v>
      </c>
      <c r="G397" s="8">
        <v>0.32</v>
      </c>
      <c r="H397" s="4"/>
      <c r="AK397" s="51">
        <v>48.8</v>
      </c>
      <c r="AL397" s="51">
        <v>106.2</v>
      </c>
      <c r="AM397" s="51">
        <v>182.8</v>
      </c>
      <c r="AN397" s="51">
        <v>32.4</v>
      </c>
      <c r="AO397" s="51">
        <v>93.9</v>
      </c>
      <c r="AP397" s="51">
        <v>165.7</v>
      </c>
      <c r="AR397" s="51">
        <v>670</v>
      </c>
      <c r="AS397" s="51">
        <v>618</v>
      </c>
      <c r="AT397" s="51">
        <v>644</v>
      </c>
    </row>
    <row r="398" spans="1:46" ht="16" x14ac:dyDescent="0.2">
      <c r="A398" s="8">
        <v>3940</v>
      </c>
      <c r="B398" s="9">
        <f t="shared" si="14"/>
        <v>12926.509186351705</v>
      </c>
      <c r="C398" s="8">
        <v>87.15</v>
      </c>
      <c r="D398" s="8">
        <v>75.52</v>
      </c>
      <c r="E398" s="8">
        <v>1522.86</v>
      </c>
      <c r="F398" s="9">
        <f t="shared" si="15"/>
        <v>4996.2598425196848</v>
      </c>
      <c r="G398" s="8">
        <v>0.18</v>
      </c>
      <c r="H398" s="4"/>
      <c r="AK398" s="51">
        <v>48.6</v>
      </c>
      <c r="AL398" s="51">
        <v>106.3</v>
      </c>
      <c r="AM398" s="51">
        <v>183</v>
      </c>
      <c r="AN398" s="51">
        <v>32.200000000000003</v>
      </c>
      <c r="AO398" s="51">
        <v>93.9</v>
      </c>
      <c r="AP398" s="51">
        <v>165.9</v>
      </c>
      <c r="AR398" s="51">
        <v>2273</v>
      </c>
      <c r="AS398" s="51">
        <v>2220</v>
      </c>
      <c r="AT398" s="51">
        <v>644</v>
      </c>
    </row>
    <row r="399" spans="1:46" ht="16" x14ac:dyDescent="0.2">
      <c r="A399" s="8">
        <v>3950</v>
      </c>
      <c r="B399" s="9">
        <f t="shared" si="14"/>
        <v>12959.317585301837</v>
      </c>
      <c r="C399" s="8">
        <v>87.16</v>
      </c>
      <c r="D399" s="8">
        <v>75.47</v>
      </c>
      <c r="E399" s="8">
        <v>1523.36</v>
      </c>
      <c r="F399" s="9">
        <f t="shared" si="15"/>
        <v>4997.9002624671912</v>
      </c>
      <c r="G399" s="8">
        <v>0.05</v>
      </c>
      <c r="H399" s="4"/>
      <c r="AK399" s="51">
        <v>48.5</v>
      </c>
      <c r="AL399" s="51">
        <v>106.3</v>
      </c>
      <c r="AM399" s="51">
        <v>183.3</v>
      </c>
      <c r="AN399" s="51">
        <v>32</v>
      </c>
      <c r="AO399" s="51">
        <v>93.9</v>
      </c>
      <c r="AP399" s="51">
        <v>166</v>
      </c>
      <c r="AR399" s="51">
        <v>2272</v>
      </c>
      <c r="AS399" s="51">
        <v>2221</v>
      </c>
      <c r="AT399" s="51">
        <v>644</v>
      </c>
    </row>
    <row r="400" spans="1:46" ht="16" x14ac:dyDescent="0.2">
      <c r="A400" s="8">
        <v>3960</v>
      </c>
      <c r="B400" s="9">
        <f t="shared" si="14"/>
        <v>12992.125984251968</v>
      </c>
      <c r="C400" s="8">
        <v>87.18</v>
      </c>
      <c r="D400" s="8">
        <v>75.430000000000007</v>
      </c>
      <c r="E400" s="8">
        <v>1523.85</v>
      </c>
      <c r="F400" s="9">
        <f t="shared" si="15"/>
        <v>4999.5078740157478</v>
      </c>
      <c r="G400" s="8">
        <v>0.05</v>
      </c>
      <c r="H400" s="4"/>
      <c r="AK400" s="51">
        <v>48.4</v>
      </c>
      <c r="AL400" s="51">
        <v>106.3</v>
      </c>
      <c r="AM400" s="51">
        <v>183.5</v>
      </c>
      <c r="AN400" s="51">
        <v>31.7</v>
      </c>
      <c r="AO400" s="51">
        <v>93.9</v>
      </c>
      <c r="AP400" s="51">
        <v>166.2</v>
      </c>
      <c r="AR400" s="51">
        <v>2308</v>
      </c>
      <c r="AS400" s="51">
        <v>2185</v>
      </c>
      <c r="AT400" s="51">
        <v>644</v>
      </c>
    </row>
    <row r="401" spans="1:46" ht="16" x14ac:dyDescent="0.2">
      <c r="A401" s="8">
        <v>3970</v>
      </c>
      <c r="B401" s="9">
        <f t="shared" si="14"/>
        <v>13024.934383202099</v>
      </c>
      <c r="C401" s="8">
        <v>87.19</v>
      </c>
      <c r="D401" s="8">
        <v>75.39</v>
      </c>
      <c r="E401" s="8">
        <v>1524.34</v>
      </c>
      <c r="F401" s="9">
        <f t="shared" si="15"/>
        <v>5001.1154855643035</v>
      </c>
      <c r="G401" s="8">
        <v>0.05</v>
      </c>
      <c r="H401" s="4"/>
      <c r="AK401" s="51">
        <v>48.2</v>
      </c>
      <c r="AL401" s="51">
        <v>106.4</v>
      </c>
      <c r="AM401" s="51">
        <v>183.7</v>
      </c>
      <c r="AN401" s="51">
        <v>31.5</v>
      </c>
      <c r="AO401" s="51">
        <v>93.8</v>
      </c>
      <c r="AP401" s="51">
        <v>166.4</v>
      </c>
      <c r="AR401" s="51">
        <v>2351</v>
      </c>
      <c r="AS401" s="51">
        <v>2143</v>
      </c>
      <c r="AT401" s="51">
        <v>643</v>
      </c>
    </row>
    <row r="402" spans="1:46" ht="16" x14ac:dyDescent="0.2">
      <c r="A402" s="8">
        <v>3980</v>
      </c>
      <c r="B402" s="9">
        <f t="shared" si="14"/>
        <v>13057.742782152231</v>
      </c>
      <c r="C402" s="8">
        <v>87.29</v>
      </c>
      <c r="D402" s="8">
        <v>75.48</v>
      </c>
      <c r="E402" s="8">
        <v>1524.82</v>
      </c>
      <c r="F402" s="9">
        <f t="shared" si="15"/>
        <v>5002.6902887139104</v>
      </c>
      <c r="G402" s="8">
        <v>0.13</v>
      </c>
      <c r="H402" s="4"/>
      <c r="AK402" s="51">
        <v>48</v>
      </c>
      <c r="AL402" s="51">
        <v>106.4</v>
      </c>
      <c r="AM402" s="51">
        <v>184</v>
      </c>
      <c r="AN402" s="51">
        <v>31.2</v>
      </c>
      <c r="AO402" s="51">
        <v>93.8</v>
      </c>
      <c r="AP402" s="51">
        <v>166.5</v>
      </c>
      <c r="AR402" s="51">
        <v>2358</v>
      </c>
      <c r="AS402" s="51">
        <v>2138</v>
      </c>
      <c r="AT402" s="51">
        <v>643</v>
      </c>
    </row>
    <row r="403" spans="1:46" ht="16" x14ac:dyDescent="0.2">
      <c r="A403" s="8">
        <v>3990</v>
      </c>
      <c r="B403" s="9">
        <f t="shared" si="14"/>
        <v>13090.551181102361</v>
      </c>
      <c r="C403" s="8">
        <v>87.42</v>
      </c>
      <c r="D403" s="8">
        <v>75.650000000000006</v>
      </c>
      <c r="E403" s="8">
        <v>1525.29</v>
      </c>
      <c r="F403" s="9">
        <f t="shared" si="15"/>
        <v>5004.2322834645665</v>
      </c>
      <c r="G403" s="8">
        <v>0.22</v>
      </c>
      <c r="H403" s="4"/>
      <c r="AK403" s="51">
        <v>47.8</v>
      </c>
      <c r="AL403" s="51">
        <v>106.3</v>
      </c>
      <c r="AM403" s="51">
        <v>184.1</v>
      </c>
      <c r="AN403" s="51">
        <v>30.9</v>
      </c>
      <c r="AO403" s="51">
        <v>93.7</v>
      </c>
      <c r="AP403" s="51">
        <v>166.6</v>
      </c>
      <c r="AR403" s="51">
        <v>2353</v>
      </c>
      <c r="AS403" s="51">
        <v>2144</v>
      </c>
      <c r="AT403" s="51">
        <v>2246</v>
      </c>
    </row>
    <row r="404" spans="1:46" ht="16" x14ac:dyDescent="0.2">
      <c r="A404" s="8">
        <v>4000</v>
      </c>
      <c r="B404" s="9">
        <f t="shared" si="14"/>
        <v>13123.359580052493</v>
      </c>
      <c r="C404" s="8">
        <v>87.55</v>
      </c>
      <c r="D404" s="8">
        <v>75.819999999999993</v>
      </c>
      <c r="E404" s="8">
        <v>1525.73</v>
      </c>
      <c r="F404" s="9">
        <f t="shared" si="15"/>
        <v>5005.6758530183724</v>
      </c>
      <c r="G404" s="8">
        <v>0.22</v>
      </c>
      <c r="H404" s="4"/>
      <c r="AK404" s="51">
        <v>47.5</v>
      </c>
      <c r="AL404" s="51">
        <v>106.3</v>
      </c>
      <c r="AM404" s="51">
        <v>184.3</v>
      </c>
      <c r="AN404" s="51">
        <v>30.5</v>
      </c>
      <c r="AO404" s="51">
        <v>93.6</v>
      </c>
      <c r="AP404" s="51">
        <v>166.7</v>
      </c>
      <c r="AR404" s="51">
        <v>2342</v>
      </c>
      <c r="AS404" s="51">
        <v>2155</v>
      </c>
      <c r="AT404" s="51">
        <v>2246</v>
      </c>
    </row>
    <row r="405" spans="1:46" ht="16" x14ac:dyDescent="0.2">
      <c r="A405" s="8">
        <v>4010</v>
      </c>
      <c r="B405" s="9">
        <f t="shared" si="14"/>
        <v>13156.167979002625</v>
      </c>
      <c r="C405" s="8">
        <v>87.68</v>
      </c>
      <c r="D405" s="8">
        <v>76</v>
      </c>
      <c r="E405" s="8">
        <v>1526.14</v>
      </c>
      <c r="F405" s="9">
        <f t="shared" si="15"/>
        <v>5007.0209973753281</v>
      </c>
      <c r="G405" s="8">
        <v>0.22</v>
      </c>
      <c r="H405" s="4"/>
      <c r="AK405" s="51">
        <v>47.3</v>
      </c>
      <c r="AL405" s="51">
        <v>106.3</v>
      </c>
      <c r="AM405" s="51">
        <v>184.4</v>
      </c>
      <c r="AN405" s="51">
        <v>30.2</v>
      </c>
      <c r="AO405" s="51">
        <v>93.6</v>
      </c>
      <c r="AP405" s="51">
        <v>166.8</v>
      </c>
      <c r="AR405" s="51">
        <v>2264</v>
      </c>
      <c r="AS405" s="51">
        <v>2233</v>
      </c>
      <c r="AT405" s="51">
        <v>2246</v>
      </c>
    </row>
    <row r="406" spans="1:46" ht="16" x14ac:dyDescent="0.2">
      <c r="A406" s="8">
        <v>4020</v>
      </c>
      <c r="B406" s="9">
        <f t="shared" si="14"/>
        <v>13188.976377952755</v>
      </c>
      <c r="C406" s="8">
        <v>88.21</v>
      </c>
      <c r="D406" s="8">
        <v>75.900000000000006</v>
      </c>
      <c r="E406" s="8">
        <v>1526.5</v>
      </c>
      <c r="F406" s="9">
        <f t="shared" si="15"/>
        <v>5008.202099737533</v>
      </c>
      <c r="G406" s="8">
        <v>0.53</v>
      </c>
      <c r="H406" s="4"/>
      <c r="AK406" s="51">
        <v>47</v>
      </c>
      <c r="AL406" s="51">
        <v>106.2</v>
      </c>
      <c r="AM406" s="51">
        <v>184.6</v>
      </c>
      <c r="AN406" s="51">
        <v>29.9</v>
      </c>
      <c r="AO406" s="51">
        <v>93.5</v>
      </c>
      <c r="AP406" s="51">
        <v>166.9</v>
      </c>
      <c r="AR406" s="51">
        <v>2261</v>
      </c>
      <c r="AS406" s="51">
        <v>2237</v>
      </c>
      <c r="AT406" s="51">
        <v>2246</v>
      </c>
    </row>
    <row r="407" spans="1:46" ht="16" x14ac:dyDescent="0.2">
      <c r="A407" s="8">
        <v>4030</v>
      </c>
      <c r="B407" s="9">
        <f t="shared" si="14"/>
        <v>13221.784776902887</v>
      </c>
      <c r="C407" s="8">
        <v>88.84</v>
      </c>
      <c r="D407" s="8">
        <v>75.739999999999995</v>
      </c>
      <c r="E407" s="8">
        <v>1526.76</v>
      </c>
      <c r="F407" s="9">
        <f t="shared" si="15"/>
        <v>5009.0551181102355</v>
      </c>
      <c r="G407" s="8">
        <v>0.65</v>
      </c>
      <c r="H407" s="4"/>
      <c r="AK407" s="51">
        <v>46.7</v>
      </c>
      <c r="AL407" s="51">
        <v>106.1</v>
      </c>
      <c r="AM407" s="51">
        <v>184.6</v>
      </c>
      <c r="AN407" s="51">
        <v>29.4</v>
      </c>
      <c r="AO407" s="51">
        <v>93.3</v>
      </c>
      <c r="AP407" s="51">
        <v>166.9</v>
      </c>
      <c r="AR407" s="51">
        <v>2261</v>
      </c>
      <c r="AS407" s="51">
        <v>2236</v>
      </c>
      <c r="AT407" s="51">
        <v>2247</v>
      </c>
    </row>
    <row r="408" spans="1:46" ht="16" x14ac:dyDescent="0.2">
      <c r="A408" s="8">
        <v>4040</v>
      </c>
      <c r="B408" s="9">
        <f t="shared" si="14"/>
        <v>13254.593175853017</v>
      </c>
      <c r="C408" s="8">
        <v>89.46</v>
      </c>
      <c r="D408" s="8">
        <v>75.58</v>
      </c>
      <c r="E408" s="8">
        <v>1526.91</v>
      </c>
      <c r="F408" s="9">
        <f t="shared" si="15"/>
        <v>5009.5472440944886</v>
      </c>
      <c r="G408" s="8">
        <v>0.65</v>
      </c>
      <c r="H408" s="4"/>
      <c r="AK408" s="51">
        <v>46.4</v>
      </c>
      <c r="AL408" s="51">
        <v>106</v>
      </c>
      <c r="AM408" s="51">
        <v>184.7</v>
      </c>
      <c r="AN408" s="51">
        <v>29</v>
      </c>
      <c r="AO408" s="51">
        <v>93.2</v>
      </c>
      <c r="AP408" s="51">
        <v>166.9</v>
      </c>
      <c r="AR408" s="51">
        <v>2257</v>
      </c>
      <c r="AS408" s="51">
        <v>2241</v>
      </c>
      <c r="AT408" s="51">
        <v>2248</v>
      </c>
    </row>
    <row r="409" spans="1:46" ht="16" x14ac:dyDescent="0.2">
      <c r="A409" s="8">
        <v>4050</v>
      </c>
      <c r="B409" s="9">
        <f t="shared" si="14"/>
        <v>13287.401574803149</v>
      </c>
      <c r="C409" s="8">
        <v>90.09</v>
      </c>
      <c r="D409" s="8">
        <v>75.430000000000007</v>
      </c>
      <c r="E409" s="8">
        <v>1526.95</v>
      </c>
      <c r="F409" s="9">
        <f t="shared" si="15"/>
        <v>5009.6784776902887</v>
      </c>
      <c r="G409" s="8">
        <v>0.65</v>
      </c>
      <c r="H409" s="4"/>
      <c r="AK409" s="51">
        <v>46.1</v>
      </c>
      <c r="AL409" s="51">
        <v>105.9</v>
      </c>
      <c r="AM409" s="51">
        <v>184.7</v>
      </c>
      <c r="AN409" s="51">
        <v>28.5</v>
      </c>
      <c r="AO409" s="51">
        <v>93</v>
      </c>
      <c r="AP409" s="51">
        <v>166.9</v>
      </c>
      <c r="AR409" s="51">
        <v>2232</v>
      </c>
      <c r="AS409" s="51">
        <v>2266</v>
      </c>
      <c r="AT409" s="51">
        <v>2248</v>
      </c>
    </row>
    <row r="410" spans="1:46" ht="16" x14ac:dyDescent="0.2">
      <c r="A410" s="8">
        <v>4060</v>
      </c>
      <c r="B410" s="9">
        <f t="shared" si="14"/>
        <v>13320.209973753281</v>
      </c>
      <c r="C410" s="8">
        <v>90.19</v>
      </c>
      <c r="D410" s="8">
        <v>75.540000000000006</v>
      </c>
      <c r="E410" s="8">
        <v>1526.92</v>
      </c>
      <c r="F410" s="9">
        <f t="shared" si="15"/>
        <v>5009.5800524934384</v>
      </c>
      <c r="G410" s="8">
        <v>0.15</v>
      </c>
      <c r="H410" s="4"/>
      <c r="AK410" s="51">
        <v>45.8</v>
      </c>
      <c r="AL410" s="51">
        <v>105.8</v>
      </c>
      <c r="AM410" s="51">
        <v>184.8</v>
      </c>
      <c r="AN410" s="51">
        <v>28.1</v>
      </c>
      <c r="AO410" s="51">
        <v>92.9</v>
      </c>
      <c r="AP410" s="51">
        <v>166.9</v>
      </c>
      <c r="AR410" s="51">
        <v>2233</v>
      </c>
      <c r="AS410" s="51">
        <v>2266</v>
      </c>
      <c r="AT410" s="51">
        <v>2249</v>
      </c>
    </row>
    <row r="411" spans="1:46" ht="16" x14ac:dyDescent="0.2">
      <c r="A411" s="8">
        <v>4070</v>
      </c>
      <c r="B411" s="9">
        <f t="shared" si="14"/>
        <v>13353.018372703411</v>
      </c>
      <c r="C411" s="8">
        <v>90.27</v>
      </c>
      <c r="D411" s="8">
        <v>75.67</v>
      </c>
      <c r="E411" s="8">
        <v>1526.88</v>
      </c>
      <c r="F411" s="9">
        <f t="shared" si="15"/>
        <v>5009.4488188976375</v>
      </c>
      <c r="G411" s="8">
        <v>0.15</v>
      </c>
      <c r="H411" s="4"/>
      <c r="AK411" s="51">
        <v>45.5</v>
      </c>
      <c r="AL411" s="51">
        <v>105.8</v>
      </c>
      <c r="AM411" s="51">
        <v>184.9</v>
      </c>
      <c r="AN411" s="51">
        <v>27.7</v>
      </c>
      <c r="AO411" s="51">
        <v>92.8</v>
      </c>
      <c r="AP411" s="51">
        <v>167</v>
      </c>
      <c r="AR411" s="51">
        <v>2235</v>
      </c>
      <c r="AS411" s="51">
        <v>2263</v>
      </c>
      <c r="AT411" s="51">
        <v>2249</v>
      </c>
    </row>
    <row r="412" spans="1:46" ht="16" x14ac:dyDescent="0.2">
      <c r="A412" s="8">
        <v>4080</v>
      </c>
      <c r="B412" s="9">
        <f t="shared" si="14"/>
        <v>13385.826771653543</v>
      </c>
      <c r="C412" s="8">
        <v>90.36</v>
      </c>
      <c r="D412" s="8">
        <v>75.790000000000006</v>
      </c>
      <c r="E412" s="8">
        <v>1526.83</v>
      </c>
      <c r="F412" s="9">
        <f t="shared" si="15"/>
        <v>5009.2847769028867</v>
      </c>
      <c r="G412" s="8">
        <v>0.15</v>
      </c>
      <c r="H412" s="4"/>
      <c r="AK412" s="51">
        <v>45.2</v>
      </c>
      <c r="AL412" s="51">
        <v>105.7</v>
      </c>
      <c r="AM412" s="51">
        <v>185</v>
      </c>
      <c r="AN412" s="51">
        <v>27.4</v>
      </c>
      <c r="AO412" s="51">
        <v>92.7</v>
      </c>
      <c r="AP412" s="51">
        <v>167</v>
      </c>
      <c r="AR412" s="51">
        <v>2239</v>
      </c>
      <c r="AS412" s="51">
        <v>2259</v>
      </c>
      <c r="AT412" s="51">
        <v>2249</v>
      </c>
    </row>
    <row r="413" spans="1:46" ht="16" x14ac:dyDescent="0.2">
      <c r="A413" s="8">
        <v>4090</v>
      </c>
      <c r="B413" s="9">
        <f t="shared" si="14"/>
        <v>13418.635170603673</v>
      </c>
      <c r="C413" s="8">
        <v>90.41</v>
      </c>
      <c r="D413" s="8">
        <v>75.89</v>
      </c>
      <c r="E413" s="8">
        <v>1526.76</v>
      </c>
      <c r="F413" s="9">
        <f t="shared" si="15"/>
        <v>5009.0551181102355</v>
      </c>
      <c r="G413" s="8">
        <v>0.12</v>
      </c>
      <c r="H413" s="4"/>
      <c r="AK413" s="51">
        <v>45</v>
      </c>
      <c r="AL413" s="51">
        <v>105.7</v>
      </c>
      <c r="AM413" s="51">
        <v>185.2</v>
      </c>
      <c r="AN413" s="51">
        <v>27</v>
      </c>
      <c r="AO413" s="51">
        <v>92.6</v>
      </c>
      <c r="AP413" s="51">
        <v>167.1</v>
      </c>
      <c r="AR413" s="51">
        <v>2243</v>
      </c>
      <c r="AS413" s="51">
        <v>2255</v>
      </c>
      <c r="AT413" s="51">
        <v>2249</v>
      </c>
    </row>
    <row r="414" spans="1:46" ht="16" x14ac:dyDescent="0.2">
      <c r="A414" s="8">
        <v>4100</v>
      </c>
      <c r="B414" s="9">
        <f t="shared" si="14"/>
        <v>13451.443569553805</v>
      </c>
      <c r="C414" s="8">
        <v>90.27</v>
      </c>
      <c r="D414" s="8">
        <v>75.819999999999993</v>
      </c>
      <c r="E414" s="8">
        <v>1526.7</v>
      </c>
      <c r="F414" s="9">
        <f t="shared" si="15"/>
        <v>5008.858267716535</v>
      </c>
      <c r="G414" s="8">
        <v>0.16</v>
      </c>
      <c r="H414" s="4"/>
      <c r="AK414" s="51">
        <v>44.7</v>
      </c>
      <c r="AL414" s="51">
        <v>105.6</v>
      </c>
      <c r="AM414" s="51">
        <v>185.2</v>
      </c>
      <c r="AN414" s="51">
        <v>26.6</v>
      </c>
      <c r="AO414" s="51">
        <v>92.5</v>
      </c>
      <c r="AP414" s="51">
        <v>167.1</v>
      </c>
      <c r="AR414" s="51">
        <v>2244</v>
      </c>
      <c r="AS414" s="51">
        <v>2254</v>
      </c>
      <c r="AT414" s="51">
        <v>2249</v>
      </c>
    </row>
    <row r="415" spans="1:46" ht="16" x14ac:dyDescent="0.2">
      <c r="A415" s="8">
        <v>4110</v>
      </c>
      <c r="B415" s="9">
        <f t="shared" si="14"/>
        <v>13484.251968503937</v>
      </c>
      <c r="C415" s="8">
        <v>90.12</v>
      </c>
      <c r="D415" s="8">
        <v>75.75</v>
      </c>
      <c r="E415" s="8">
        <v>1526.67</v>
      </c>
      <c r="F415" s="9">
        <f t="shared" si="15"/>
        <v>5008.7598425196848</v>
      </c>
      <c r="G415" s="8">
        <v>0.16</v>
      </c>
      <c r="H415" s="4"/>
      <c r="AK415" s="51">
        <v>44.4</v>
      </c>
      <c r="AL415" s="51">
        <v>105.5</v>
      </c>
      <c r="AM415" s="51">
        <v>185.4</v>
      </c>
      <c r="AN415" s="51">
        <v>26.2</v>
      </c>
      <c r="AO415" s="51">
        <v>92.4</v>
      </c>
      <c r="AP415" s="51">
        <v>167.2</v>
      </c>
      <c r="AR415" s="51">
        <v>2245</v>
      </c>
      <c r="AS415" s="51">
        <v>2253</v>
      </c>
      <c r="AT415" s="51">
        <v>2249</v>
      </c>
    </row>
    <row r="416" spans="1:46" ht="16" x14ac:dyDescent="0.2">
      <c r="A416" s="8">
        <v>4120</v>
      </c>
      <c r="B416" s="9">
        <f t="shared" si="14"/>
        <v>13517.060367454067</v>
      </c>
      <c r="C416" s="8">
        <v>89.97</v>
      </c>
      <c r="D416" s="8">
        <v>75.680000000000007</v>
      </c>
      <c r="E416" s="8">
        <v>1526.66</v>
      </c>
      <c r="F416" s="9">
        <f t="shared" si="15"/>
        <v>5008.727034120735</v>
      </c>
      <c r="G416" s="8">
        <v>0.16</v>
      </c>
      <c r="H416" s="4"/>
      <c r="AK416" s="51">
        <v>44.1</v>
      </c>
      <c r="AL416" s="51">
        <v>105.5</v>
      </c>
      <c r="AM416" s="51">
        <v>185.5</v>
      </c>
      <c r="AN416" s="51">
        <v>25.9</v>
      </c>
      <c r="AO416" s="51">
        <v>92.3</v>
      </c>
      <c r="AP416" s="51">
        <v>167.2</v>
      </c>
      <c r="AR416" s="51">
        <v>2248</v>
      </c>
      <c r="AS416" s="51">
        <v>2250</v>
      </c>
      <c r="AT416" s="51">
        <v>2249</v>
      </c>
    </row>
    <row r="417" spans="1:46" ht="16" x14ac:dyDescent="0.2">
      <c r="A417" s="8">
        <v>4130</v>
      </c>
      <c r="B417" s="9">
        <f t="shared" si="14"/>
        <v>13549.868766404199</v>
      </c>
      <c r="C417" s="8">
        <v>89.85</v>
      </c>
      <c r="D417" s="8">
        <v>75.64</v>
      </c>
      <c r="E417" s="8">
        <v>1526.67</v>
      </c>
      <c r="F417" s="9">
        <f t="shared" si="15"/>
        <v>5008.7598425196848</v>
      </c>
      <c r="G417" s="8">
        <v>0.13</v>
      </c>
      <c r="H417" s="4"/>
      <c r="AK417" s="51">
        <v>43.8</v>
      </c>
      <c r="AL417" s="51">
        <v>105.4</v>
      </c>
      <c r="AM417" s="51">
        <v>185.6</v>
      </c>
      <c r="AN417" s="51">
        <v>25.5</v>
      </c>
      <c r="AO417" s="51">
        <v>92.2</v>
      </c>
      <c r="AP417" s="51">
        <v>167.3</v>
      </c>
      <c r="AR417" s="51">
        <v>2251</v>
      </c>
      <c r="AS417" s="51">
        <v>2246</v>
      </c>
      <c r="AT417" s="51">
        <v>2249</v>
      </c>
    </row>
    <row r="418" spans="1:46" ht="16" x14ac:dyDescent="0.2">
      <c r="A418" s="8">
        <v>4140</v>
      </c>
      <c r="B418" s="9">
        <f t="shared" si="14"/>
        <v>13582.677165354329</v>
      </c>
      <c r="C418" s="8">
        <v>89.78</v>
      </c>
      <c r="D418" s="8">
        <v>75.72</v>
      </c>
      <c r="E418" s="8">
        <v>1526.71</v>
      </c>
      <c r="F418" s="9">
        <f t="shared" si="15"/>
        <v>5008.8910761154857</v>
      </c>
      <c r="G418" s="8">
        <v>0.1</v>
      </c>
      <c r="H418" s="4"/>
      <c r="AK418" s="51">
        <v>43.5</v>
      </c>
      <c r="AL418" s="51">
        <v>105.3</v>
      </c>
      <c r="AM418" s="51">
        <v>185.7</v>
      </c>
      <c r="AN418" s="51">
        <v>25.1</v>
      </c>
      <c r="AO418" s="51">
        <v>92</v>
      </c>
      <c r="AP418" s="51">
        <v>167.3</v>
      </c>
      <c r="AR418" s="51">
        <v>2251</v>
      </c>
      <c r="AS418" s="51">
        <v>2247</v>
      </c>
      <c r="AT418" s="51">
        <v>2249</v>
      </c>
    </row>
    <row r="419" spans="1:46" ht="16" x14ac:dyDescent="0.2">
      <c r="A419" s="8">
        <v>4150</v>
      </c>
      <c r="B419" s="9">
        <f t="shared" si="14"/>
        <v>13615.485564304461</v>
      </c>
      <c r="C419" s="8">
        <v>89.72</v>
      </c>
      <c r="D419" s="8">
        <v>75.790000000000006</v>
      </c>
      <c r="E419" s="8">
        <v>1526.75</v>
      </c>
      <c r="F419" s="9">
        <f t="shared" si="15"/>
        <v>5009.0223097112857</v>
      </c>
      <c r="G419" s="8">
        <v>0.1</v>
      </c>
      <c r="H419" s="4"/>
      <c r="AK419" s="51">
        <v>43.2</v>
      </c>
      <c r="AL419" s="51">
        <v>105.2</v>
      </c>
      <c r="AM419" s="51">
        <v>185.8</v>
      </c>
      <c r="AN419" s="51">
        <v>24.7</v>
      </c>
      <c r="AO419" s="51">
        <v>91.9</v>
      </c>
      <c r="AP419" s="51">
        <v>167.3</v>
      </c>
      <c r="AR419" s="51">
        <v>2251</v>
      </c>
      <c r="AS419" s="51">
        <v>2247</v>
      </c>
      <c r="AT419" s="51">
        <v>2249</v>
      </c>
    </row>
    <row r="420" spans="1:46" ht="16" x14ac:dyDescent="0.2">
      <c r="A420" s="8">
        <v>4160</v>
      </c>
      <c r="B420" s="9">
        <f t="shared" si="14"/>
        <v>13648.293963254593</v>
      </c>
      <c r="C420" s="8">
        <v>89.66</v>
      </c>
      <c r="D420" s="8">
        <v>75.87</v>
      </c>
      <c r="E420" s="8">
        <v>1526.8</v>
      </c>
      <c r="F420" s="9">
        <f t="shared" si="15"/>
        <v>5009.1863517060365</v>
      </c>
      <c r="G420" s="8">
        <v>0.1</v>
      </c>
      <c r="H420" s="4"/>
      <c r="AK420" s="51">
        <v>42.9</v>
      </c>
      <c r="AL420" s="51">
        <v>105.2</v>
      </c>
      <c r="AM420" s="51">
        <v>185.9</v>
      </c>
      <c r="AN420" s="51">
        <v>24.3</v>
      </c>
      <c r="AO420" s="51">
        <v>91.8</v>
      </c>
      <c r="AP420" s="51">
        <v>167.3</v>
      </c>
      <c r="AR420" s="51">
        <v>2250</v>
      </c>
      <c r="AS420" s="51">
        <v>2248</v>
      </c>
      <c r="AT420" s="51">
        <v>2249</v>
      </c>
    </row>
    <row r="421" spans="1:46" ht="16" x14ac:dyDescent="0.2">
      <c r="A421" s="8">
        <v>4170</v>
      </c>
      <c r="B421" s="9">
        <f t="shared" si="14"/>
        <v>13681.102362204723</v>
      </c>
      <c r="C421" s="8">
        <v>89.65</v>
      </c>
      <c r="D421" s="8">
        <v>75.94</v>
      </c>
      <c r="E421" s="8">
        <v>1526.86</v>
      </c>
      <c r="F421" s="9">
        <f t="shared" si="15"/>
        <v>5009.383202099737</v>
      </c>
      <c r="G421" s="8">
        <v>0.08</v>
      </c>
      <c r="H421" s="4"/>
      <c r="AK421" s="51">
        <v>42.6</v>
      </c>
      <c r="AL421" s="51">
        <v>105.1</v>
      </c>
      <c r="AM421" s="51">
        <v>186</v>
      </c>
      <c r="AN421" s="51">
        <v>23.9</v>
      </c>
      <c r="AO421" s="51">
        <v>91.7</v>
      </c>
      <c r="AP421" s="51">
        <v>167.4</v>
      </c>
      <c r="AR421" s="51">
        <v>1596</v>
      </c>
      <c r="AS421" s="51">
        <v>1596</v>
      </c>
      <c r="AT421" s="51">
        <v>2249</v>
      </c>
    </row>
    <row r="422" spans="1:46" ht="16" x14ac:dyDescent="0.2">
      <c r="A422" s="8">
        <v>4180</v>
      </c>
      <c r="B422" s="9">
        <f t="shared" si="14"/>
        <v>13713.910761154855</v>
      </c>
      <c r="C422" s="8">
        <v>89.7</v>
      </c>
      <c r="D422" s="8">
        <v>76.02</v>
      </c>
      <c r="E422" s="8">
        <v>1526.92</v>
      </c>
      <c r="F422" s="9">
        <f t="shared" si="15"/>
        <v>5009.5800524934384</v>
      </c>
      <c r="G422" s="8">
        <v>0.08</v>
      </c>
      <c r="H422" s="4"/>
      <c r="AK422" s="51">
        <v>42.3</v>
      </c>
      <c r="AL422" s="51">
        <v>105</v>
      </c>
      <c r="AM422" s="51">
        <v>186.1</v>
      </c>
      <c r="AN422" s="51">
        <v>23.4</v>
      </c>
      <c r="AO422" s="51">
        <v>91.6</v>
      </c>
      <c r="AP422" s="51">
        <v>167.4</v>
      </c>
      <c r="AR422" s="51">
        <v>1596</v>
      </c>
      <c r="AS422" s="51">
        <v>1596</v>
      </c>
      <c r="AT422" s="51">
        <v>2249</v>
      </c>
    </row>
    <row r="423" spans="1:46" ht="16" x14ac:dyDescent="0.2">
      <c r="A423" s="8">
        <v>4190</v>
      </c>
      <c r="B423" s="9">
        <f t="shared" si="14"/>
        <v>13746.719160104985</v>
      </c>
      <c r="C423" s="8">
        <v>89.74</v>
      </c>
      <c r="D423" s="8">
        <v>76.09</v>
      </c>
      <c r="E423" s="8">
        <v>1526.97</v>
      </c>
      <c r="F423" s="9">
        <f t="shared" si="15"/>
        <v>5009.7440944881891</v>
      </c>
      <c r="G423" s="8">
        <v>0.08</v>
      </c>
      <c r="H423" s="4"/>
      <c r="AK423" s="51">
        <v>42</v>
      </c>
      <c r="AL423" s="51">
        <v>105</v>
      </c>
      <c r="AM423" s="51">
        <v>186.2</v>
      </c>
      <c r="AN423" s="51">
        <v>23.1</v>
      </c>
      <c r="AO423" s="51">
        <v>91.5</v>
      </c>
      <c r="AP423" s="51">
        <v>167.4</v>
      </c>
      <c r="AR423" s="51">
        <v>1596</v>
      </c>
      <c r="AS423" s="51">
        <v>1596</v>
      </c>
      <c r="AT423" s="51">
        <v>2249</v>
      </c>
    </row>
    <row r="424" spans="1:46" ht="16" x14ac:dyDescent="0.2">
      <c r="A424" s="8">
        <v>4200</v>
      </c>
      <c r="B424" s="9">
        <f t="shared" si="14"/>
        <v>13779.527559055117</v>
      </c>
      <c r="C424" s="8">
        <v>89.79</v>
      </c>
      <c r="D424" s="8">
        <v>76.16</v>
      </c>
      <c r="E424" s="8">
        <v>1527.01</v>
      </c>
      <c r="F424" s="9">
        <f t="shared" si="15"/>
        <v>5009.8753280839892</v>
      </c>
      <c r="G424" s="8">
        <v>0.08</v>
      </c>
      <c r="H424" s="4"/>
      <c r="AK424" s="51">
        <v>41.7</v>
      </c>
      <c r="AL424" s="51">
        <v>104.9</v>
      </c>
      <c r="AM424" s="51">
        <v>186.3</v>
      </c>
      <c r="AN424" s="51">
        <v>22.6</v>
      </c>
      <c r="AO424" s="51">
        <v>91.3</v>
      </c>
      <c r="AP424" s="51">
        <v>167.5</v>
      </c>
      <c r="AR424" s="51">
        <v>3711</v>
      </c>
      <c r="AS424" s="51">
        <v>3711</v>
      </c>
      <c r="AT424" s="51">
        <v>2249</v>
      </c>
    </row>
    <row r="425" spans="1:46" ht="16" x14ac:dyDescent="0.2">
      <c r="A425" s="8">
        <v>4210</v>
      </c>
      <c r="B425" s="9">
        <f t="shared" si="14"/>
        <v>13812.335958005249</v>
      </c>
      <c r="C425" s="8">
        <v>89.8</v>
      </c>
      <c r="D425" s="8">
        <v>76.180000000000007</v>
      </c>
      <c r="E425" s="8">
        <v>1527.05</v>
      </c>
      <c r="F425" s="9">
        <f t="shared" si="15"/>
        <v>5010.0065616797892</v>
      </c>
      <c r="G425" s="8">
        <v>0.03</v>
      </c>
      <c r="H425" s="4"/>
      <c r="AK425" s="51">
        <v>41.4</v>
      </c>
      <c r="AL425" s="51">
        <v>104.8</v>
      </c>
      <c r="AM425" s="51">
        <v>186.3</v>
      </c>
      <c r="AN425" s="51">
        <v>22.2</v>
      </c>
      <c r="AO425" s="51">
        <v>91.2</v>
      </c>
      <c r="AP425" s="51">
        <v>167.5</v>
      </c>
      <c r="AR425" s="51">
        <v>3711</v>
      </c>
      <c r="AS425" s="51">
        <v>3711</v>
      </c>
      <c r="AT425" s="51">
        <v>1596</v>
      </c>
    </row>
    <row r="426" spans="1:46" ht="16" x14ac:dyDescent="0.2">
      <c r="A426" s="8">
        <v>4220</v>
      </c>
      <c r="B426" s="9">
        <f t="shared" si="14"/>
        <v>13845.144356955379</v>
      </c>
      <c r="C426" s="8">
        <v>89.8</v>
      </c>
      <c r="D426" s="8">
        <v>76.180000000000007</v>
      </c>
      <c r="E426" s="8">
        <v>1527.08</v>
      </c>
      <c r="F426" s="9">
        <f t="shared" si="15"/>
        <v>5010.1049868766395</v>
      </c>
      <c r="G426" s="8">
        <v>0</v>
      </c>
      <c r="H426" s="4"/>
      <c r="AK426" s="51">
        <v>41.1</v>
      </c>
      <c r="AL426" s="51">
        <v>104.7</v>
      </c>
      <c r="AM426" s="51">
        <v>186.5</v>
      </c>
      <c r="AN426" s="51">
        <v>21.8</v>
      </c>
      <c r="AO426" s="51">
        <v>91.1</v>
      </c>
      <c r="AP426" s="51">
        <v>167.5</v>
      </c>
      <c r="AR426" s="51">
        <v>3711</v>
      </c>
      <c r="AS426" s="51">
        <v>3711</v>
      </c>
      <c r="AT426" s="51">
        <v>3711</v>
      </c>
    </row>
    <row r="427" spans="1:46" ht="16" x14ac:dyDescent="0.2">
      <c r="A427" s="8">
        <v>4230</v>
      </c>
      <c r="B427" s="9">
        <f t="shared" si="14"/>
        <v>13877.952755905511</v>
      </c>
      <c r="C427" s="8">
        <v>89.8</v>
      </c>
      <c r="D427" s="8">
        <v>76.180000000000007</v>
      </c>
      <c r="E427" s="8">
        <v>1527.12</v>
      </c>
      <c r="F427" s="9">
        <f t="shared" si="15"/>
        <v>5010.2362204724404</v>
      </c>
      <c r="G427" s="8">
        <v>0</v>
      </c>
      <c r="H427" s="4"/>
      <c r="AK427" s="51">
        <v>40.799999999999997</v>
      </c>
      <c r="AL427" s="51">
        <v>104.7</v>
      </c>
      <c r="AM427" s="51">
        <v>186.5</v>
      </c>
      <c r="AN427" s="51">
        <v>21.4</v>
      </c>
      <c r="AO427" s="51">
        <v>91</v>
      </c>
      <c r="AP427" s="51">
        <v>167.5</v>
      </c>
      <c r="AR427" s="51">
        <v>3711</v>
      </c>
      <c r="AS427" s="51">
        <v>3711</v>
      </c>
      <c r="AT427" s="51">
        <v>3711</v>
      </c>
    </row>
    <row r="428" spans="1:46" ht="16" x14ac:dyDescent="0.2">
      <c r="A428" s="8">
        <v>4238.5</v>
      </c>
      <c r="B428" s="9">
        <f t="shared" si="14"/>
        <v>13905.839895013123</v>
      </c>
      <c r="C428" s="8">
        <v>89.8</v>
      </c>
      <c r="D428" s="8">
        <v>76.180000000000007</v>
      </c>
      <c r="E428" s="8">
        <v>1527.15</v>
      </c>
      <c r="F428" s="9">
        <f t="shared" si="15"/>
        <v>5010.3346456692916</v>
      </c>
      <c r="G428" s="8">
        <v>0</v>
      </c>
      <c r="H428" s="4"/>
      <c r="AK428" s="51">
        <v>40.5</v>
      </c>
      <c r="AL428" s="51">
        <v>104.6</v>
      </c>
      <c r="AM428" s="51">
        <v>186.7</v>
      </c>
      <c r="AN428" s="51">
        <v>21.1</v>
      </c>
      <c r="AO428" s="51">
        <v>90.9</v>
      </c>
      <c r="AP428" s="51">
        <v>167.6</v>
      </c>
      <c r="AR428" s="51">
        <v>3711</v>
      </c>
      <c r="AS428" s="51">
        <v>3711</v>
      </c>
      <c r="AT428" s="51">
        <v>3711</v>
      </c>
    </row>
    <row r="429" spans="1:46" x14ac:dyDescent="0.2">
      <c r="A429" s="5"/>
      <c r="B429" s="5"/>
      <c r="C429" s="5"/>
      <c r="E429" s="5"/>
      <c r="F429" s="4"/>
    </row>
    <row r="430" spans="1:46" x14ac:dyDescent="0.2">
      <c r="A430" s="4"/>
      <c r="B430" s="4"/>
      <c r="C430" s="4"/>
      <c r="E430" s="4"/>
      <c r="F430" s="4"/>
    </row>
    <row r="431" spans="1:46" x14ac:dyDescent="0.2">
      <c r="A431" s="4"/>
      <c r="B431" s="4"/>
      <c r="C431" s="4"/>
      <c r="E431" s="4"/>
      <c r="F431" s="4"/>
    </row>
    <row r="432" spans="1:46" x14ac:dyDescent="0.2">
      <c r="A432" s="4"/>
      <c r="B432" s="4"/>
      <c r="C432" s="4"/>
      <c r="E432" s="4"/>
      <c r="F432" s="4"/>
    </row>
    <row r="433" spans="1:6" x14ac:dyDescent="0.2">
      <c r="A433" s="4"/>
      <c r="B433" s="4"/>
      <c r="C433" s="4"/>
      <c r="E433" s="4"/>
      <c r="F433" s="4"/>
    </row>
    <row r="434" spans="1:6" x14ac:dyDescent="0.2">
      <c r="A434" s="4"/>
      <c r="B434" s="4"/>
      <c r="C434" s="4"/>
      <c r="E434" s="4"/>
      <c r="F434" s="4"/>
    </row>
    <row r="435" spans="1:6" x14ac:dyDescent="0.2">
      <c r="A435" s="4"/>
      <c r="B435" s="4"/>
      <c r="C435" s="4"/>
      <c r="E435" s="4"/>
      <c r="F435" s="4"/>
    </row>
    <row r="436" spans="1:6" x14ac:dyDescent="0.2">
      <c r="A436" s="4"/>
      <c r="B436" s="4"/>
      <c r="C436" s="4"/>
      <c r="E436" s="4"/>
      <c r="F436" s="4"/>
    </row>
    <row r="437" spans="1:6" x14ac:dyDescent="0.2">
      <c r="A437" s="4"/>
      <c r="B437" s="4"/>
      <c r="C437" s="4"/>
      <c r="E437" s="4"/>
      <c r="F437" s="4"/>
    </row>
    <row r="438" spans="1:6" x14ac:dyDescent="0.2">
      <c r="A438" s="4"/>
      <c r="B438" s="4"/>
      <c r="C438" s="4"/>
      <c r="E438" s="4"/>
      <c r="F438" s="4"/>
    </row>
    <row r="439" spans="1:6" x14ac:dyDescent="0.2">
      <c r="A439" s="4"/>
      <c r="B439" s="4"/>
      <c r="C439" s="4"/>
      <c r="E439" s="4"/>
      <c r="F439" s="4"/>
    </row>
    <row r="440" spans="1:6" x14ac:dyDescent="0.2">
      <c r="A440" s="4"/>
      <c r="B440" s="4"/>
      <c r="C440" s="4"/>
      <c r="E440" s="4"/>
      <c r="F440" s="4"/>
    </row>
    <row r="441" spans="1:6" x14ac:dyDescent="0.2">
      <c r="A441" s="4"/>
      <c r="B441" s="4"/>
      <c r="C441" s="4"/>
      <c r="E441" s="4"/>
      <c r="F441" s="4"/>
    </row>
    <row r="442" spans="1:6" x14ac:dyDescent="0.2">
      <c r="A442" s="4"/>
      <c r="B442" s="4"/>
      <c r="C442" s="4"/>
      <c r="E442" s="4"/>
      <c r="F442" s="4"/>
    </row>
    <row r="443" spans="1:6" x14ac:dyDescent="0.2">
      <c r="A443" s="4"/>
      <c r="B443" s="4"/>
      <c r="C443" s="4"/>
      <c r="E443" s="4"/>
      <c r="F443" s="4"/>
    </row>
    <row r="444" spans="1:6" x14ac:dyDescent="0.2">
      <c r="A444" s="4"/>
      <c r="B444" s="4"/>
      <c r="C444" s="4"/>
      <c r="E444" s="4"/>
      <c r="F444" s="4"/>
    </row>
    <row r="445" spans="1:6" x14ac:dyDescent="0.2">
      <c r="A445" s="4"/>
      <c r="B445" s="4"/>
      <c r="C445" s="4"/>
      <c r="E445" s="4"/>
      <c r="F445" s="4"/>
    </row>
    <row r="446" spans="1:6" x14ac:dyDescent="0.2">
      <c r="A446" s="4"/>
      <c r="B446" s="4"/>
      <c r="C446" s="4"/>
      <c r="E446" s="4"/>
      <c r="F446" s="4"/>
    </row>
    <row r="447" spans="1:6" x14ac:dyDescent="0.2">
      <c r="A447" s="4"/>
      <c r="B447" s="4"/>
      <c r="C447" s="4"/>
      <c r="E447" s="4"/>
      <c r="F447" s="4"/>
    </row>
    <row r="448" spans="1:6" x14ac:dyDescent="0.2">
      <c r="A448" s="4"/>
      <c r="B448" s="4"/>
      <c r="C448" s="4"/>
      <c r="E448" s="4"/>
      <c r="F448" s="4"/>
    </row>
    <row r="449" spans="1:6" x14ac:dyDescent="0.2">
      <c r="A449" s="4"/>
      <c r="B449" s="4"/>
      <c r="C449" s="4"/>
      <c r="E449" s="4"/>
      <c r="F449" s="4"/>
    </row>
    <row r="450" spans="1:6" x14ac:dyDescent="0.2">
      <c r="A450" s="4"/>
      <c r="B450" s="4"/>
      <c r="C450" s="4"/>
      <c r="E450" s="4"/>
      <c r="F450" s="4"/>
    </row>
    <row r="451" spans="1:6" x14ac:dyDescent="0.2">
      <c r="A451" s="4"/>
      <c r="B451" s="4"/>
      <c r="C451" s="4"/>
      <c r="E451" s="4"/>
      <c r="F451" s="4"/>
    </row>
    <row r="452" spans="1:6" x14ac:dyDescent="0.2">
      <c r="A452" s="4"/>
      <c r="B452" s="4"/>
      <c r="C452" s="4"/>
      <c r="E452" s="4"/>
      <c r="F452" s="4"/>
    </row>
    <row r="453" spans="1:6" x14ac:dyDescent="0.2">
      <c r="A453" s="4"/>
      <c r="B453" s="4"/>
      <c r="C453" s="4"/>
      <c r="E453" s="4"/>
      <c r="F453" s="4"/>
    </row>
    <row r="454" spans="1:6" x14ac:dyDescent="0.2">
      <c r="A454" s="4"/>
      <c r="B454" s="4"/>
      <c r="C454" s="4"/>
      <c r="E454" s="4"/>
      <c r="F454" s="4"/>
    </row>
    <row r="455" spans="1:6" x14ac:dyDescent="0.2">
      <c r="A455" s="4"/>
      <c r="B455" s="4"/>
      <c r="C455" s="4"/>
      <c r="E455" s="4"/>
      <c r="F455" s="4"/>
    </row>
    <row r="456" spans="1:6" x14ac:dyDescent="0.2">
      <c r="A456" s="4"/>
      <c r="B456" s="4"/>
      <c r="C456" s="4"/>
      <c r="E456" s="4"/>
      <c r="F456" s="4"/>
    </row>
    <row r="457" spans="1:6" x14ac:dyDescent="0.2">
      <c r="A457" s="4"/>
      <c r="B457" s="4"/>
      <c r="C457" s="4"/>
      <c r="E457" s="4"/>
      <c r="F457" s="4"/>
    </row>
    <row r="458" spans="1:6" x14ac:dyDescent="0.2">
      <c r="A458" s="4"/>
      <c r="B458" s="4"/>
      <c r="C458" s="4"/>
      <c r="E458" s="4"/>
      <c r="F458" s="4"/>
    </row>
    <row r="459" spans="1:6" x14ac:dyDescent="0.2">
      <c r="A459" s="4"/>
      <c r="B459" s="4"/>
      <c r="C459" s="4"/>
      <c r="E459" s="4"/>
      <c r="F459" s="4"/>
    </row>
    <row r="460" spans="1:6" x14ac:dyDescent="0.2">
      <c r="A460" s="4"/>
      <c r="B460" s="4"/>
      <c r="C460" s="4"/>
      <c r="E460" s="4"/>
      <c r="F460" s="4"/>
    </row>
    <row r="461" spans="1:6" x14ac:dyDescent="0.2">
      <c r="A461" s="4"/>
      <c r="B461" s="4"/>
      <c r="C461" s="4"/>
      <c r="E461" s="4"/>
      <c r="F461" s="4"/>
    </row>
    <row r="462" spans="1:6" x14ac:dyDescent="0.2">
      <c r="A462" s="4"/>
      <c r="B462" s="4"/>
      <c r="C462" s="4"/>
      <c r="E462" s="4"/>
      <c r="F462" s="4"/>
    </row>
    <row r="463" spans="1:6" x14ac:dyDescent="0.2">
      <c r="A463" s="4"/>
      <c r="B463" s="4"/>
      <c r="C463" s="4"/>
      <c r="E463" s="4"/>
      <c r="F463" s="4"/>
    </row>
    <row r="464" spans="1:6" x14ac:dyDescent="0.2">
      <c r="A464" s="4"/>
      <c r="B464" s="4"/>
      <c r="C464" s="4"/>
      <c r="E464" s="4"/>
      <c r="F464" s="4"/>
    </row>
    <row r="465" spans="1:6" x14ac:dyDescent="0.2">
      <c r="A465" s="4"/>
      <c r="B465" s="4"/>
      <c r="C465" s="4"/>
      <c r="E465" s="4"/>
      <c r="F465" s="4"/>
    </row>
    <row r="466" spans="1:6" x14ac:dyDescent="0.2">
      <c r="A466" s="4"/>
      <c r="B466" s="4"/>
      <c r="C466" s="4"/>
      <c r="E466" s="4"/>
      <c r="F466" s="4"/>
    </row>
    <row r="467" spans="1:6" x14ac:dyDescent="0.2">
      <c r="A467" s="4"/>
      <c r="B467" s="4"/>
      <c r="C467" s="4"/>
      <c r="E467" s="4"/>
      <c r="F467" s="4"/>
    </row>
    <row r="468" spans="1:6" x14ac:dyDescent="0.2">
      <c r="A468" s="4"/>
      <c r="B468" s="4"/>
      <c r="C468" s="4"/>
      <c r="E468" s="4"/>
      <c r="F468" s="4"/>
    </row>
    <row r="469" spans="1:6" x14ac:dyDescent="0.2">
      <c r="A469" s="4"/>
      <c r="B469" s="4"/>
      <c r="C469" s="4"/>
      <c r="E469" s="4"/>
      <c r="F469" s="4"/>
    </row>
    <row r="470" spans="1:6" x14ac:dyDescent="0.2">
      <c r="A470" s="4"/>
      <c r="B470" s="4"/>
      <c r="C470" s="4"/>
      <c r="E470" s="4"/>
      <c r="F470" s="4"/>
    </row>
    <row r="471" spans="1:6" x14ac:dyDescent="0.2">
      <c r="A471" s="4"/>
      <c r="B471" s="4"/>
      <c r="C471" s="4"/>
      <c r="E471" s="4"/>
      <c r="F471" s="4"/>
    </row>
    <row r="472" spans="1:6" x14ac:dyDescent="0.2">
      <c r="A472" s="4"/>
      <c r="B472" s="4"/>
      <c r="C472" s="4"/>
      <c r="E472" s="4"/>
      <c r="F472" s="4"/>
    </row>
    <row r="473" spans="1:6" x14ac:dyDescent="0.2">
      <c r="A473" s="4"/>
      <c r="B473" s="4"/>
      <c r="C473" s="4"/>
      <c r="E473" s="4"/>
      <c r="F473" s="4"/>
    </row>
    <row r="474" spans="1:6" x14ac:dyDescent="0.2">
      <c r="A474" s="4"/>
      <c r="B474" s="4"/>
      <c r="C474" s="4"/>
      <c r="E474" s="4"/>
      <c r="F474" s="4"/>
    </row>
    <row r="475" spans="1:6" x14ac:dyDescent="0.2">
      <c r="A475" s="4"/>
      <c r="B475" s="4"/>
      <c r="C475" s="4"/>
      <c r="E475" s="4"/>
      <c r="F475" s="4"/>
    </row>
    <row r="476" spans="1:6" x14ac:dyDescent="0.2">
      <c r="A476" s="4"/>
      <c r="B476" s="4"/>
      <c r="C476" s="4"/>
      <c r="E476" s="4"/>
      <c r="F476" s="4"/>
    </row>
    <row r="477" spans="1:6" x14ac:dyDescent="0.2">
      <c r="A477" s="4"/>
      <c r="B477" s="4"/>
      <c r="C477" s="4"/>
      <c r="E477" s="4"/>
      <c r="F477" s="4"/>
    </row>
    <row r="478" spans="1:6" x14ac:dyDescent="0.2">
      <c r="A478" s="4"/>
      <c r="B478" s="4"/>
      <c r="C478" s="4"/>
      <c r="E478" s="4"/>
      <c r="F478" s="4"/>
    </row>
    <row r="479" spans="1:6" x14ac:dyDescent="0.2">
      <c r="A479" s="4"/>
      <c r="B479" s="4"/>
      <c r="C479" s="4"/>
      <c r="E479" s="4"/>
      <c r="F479" s="4"/>
    </row>
    <row r="480" spans="1:6" x14ac:dyDescent="0.2">
      <c r="A480" s="4"/>
      <c r="B480" s="4"/>
      <c r="C480" s="4"/>
      <c r="E480" s="4"/>
      <c r="F480" s="4"/>
    </row>
    <row r="481" spans="1:6" x14ac:dyDescent="0.2">
      <c r="A481" s="4"/>
      <c r="B481" s="4"/>
      <c r="C481" s="4"/>
      <c r="E481" s="4"/>
      <c r="F481" s="4"/>
    </row>
    <row r="482" spans="1:6" x14ac:dyDescent="0.2">
      <c r="A482" s="4"/>
      <c r="B482" s="4"/>
      <c r="C482" s="4"/>
      <c r="E482" s="4"/>
      <c r="F482" s="4"/>
    </row>
    <row r="483" spans="1:6" x14ac:dyDescent="0.2">
      <c r="A483" s="4"/>
      <c r="B483" s="4"/>
      <c r="C483" s="4"/>
      <c r="E483" s="4"/>
      <c r="F483" s="4"/>
    </row>
    <row r="484" spans="1:6" x14ac:dyDescent="0.2">
      <c r="A484" s="4"/>
      <c r="B484" s="4"/>
      <c r="C484" s="4"/>
      <c r="E484" s="4"/>
      <c r="F484" s="4"/>
    </row>
    <row r="485" spans="1:6" x14ac:dyDescent="0.2">
      <c r="A485" s="4"/>
      <c r="B485" s="4"/>
      <c r="C485" s="4"/>
      <c r="E485" s="4"/>
      <c r="F485" s="4"/>
    </row>
    <row r="486" spans="1:6" x14ac:dyDescent="0.2">
      <c r="A486" s="4"/>
      <c r="B486" s="4"/>
      <c r="C486" s="4"/>
      <c r="E486" s="4"/>
      <c r="F486" s="4"/>
    </row>
    <row r="487" spans="1:6" x14ac:dyDescent="0.2">
      <c r="A487" s="4"/>
      <c r="B487" s="4"/>
      <c r="C487" s="4"/>
      <c r="E487" s="4"/>
      <c r="F487" s="4"/>
    </row>
    <row r="488" spans="1:6" x14ac:dyDescent="0.2">
      <c r="A488" s="4"/>
      <c r="B488" s="4"/>
      <c r="C488" s="4"/>
      <c r="E488" s="4"/>
      <c r="F488" s="4"/>
    </row>
    <row r="489" spans="1:6" x14ac:dyDescent="0.2">
      <c r="A489" s="4"/>
      <c r="B489" s="4"/>
      <c r="C489" s="4"/>
      <c r="E489" s="4"/>
      <c r="F489" s="4"/>
    </row>
    <row r="490" spans="1:6" x14ac:dyDescent="0.2">
      <c r="A490" s="4"/>
      <c r="B490" s="4"/>
      <c r="C490" s="4"/>
      <c r="E490" s="4"/>
      <c r="F490" s="4"/>
    </row>
    <row r="491" spans="1:6" x14ac:dyDescent="0.2">
      <c r="A491" s="4"/>
      <c r="B491" s="4"/>
      <c r="C491" s="4"/>
      <c r="E491" s="4"/>
      <c r="F491" s="4"/>
    </row>
    <row r="492" spans="1:6" x14ac:dyDescent="0.2">
      <c r="A492" s="4"/>
      <c r="B492" s="4"/>
      <c r="C492" s="4"/>
      <c r="E492" s="4"/>
      <c r="F492" s="4"/>
    </row>
    <row r="493" spans="1:6" x14ac:dyDescent="0.2">
      <c r="A493" s="4"/>
      <c r="B493" s="4"/>
      <c r="C493" s="4"/>
      <c r="E493" s="4"/>
      <c r="F493" s="4"/>
    </row>
    <row r="494" spans="1:6" x14ac:dyDescent="0.2">
      <c r="A494" s="4"/>
      <c r="B494" s="4"/>
      <c r="C494" s="4"/>
      <c r="E494" s="4"/>
      <c r="F494" s="4"/>
    </row>
    <row r="495" spans="1:6" x14ac:dyDescent="0.2">
      <c r="A495" s="4"/>
      <c r="B495" s="4"/>
      <c r="C495" s="4"/>
      <c r="E495" s="4"/>
      <c r="F495" s="4"/>
    </row>
    <row r="496" spans="1:6" x14ac:dyDescent="0.2">
      <c r="A496" s="4"/>
      <c r="B496" s="4"/>
      <c r="C496" s="4"/>
      <c r="E496" s="4"/>
      <c r="F496" s="4"/>
    </row>
    <row r="497" spans="1:6" x14ac:dyDescent="0.2">
      <c r="A497" s="4"/>
      <c r="B497" s="4"/>
      <c r="C497" s="4"/>
      <c r="E497" s="4"/>
      <c r="F497" s="4"/>
    </row>
    <row r="498" spans="1:6" x14ac:dyDescent="0.2">
      <c r="A498" s="4"/>
      <c r="B498" s="4"/>
      <c r="C498" s="4"/>
      <c r="E498" s="4"/>
      <c r="F498" s="4"/>
    </row>
    <row r="499" spans="1:6" x14ac:dyDescent="0.2">
      <c r="A499" s="4"/>
      <c r="B499" s="4"/>
      <c r="C499" s="4"/>
      <c r="E499" s="4"/>
      <c r="F499" s="4"/>
    </row>
    <row r="500" spans="1:6" x14ac:dyDescent="0.2">
      <c r="A500" s="4"/>
      <c r="B500" s="4"/>
      <c r="C500" s="4"/>
      <c r="E500" s="4"/>
      <c r="F500" s="4"/>
    </row>
    <row r="501" spans="1:6" x14ac:dyDescent="0.2">
      <c r="A501" s="4"/>
      <c r="B501" s="4"/>
      <c r="C501" s="4"/>
      <c r="E501" s="4"/>
      <c r="F501" s="4"/>
    </row>
    <row r="502" spans="1:6" x14ac:dyDescent="0.2">
      <c r="A502" s="4"/>
      <c r="B502" s="4"/>
      <c r="C502" s="4"/>
      <c r="E502" s="4"/>
      <c r="F502" s="4"/>
    </row>
    <row r="503" spans="1:6" x14ac:dyDescent="0.2">
      <c r="A503" s="4"/>
      <c r="B503" s="4"/>
      <c r="C503" s="4"/>
      <c r="E503" s="4"/>
      <c r="F503" s="4"/>
    </row>
    <row r="504" spans="1:6" x14ac:dyDescent="0.2">
      <c r="A504" s="4"/>
      <c r="B504" s="4"/>
      <c r="C504" s="4"/>
      <c r="E504" s="4"/>
      <c r="F504" s="4"/>
    </row>
    <row r="505" spans="1:6" x14ac:dyDescent="0.2">
      <c r="A505" s="4"/>
      <c r="B505" s="4"/>
      <c r="C505" s="4"/>
      <c r="E505" s="4"/>
      <c r="F505" s="4"/>
    </row>
    <row r="506" spans="1:6" x14ac:dyDescent="0.2">
      <c r="A506" s="4"/>
      <c r="B506" s="4"/>
      <c r="C506" s="4"/>
      <c r="E506" s="4"/>
      <c r="F506" s="4"/>
    </row>
    <row r="507" spans="1:6" x14ac:dyDescent="0.2">
      <c r="A507" s="4"/>
      <c r="B507" s="4"/>
      <c r="C507" s="4"/>
      <c r="E507" s="4"/>
      <c r="F507" s="4"/>
    </row>
    <row r="508" spans="1:6" x14ac:dyDescent="0.2">
      <c r="A508" s="4"/>
      <c r="B508" s="4"/>
      <c r="C508" s="4"/>
      <c r="E508" s="4"/>
      <c r="F508" s="4"/>
    </row>
    <row r="509" spans="1:6" x14ac:dyDescent="0.2">
      <c r="A509" s="4"/>
      <c r="B509" s="4"/>
      <c r="C509" s="4"/>
      <c r="E509" s="4"/>
      <c r="F509" s="4"/>
    </row>
    <row r="510" spans="1:6" x14ac:dyDescent="0.2">
      <c r="A510" s="4"/>
      <c r="B510" s="4"/>
      <c r="C510" s="4"/>
      <c r="E510" s="4"/>
      <c r="F510" s="4"/>
    </row>
    <row r="511" spans="1:6" x14ac:dyDescent="0.2">
      <c r="A511" s="4"/>
      <c r="B511" s="4"/>
      <c r="C511" s="4"/>
      <c r="E511" s="4"/>
      <c r="F511" s="4"/>
    </row>
    <row r="512" spans="1:6" x14ac:dyDescent="0.2">
      <c r="A512" s="4"/>
      <c r="B512" s="4"/>
      <c r="C512" s="4"/>
      <c r="E512" s="4"/>
      <c r="F512" s="4"/>
    </row>
    <row r="513" spans="1:6" x14ac:dyDescent="0.2">
      <c r="A513" s="4"/>
      <c r="B513" s="4"/>
      <c r="C513" s="4"/>
      <c r="E513" s="4"/>
      <c r="F513" s="4"/>
    </row>
    <row r="514" spans="1:6" x14ac:dyDescent="0.2">
      <c r="A514" s="4"/>
      <c r="B514" s="4"/>
      <c r="C514" s="4"/>
      <c r="E514" s="4"/>
      <c r="F514" s="4"/>
    </row>
    <row r="515" spans="1:6" x14ac:dyDescent="0.2">
      <c r="A515" s="4"/>
      <c r="B515" s="4"/>
      <c r="C515" s="4"/>
      <c r="E515" s="4"/>
      <c r="F515" s="4"/>
    </row>
    <row r="516" spans="1:6" x14ac:dyDescent="0.2">
      <c r="A516" s="4"/>
      <c r="B516" s="4"/>
      <c r="C516" s="4"/>
      <c r="E516" s="4"/>
      <c r="F516" s="4"/>
    </row>
    <row r="517" spans="1:6" x14ac:dyDescent="0.2">
      <c r="A517" s="4"/>
      <c r="B517" s="4"/>
      <c r="C517" s="4"/>
      <c r="E517" s="4"/>
      <c r="F517" s="4"/>
    </row>
    <row r="518" spans="1:6" x14ac:dyDescent="0.2">
      <c r="A518" s="4"/>
      <c r="B518" s="4"/>
      <c r="C518" s="4"/>
      <c r="E518" s="4"/>
      <c r="F518" s="4"/>
    </row>
    <row r="519" spans="1:6" x14ac:dyDescent="0.2">
      <c r="A519" s="4"/>
      <c r="B519" s="4"/>
      <c r="C519" s="4"/>
      <c r="E519" s="4"/>
      <c r="F519" s="4"/>
    </row>
    <row r="520" spans="1:6" x14ac:dyDescent="0.2">
      <c r="A520" s="4"/>
      <c r="B520" s="4"/>
      <c r="C520" s="4"/>
      <c r="E520" s="4"/>
      <c r="F520" s="4"/>
    </row>
    <row r="521" spans="1:6" x14ac:dyDescent="0.2">
      <c r="A521" s="4"/>
      <c r="B521" s="4"/>
      <c r="C521" s="4"/>
      <c r="E521" s="4"/>
      <c r="F521" s="4"/>
    </row>
    <row r="522" spans="1:6" x14ac:dyDescent="0.2">
      <c r="A522" s="4"/>
      <c r="B522" s="4"/>
      <c r="C522" s="4"/>
      <c r="E522" s="4"/>
      <c r="F522" s="4"/>
    </row>
    <row r="523" spans="1:6" x14ac:dyDescent="0.2">
      <c r="A523" s="4"/>
      <c r="B523" s="4"/>
      <c r="C523" s="4"/>
      <c r="E523" s="4"/>
      <c r="F523" s="4"/>
    </row>
    <row r="524" spans="1:6" x14ac:dyDescent="0.2">
      <c r="A524" s="4"/>
      <c r="B524" s="4"/>
      <c r="C524" s="4"/>
      <c r="E524" s="4"/>
      <c r="F524" s="4"/>
    </row>
    <row r="525" spans="1:6" x14ac:dyDescent="0.2">
      <c r="A525" s="4"/>
      <c r="B525" s="4"/>
      <c r="C525" s="4"/>
      <c r="E525" s="4"/>
      <c r="F525" s="4"/>
    </row>
    <row r="526" spans="1:6" x14ac:dyDescent="0.2">
      <c r="A526" s="4"/>
      <c r="B526" s="4"/>
      <c r="C526" s="4"/>
      <c r="E526" s="4"/>
      <c r="F526" s="4"/>
    </row>
    <row r="527" spans="1:6" x14ac:dyDescent="0.2">
      <c r="A527" s="4"/>
      <c r="B527" s="4"/>
      <c r="C527" s="4"/>
      <c r="E527" s="4"/>
      <c r="F527" s="4"/>
    </row>
    <row r="528" spans="1:6" x14ac:dyDescent="0.2">
      <c r="A528" s="4"/>
      <c r="B528" s="4"/>
      <c r="C528" s="4"/>
      <c r="E528" s="4"/>
      <c r="F528" s="4"/>
    </row>
    <row r="529" spans="1:6" x14ac:dyDescent="0.2">
      <c r="A529" s="4"/>
      <c r="B529" s="4"/>
      <c r="C529" s="4"/>
      <c r="E529" s="4"/>
      <c r="F529" s="4"/>
    </row>
    <row r="530" spans="1:6" x14ac:dyDescent="0.2">
      <c r="A530" s="4"/>
      <c r="B530" s="4"/>
      <c r="C530" s="4"/>
      <c r="E530" s="4"/>
      <c r="F530" s="4"/>
    </row>
    <row r="531" spans="1:6" x14ac:dyDescent="0.2">
      <c r="A531" s="4"/>
      <c r="B531" s="4"/>
    </row>
    <row r="532" spans="1:6" x14ac:dyDescent="0.2">
      <c r="A532" s="4"/>
      <c r="B532" s="4"/>
    </row>
    <row r="533" spans="1:6" x14ac:dyDescent="0.2">
      <c r="A533" s="4"/>
      <c r="B533" s="4"/>
    </row>
    <row r="534" spans="1:6" x14ac:dyDescent="0.2">
      <c r="A534" s="4"/>
      <c r="B534" s="4"/>
    </row>
    <row r="535" spans="1:6" x14ac:dyDescent="0.2">
      <c r="A535" s="4"/>
      <c r="B535" s="4"/>
    </row>
    <row r="536" spans="1:6" x14ac:dyDescent="0.2">
      <c r="A536" s="4"/>
      <c r="B536" s="4"/>
    </row>
    <row r="537" spans="1:6" x14ac:dyDescent="0.2">
      <c r="A537" s="4"/>
      <c r="B537" s="4"/>
    </row>
    <row r="538" spans="1:6" x14ac:dyDescent="0.2">
      <c r="A538" s="4"/>
      <c r="B538" s="4"/>
    </row>
    <row r="539" spans="1:6" x14ac:dyDescent="0.2">
      <c r="A539" s="4"/>
      <c r="B539" s="4"/>
    </row>
    <row r="540" spans="1:6" x14ac:dyDescent="0.2">
      <c r="A540" s="4"/>
      <c r="B540" s="4"/>
    </row>
    <row r="541" spans="1:6" x14ac:dyDescent="0.2">
      <c r="A541" s="4"/>
      <c r="B541" s="4"/>
    </row>
    <row r="542" spans="1:6" x14ac:dyDescent="0.2">
      <c r="A542" s="4"/>
      <c r="B542" s="4"/>
    </row>
    <row r="543" spans="1:6" x14ac:dyDescent="0.2">
      <c r="A543" s="4"/>
      <c r="B543" s="4"/>
    </row>
    <row r="544" spans="1:6" x14ac:dyDescent="0.2">
      <c r="A544" s="4"/>
      <c r="B544" s="4"/>
    </row>
    <row r="545" spans="1:2" x14ac:dyDescent="0.2">
      <c r="A545" s="4"/>
      <c r="B545" s="4"/>
    </row>
    <row r="546" spans="1:2" x14ac:dyDescent="0.2">
      <c r="A546" s="4"/>
      <c r="B546" s="4"/>
    </row>
    <row r="547" spans="1:2" x14ac:dyDescent="0.2">
      <c r="A547" s="4"/>
      <c r="B547" s="4"/>
    </row>
    <row r="548" spans="1:2" x14ac:dyDescent="0.2">
      <c r="A548" s="4"/>
      <c r="B548" s="4"/>
    </row>
    <row r="549" spans="1:2" x14ac:dyDescent="0.2">
      <c r="A549" s="4"/>
      <c r="B549" s="4"/>
    </row>
    <row r="550" spans="1:2" x14ac:dyDescent="0.2">
      <c r="A550" s="4"/>
      <c r="B550" s="4"/>
    </row>
    <row r="551" spans="1:2" x14ac:dyDescent="0.2">
      <c r="A551" s="4"/>
      <c r="B551" s="4"/>
    </row>
    <row r="552" spans="1:2" x14ac:dyDescent="0.2">
      <c r="A552" s="4"/>
      <c r="B552" s="4"/>
    </row>
    <row r="553" spans="1:2" x14ac:dyDescent="0.2">
      <c r="A553" s="4"/>
      <c r="B553" s="4"/>
    </row>
    <row r="554" spans="1:2" x14ac:dyDescent="0.2">
      <c r="A554" s="4"/>
      <c r="B554" s="4"/>
    </row>
    <row r="555" spans="1:2" x14ac:dyDescent="0.2">
      <c r="A555" s="4"/>
      <c r="B555" s="4"/>
    </row>
    <row r="556" spans="1:2" x14ac:dyDescent="0.2">
      <c r="A556" s="4"/>
      <c r="B556" s="4"/>
    </row>
    <row r="557" spans="1:2" x14ac:dyDescent="0.2">
      <c r="A557" s="4"/>
      <c r="B557" s="4"/>
    </row>
    <row r="558" spans="1:2" x14ac:dyDescent="0.2">
      <c r="A558" s="4"/>
      <c r="B558" s="4"/>
    </row>
    <row r="559" spans="1:2" x14ac:dyDescent="0.2">
      <c r="A559" s="4"/>
      <c r="B559" s="4"/>
    </row>
    <row r="560" spans="1:2" x14ac:dyDescent="0.2">
      <c r="A560" s="4"/>
      <c r="B560" s="4"/>
    </row>
  </sheetData>
  <mergeCells count="30">
    <mergeCell ref="AR2:AT2"/>
    <mergeCell ref="I37:N37"/>
    <mergeCell ref="Q42:R42"/>
    <mergeCell ref="I20:N20"/>
    <mergeCell ref="U22:W22"/>
    <mergeCell ref="I28:N28"/>
    <mergeCell ref="AC8:AC10"/>
    <mergeCell ref="Z8:Z10"/>
    <mergeCell ref="AA8:AA10"/>
    <mergeCell ref="I14:N14"/>
    <mergeCell ref="J8:K8"/>
    <mergeCell ref="W8:W10"/>
    <mergeCell ref="S8:S10"/>
    <mergeCell ref="Q8:Q10"/>
    <mergeCell ref="R8:R10"/>
    <mergeCell ref="AB8:AB10"/>
    <mergeCell ref="I15:N15"/>
    <mergeCell ref="U8:U10"/>
    <mergeCell ref="J3:K3"/>
    <mergeCell ref="J4:K4"/>
    <mergeCell ref="J5:K5"/>
    <mergeCell ref="J6:K6"/>
    <mergeCell ref="J7:K7"/>
    <mergeCell ref="AK2:AM2"/>
    <mergeCell ref="AN2:AP2"/>
    <mergeCell ref="Q2:AA2"/>
    <mergeCell ref="C1:K1"/>
    <mergeCell ref="A2:G2"/>
    <mergeCell ref="I2:K2"/>
    <mergeCell ref="M2:N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2020-03-19T12:03:28Z</dcterms:created>
  <dcterms:modified xsi:type="dcterms:W3CDTF">2020-07-14T18:37:48Z</dcterms:modified>
</cp:coreProperties>
</file>