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GIT\Finance_dashboard\"/>
    </mc:Choice>
  </mc:AlternateContent>
  <xr:revisionPtr revIDLastSave="0" documentId="13_ncr:1_{6E692A92-1701-46CF-A8BA-FC54E6086EE1}" xr6:coauthVersionLast="47" xr6:coauthVersionMax="47" xr10:uidLastSave="{00000000-0000-0000-0000-000000000000}"/>
  <bookViews>
    <workbookView xWindow="-90" yWindow="0" windowWidth="12980" windowHeight="15370" activeTab="2" xr2:uid="{00000000-000D-0000-FFFF-FFFF00000000}"/>
  </bookViews>
  <sheets>
    <sheet name="2023" sheetId="1" r:id="rId1"/>
    <sheet name="balance" sheetId="2" r:id="rId2"/>
    <sheet name="database" sheetId="3" r:id="rId3"/>
  </sheets>
  <definedNames>
    <definedName name="_xlnm._FilterDatabase" localSheetId="2" hidden="1">database!$A$1:$G$77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6wTFCWDpoCgFrh8665CSpowHRhw=="/>
    </ext>
  </extLst>
</workbook>
</file>

<file path=xl/calcChain.xml><?xml version="1.0" encoding="utf-8"?>
<calcChain xmlns="http://schemas.openxmlformats.org/spreadsheetml/2006/main">
  <c r="F91" i="3" l="1"/>
  <c r="F92" i="3"/>
  <c r="F93" i="3"/>
  <c r="F94" i="3"/>
  <c r="F95" i="3"/>
  <c r="E92" i="3"/>
  <c r="E93" i="3"/>
  <c r="E94" i="3"/>
  <c r="E95" i="3"/>
  <c r="E85" i="3"/>
  <c r="F85" i="3" s="1"/>
  <c r="E84" i="3"/>
  <c r="F84" i="3" s="1"/>
  <c r="E83" i="3"/>
  <c r="F83" i="3" s="1"/>
  <c r="E82" i="3"/>
  <c r="F82" i="3" s="1"/>
  <c r="E87" i="3"/>
  <c r="F87" i="3" s="1"/>
  <c r="E86" i="3"/>
  <c r="F86" i="3" s="1"/>
  <c r="E89" i="3"/>
  <c r="F89" i="3" s="1"/>
  <c r="E88" i="3"/>
  <c r="F88" i="3" s="1"/>
  <c r="E90" i="3"/>
  <c r="F90" i="3" s="1"/>
  <c r="E91" i="3"/>
  <c r="E79" i="3"/>
  <c r="F79" i="3" s="1"/>
  <c r="E78" i="3"/>
  <c r="F78" i="3" s="1"/>
  <c r="E80" i="3"/>
  <c r="F80" i="3" s="1"/>
  <c r="E81" i="3"/>
  <c r="F81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1" i="3"/>
  <c r="F51" i="3" s="1"/>
  <c r="E50" i="3"/>
  <c r="F50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F2" i="3" s="1"/>
  <c r="F26" i="2"/>
  <c r="M25" i="2"/>
  <c r="K25" i="2"/>
  <c r="L25" i="2" s="1"/>
  <c r="G25" i="2"/>
  <c r="F25" i="2"/>
  <c r="M24" i="2"/>
  <c r="K24" i="2"/>
  <c r="L24" i="2" s="1"/>
  <c r="F24" i="2"/>
  <c r="H24" i="2" s="1"/>
  <c r="M23" i="2"/>
  <c r="K23" i="2"/>
  <c r="G23" i="2"/>
  <c r="F23" i="2"/>
  <c r="M22" i="2"/>
  <c r="K22" i="2"/>
  <c r="F22" i="2"/>
  <c r="H22" i="2" s="1"/>
  <c r="M21" i="2"/>
  <c r="N21" i="2" s="1"/>
  <c r="K21" i="2"/>
  <c r="L21" i="2" s="1"/>
  <c r="H21" i="2"/>
  <c r="G21" i="2"/>
  <c r="F21" i="2"/>
  <c r="M20" i="2"/>
  <c r="N20" i="2" s="1"/>
  <c r="K20" i="2"/>
  <c r="F20" i="2"/>
  <c r="H20" i="2" s="1"/>
  <c r="M19" i="2"/>
  <c r="K19" i="2"/>
  <c r="G19" i="2"/>
  <c r="F19" i="2"/>
  <c r="H19" i="2" s="1"/>
  <c r="M18" i="2"/>
  <c r="N18" i="2" s="1"/>
  <c r="K18" i="2"/>
  <c r="F18" i="2"/>
  <c r="H18" i="2" s="1"/>
  <c r="M17" i="2"/>
  <c r="K17" i="2"/>
  <c r="L17" i="2" s="1"/>
  <c r="G17" i="2"/>
  <c r="F17" i="2"/>
  <c r="H17" i="2" s="1"/>
  <c r="M16" i="2"/>
  <c r="N16" i="2" s="1"/>
  <c r="K16" i="2"/>
  <c r="F16" i="2"/>
  <c r="H16" i="2" s="1"/>
  <c r="M15" i="2"/>
  <c r="K15" i="2"/>
  <c r="G15" i="2"/>
  <c r="F15" i="2"/>
  <c r="M14" i="2"/>
  <c r="K14" i="2"/>
  <c r="F14" i="2"/>
  <c r="H14" i="2" s="1"/>
  <c r="M13" i="2"/>
  <c r="N13" i="2" s="1"/>
  <c r="K13" i="2"/>
  <c r="G13" i="2"/>
  <c r="F13" i="2"/>
  <c r="H13" i="2" s="1"/>
  <c r="M12" i="2"/>
  <c r="K12" i="2"/>
  <c r="F12" i="2"/>
  <c r="H12" i="2" s="1"/>
  <c r="M11" i="2"/>
  <c r="N11" i="2" s="1"/>
  <c r="K11" i="2"/>
  <c r="G11" i="2"/>
  <c r="F11" i="2"/>
  <c r="H11" i="2" s="1"/>
  <c r="M10" i="2"/>
  <c r="K10" i="2"/>
  <c r="F10" i="2"/>
  <c r="H10" i="2" s="1"/>
  <c r="M9" i="2"/>
  <c r="K9" i="2"/>
  <c r="L9" i="2" s="1"/>
  <c r="G9" i="2"/>
  <c r="F9" i="2"/>
  <c r="H9" i="2" s="1"/>
  <c r="M8" i="2"/>
  <c r="K8" i="2"/>
  <c r="L8" i="2" s="1"/>
  <c r="F8" i="2"/>
  <c r="H8" i="2" s="1"/>
  <c r="M7" i="2"/>
  <c r="N7" i="2" s="1"/>
  <c r="K7" i="2"/>
  <c r="L7" i="2" s="1"/>
  <c r="G7" i="2"/>
  <c r="H7" i="2" s="1"/>
  <c r="F7" i="2"/>
  <c r="M6" i="2"/>
  <c r="K6" i="2"/>
  <c r="F6" i="2"/>
  <c r="H6" i="2" s="1"/>
  <c r="M5" i="2"/>
  <c r="N5" i="2" s="1"/>
  <c r="K5" i="2"/>
  <c r="G5" i="2"/>
  <c r="F5" i="2"/>
  <c r="H5" i="2" s="1"/>
  <c r="M4" i="2"/>
  <c r="K4" i="2"/>
  <c r="F4" i="2"/>
  <c r="H4" i="2" s="1"/>
  <c r="M3" i="2"/>
  <c r="K3" i="2"/>
  <c r="F3" i="2"/>
  <c r="M2" i="2"/>
  <c r="K2" i="2"/>
  <c r="F2" i="2"/>
  <c r="G2" i="2" s="1"/>
  <c r="G3" i="2" s="1"/>
  <c r="D26" i="1"/>
  <c r="C7" i="1"/>
  <c r="D5" i="1"/>
  <c r="C3" i="1"/>
  <c r="N12" i="2" l="1"/>
  <c r="N23" i="2"/>
  <c r="L10" i="2"/>
  <c r="H15" i="2"/>
  <c r="N24" i="2"/>
  <c r="L15" i="2"/>
  <c r="H25" i="2"/>
  <c r="H23" i="2"/>
  <c r="N9" i="2"/>
  <c r="N10" i="2"/>
  <c r="L3" i="2"/>
  <c r="N17" i="2"/>
  <c r="N3" i="2"/>
  <c r="N8" i="2"/>
  <c r="L13" i="2"/>
  <c r="L18" i="2"/>
  <c r="N4" i="2"/>
  <c r="L23" i="2"/>
  <c r="L5" i="2"/>
  <c r="L19" i="2"/>
  <c r="N15" i="2"/>
  <c r="L11" i="2"/>
  <c r="L16" i="2"/>
  <c r="H2" i="2"/>
  <c r="H3" i="2"/>
  <c r="L2" i="2"/>
  <c r="N2" i="2"/>
  <c r="L22" i="2"/>
  <c r="N19" i="2"/>
  <c r="L6" i="2"/>
  <c r="L14" i="2"/>
  <c r="N25" i="2"/>
  <c r="C4" i="1"/>
  <c r="C5" i="1" s="1"/>
  <c r="L4" i="2"/>
  <c r="N6" i="2"/>
  <c r="L12" i="2"/>
  <c r="N14" i="2"/>
  <c r="L20" i="2"/>
  <c r="N22" i="2"/>
  <c r="C8" i="1" l="1"/>
  <c r="D9" i="1"/>
  <c r="C6" i="1"/>
  <c r="D7" i="1"/>
  <c r="C11" i="1" l="1"/>
  <c r="D29" i="1"/>
  <c r="C22" i="1" s="1"/>
  <c r="D8" i="1"/>
  <c r="D10" i="1" s="1"/>
  <c r="D11" i="1"/>
  <c r="C10" i="1"/>
</calcChain>
</file>

<file path=xl/sharedStrings.xml><?xml version="1.0" encoding="utf-8"?>
<sst xmlns="http://schemas.openxmlformats.org/spreadsheetml/2006/main" count="274" uniqueCount="165">
  <si>
    <t>Targets 2023</t>
  </si>
  <si>
    <t>Last Update</t>
  </si>
  <si>
    <t>Salario inicial 2022</t>
  </si>
  <si>
    <t>Objetivo 2023 en FINANZAS:</t>
  </si>
  <si>
    <t xml:space="preserve">Salario BRUTO </t>
  </si>
  <si>
    <t>IRPF</t>
  </si>
  <si>
    <t>Salario NETO anual</t>
  </si>
  <si>
    <t>Salario NETO mensual</t>
  </si>
  <si>
    <t>Gastos</t>
  </si>
  <si>
    <t>Ahorro</t>
  </si>
  <si>
    <t xml:space="preserve">Vacaciones </t>
  </si>
  <si>
    <t>Forecast 2024</t>
  </si>
  <si>
    <t>Crecimiento</t>
  </si>
  <si>
    <t xml:space="preserve">Gastos </t>
  </si>
  <si>
    <t>Salario Neto</t>
  </si>
  <si>
    <t>Vacaciones</t>
  </si>
  <si>
    <t>Ahorros</t>
  </si>
  <si>
    <t>Suscripciones anuales</t>
  </si>
  <si>
    <t xml:space="preserve">Bicing </t>
  </si>
  <si>
    <t>60€</t>
  </si>
  <si>
    <t>November</t>
  </si>
  <si>
    <t>Ultimate-Guitar</t>
  </si>
  <si>
    <t>25€</t>
  </si>
  <si>
    <t>Futbol</t>
  </si>
  <si>
    <t>120€</t>
  </si>
  <si>
    <t>Septiembre</t>
  </si>
  <si>
    <r>
      <rPr>
        <sz val="11"/>
        <color rgb="FF000000"/>
        <rFont val="Noto Sans Symbols"/>
      </rPr>
      <t>·</t>
    </r>
    <r>
      <rPr>
        <sz val="7"/>
        <color rgb="FF000000"/>
        <rFont val="Times New Roman"/>
      </rPr>
      <t xml:space="preserve">         </t>
    </r>
    <r>
      <rPr>
        <b/>
        <sz val="11"/>
        <color rgb="FF000000"/>
        <rFont val="Calibri"/>
      </rPr>
      <t xml:space="preserve">Crear un </t>
    </r>
    <r>
      <rPr>
        <b/>
        <i/>
        <sz val="11"/>
        <color rgb="FF000000"/>
        <rFont val="Calibri"/>
      </rPr>
      <t xml:space="preserve">Budget de </t>
    </r>
    <r>
      <rPr>
        <b/>
        <sz val="11"/>
        <color rgb="FF000000"/>
        <rFont val="Calibri"/>
      </rPr>
      <t>‘crecimiento personal mensual’?</t>
    </r>
  </si>
  <si>
    <r>
      <rPr>
        <sz val="11"/>
        <color theme="1"/>
        <rFont val="Calibri"/>
      </rPr>
      <t xml:space="preserve">Sí, el </t>
    </r>
    <r>
      <rPr>
        <b/>
        <sz val="11"/>
        <color rgb="FF000000"/>
        <rFont val="Calibri"/>
      </rPr>
      <t>budget de 174€</t>
    </r>
    <r>
      <rPr>
        <sz val="11"/>
        <color theme="1"/>
        <rFont val="Calibri"/>
      </rPr>
      <t xml:space="preserve"> mensuales destinados por ejemplo a comprar libros, cursos online, conferencias, bailar, curso de guitarra.</t>
    </r>
  </si>
  <si>
    <r>
      <rPr>
        <sz val="11"/>
        <color rgb="FF000000"/>
        <rFont val="Noto Sans Symbols"/>
      </rPr>
      <t>·</t>
    </r>
    <r>
      <rPr>
        <sz val="7"/>
        <color rgb="FF000000"/>
        <rFont val="Times New Roman"/>
      </rPr>
      <t xml:space="preserve">         </t>
    </r>
    <r>
      <rPr>
        <b/>
        <sz val="11"/>
        <color rgb="FF000000"/>
        <rFont val="Calibri"/>
      </rPr>
      <t>La categoria “Nomina MiR” se llamará “Nomina”</t>
    </r>
  </si>
  <si>
    <t>Cambio realizado.</t>
  </si>
  <si>
    <r>
      <rPr>
        <sz val="11"/>
        <color rgb="FF000000"/>
        <rFont val="Noto Sans Symbols"/>
      </rPr>
      <t>·</t>
    </r>
    <r>
      <rPr>
        <sz val="7"/>
        <color rgb="FF000000"/>
        <rFont val="Times New Roman"/>
      </rPr>
      <t xml:space="preserve">         </t>
    </r>
    <r>
      <rPr>
        <b/>
        <sz val="11"/>
        <color rgb="FF000000"/>
        <rFont val="Calibri"/>
      </rPr>
      <t>La categoria "Netflix” se ha suprimido temporalmente. Done. 20 Enero</t>
    </r>
  </si>
  <si>
    <r>
      <rPr>
        <sz val="11"/>
        <color rgb="FF000000"/>
        <rFont val="Noto Sans Symbols"/>
      </rPr>
      <t>·</t>
    </r>
    <r>
      <rPr>
        <sz val="7"/>
        <color rgb="FF000000"/>
        <rFont val="Times New Roman"/>
      </rPr>
      <t xml:space="preserve">         </t>
    </r>
    <r>
      <rPr>
        <b/>
        <sz val="11"/>
        <color rgb="FF000000"/>
        <rFont val="Calibri"/>
      </rPr>
      <t>La categoria "Agua”, de 40€ aprox bimensual, se ha corregido de 20€/mes a 10€/mes (somos 2 personas). Done. 20 Enero</t>
    </r>
  </si>
  <si>
    <r>
      <rPr>
        <sz val="11"/>
        <color rgb="FF000000"/>
        <rFont val="Noto Sans Symbols"/>
      </rPr>
      <t>·</t>
    </r>
    <r>
      <rPr>
        <sz val="7"/>
        <color rgb="FF000000"/>
        <rFont val="Times New Roman"/>
      </rPr>
      <t xml:space="preserve">         </t>
    </r>
    <r>
      <rPr>
        <b/>
        <sz val="11"/>
        <color rgb="FF000000"/>
        <rFont val="Calibri"/>
      </rPr>
      <t>La categoria "Vacaciones”, de 3.000€ presupuesto anual, se ha corregido a 2800€ anual ya que Enero estaba en el paro. Done. 21 Enero</t>
    </r>
  </si>
  <si>
    <t>Mes</t>
  </si>
  <si>
    <t>LaCaixa</t>
  </si>
  <si>
    <t>ING</t>
  </si>
  <si>
    <t>DeGiro</t>
  </si>
  <si>
    <t>Total</t>
  </si>
  <si>
    <t>Forecast</t>
  </si>
  <si>
    <t>Activos</t>
  </si>
  <si>
    <t>Invertidos</t>
  </si>
  <si>
    <t>Fecha</t>
  </si>
  <si>
    <t>Concepto</t>
  </si>
  <si>
    <t>Categorias</t>
  </si>
  <si>
    <t>Importe</t>
  </si>
  <si>
    <t>Movimiento</t>
  </si>
  <si>
    <t>Tipo</t>
  </si>
  <si>
    <t>Comentarios</t>
  </si>
  <si>
    <t>Alquiler.Enero2023</t>
  </si>
  <si>
    <t>Piso</t>
  </si>
  <si>
    <t>BIZUM RECIBIDO</t>
  </si>
  <si>
    <t>Spotify</t>
  </si>
  <si>
    <t>Laura</t>
  </si>
  <si>
    <t>CARLA MARTIN COLE</t>
  </si>
  <si>
    <t>Carla</t>
  </si>
  <si>
    <t>ISMAEL MAYAL CAST</t>
  </si>
  <si>
    <t>Ismael</t>
  </si>
  <si>
    <t>SIMYO</t>
  </si>
  <si>
    <t>Simyo</t>
  </si>
  <si>
    <t>BICING</t>
  </si>
  <si>
    <t>Bicing</t>
  </si>
  <si>
    <t>PAGO TRANSFERENCIAS</t>
  </si>
  <si>
    <t>Alimentacion</t>
  </si>
  <si>
    <t>Revolut</t>
  </si>
  <si>
    <t>AIGUES DE BARC</t>
  </si>
  <si>
    <t>Agua</t>
  </si>
  <si>
    <t>P.SERV. TRF. AJENA</t>
  </si>
  <si>
    <t>Movimiento de Cai</t>
  </si>
  <si>
    <t>Suri</t>
  </si>
  <si>
    <t>TRASPASO</t>
  </si>
  <si>
    <t>HOLALUZ CLIDOM</t>
  </si>
  <si>
    <t>Luz</t>
  </si>
  <si>
    <t>TRANSF. A SU FAVOR</t>
  </si>
  <si>
    <t>Almudena</t>
  </si>
  <si>
    <t>PEDRO DENIS VALVE</t>
  </si>
  <si>
    <t>Restaurantes</t>
  </si>
  <si>
    <t>DoradoChicken Almu</t>
  </si>
  <si>
    <t>EL DORADO CHICKEN</t>
  </si>
  <si>
    <t>Transporte</t>
  </si>
  <si>
    <t>REPSOL WAYLET</t>
  </si>
  <si>
    <t>PARKING EXPRESS</t>
  </si>
  <si>
    <t>AENA AEROPUERTOS</t>
  </si>
  <si>
    <t>BARCELONA - PUJAD</t>
  </si>
  <si>
    <t>COSIALLS I GALVEZ</t>
  </si>
  <si>
    <t>Pasteleria Almu</t>
  </si>
  <si>
    <t>BIZUM ENVIADO</t>
  </si>
  <si>
    <t>Milanesa Arg Almu</t>
  </si>
  <si>
    <t>Cena Pau/Fede</t>
  </si>
  <si>
    <t>FERRETERIA MOLINA</t>
  </si>
  <si>
    <t>Ikea</t>
  </si>
  <si>
    <t>Guitarra</t>
  </si>
  <si>
    <t>Guitarra Enero</t>
  </si>
  <si>
    <t>HOGAR HERMOSO</t>
  </si>
  <si>
    <t>Bolsa de Agua</t>
  </si>
  <si>
    <t>EL TEU PA DELS JA</t>
  </si>
  <si>
    <t>SpotifyES</t>
  </si>
  <si>
    <t>EL FORNET DE CAN</t>
  </si>
  <si>
    <t>Miki Fuentes</t>
  </si>
  <si>
    <t>PREST. DESEMPLEO</t>
  </si>
  <si>
    <t>Nomina</t>
  </si>
  <si>
    <t>LA FUSTERIA</t>
  </si>
  <si>
    <t>ALI PELUQUERIA</t>
  </si>
  <si>
    <t>Cuidados</t>
  </si>
  <si>
    <t>Libro</t>
  </si>
  <si>
    <t>IL.LUSIONA PARK</t>
  </si>
  <si>
    <t>2011 Cines Llobre</t>
  </si>
  <si>
    <t>Cine</t>
  </si>
  <si>
    <t>Gasolina coche</t>
  </si>
  <si>
    <t>FARMACIA CONCHITA</t>
  </si>
  <si>
    <t>CARNET JOVE 41016</t>
  </si>
  <si>
    <t>CarnetJove</t>
  </si>
  <si>
    <t>Kinepolis Barcelo</t>
  </si>
  <si>
    <t>AP. PL. VELLA</t>
  </si>
  <si>
    <t>Parking</t>
  </si>
  <si>
    <t>TRASPASO PROPIO</t>
  </si>
  <si>
    <t>PIAS reintegro</t>
  </si>
  <si>
    <t>LA MORENETA</t>
  </si>
  <si>
    <t>presupuesto orden</t>
  </si>
  <si>
    <t>PC autonomo - A devolver por EMAA</t>
  </si>
  <si>
    <t>Sofa</t>
  </si>
  <si>
    <t>Sofa: Total 60€ cu</t>
  </si>
  <si>
    <t>Cama</t>
  </si>
  <si>
    <t>Cama: Total 200€ cu</t>
  </si>
  <si>
    <t>UDEMY  ONLINE COU</t>
  </si>
  <si>
    <t>Udemy</t>
  </si>
  <si>
    <t>PARKING NN VALENC</t>
  </si>
  <si>
    <t>GRUES BCN ONLINE</t>
  </si>
  <si>
    <t>Multa</t>
  </si>
  <si>
    <t>Coche Almu</t>
  </si>
  <si>
    <t>MIKIRE</t>
  </si>
  <si>
    <t>METRO BARCELONA</t>
  </si>
  <si>
    <t>T-10</t>
  </si>
  <si>
    <t>ALCAMPO DIAGONAL</t>
  </si>
  <si>
    <t>E.S. CARRER VALEN</t>
  </si>
  <si>
    <t>Gasolina moto</t>
  </si>
  <si>
    <t>Google Payment IE</t>
  </si>
  <si>
    <t>GCloud</t>
  </si>
  <si>
    <t>Google Cloud</t>
  </si>
  <si>
    <t>Glovo</t>
  </si>
  <si>
    <t>DECATHLON DIAGONA</t>
  </si>
  <si>
    <t>Deporte</t>
  </si>
  <si>
    <t>Bambas</t>
  </si>
  <si>
    <t>LIBRO DE ORO</t>
  </si>
  <si>
    <t>CAFETERIA LIBERTY</t>
  </si>
  <si>
    <t>Wallapop</t>
  </si>
  <si>
    <t>Alquiler.Febrero2</t>
  </si>
  <si>
    <t>Alquiler Feb Almu</t>
  </si>
  <si>
    <t>Peluqueria</t>
  </si>
  <si>
    <t>MCDONALDS GLORIAS</t>
  </si>
  <si>
    <t>Almu</t>
  </si>
  <si>
    <t>LA TAVERNICOLA</t>
  </si>
  <si>
    <t>Cañi</t>
  </si>
  <si>
    <t>EL CELLER DE CAN</t>
  </si>
  <si>
    <t>Cañi&amp;Yaiza</t>
  </si>
  <si>
    <t>Gasolina</t>
  </si>
  <si>
    <t>Alina</t>
  </si>
  <si>
    <t>RESTAURANTE MI TI</t>
  </si>
  <si>
    <t>Regalo Busi</t>
  </si>
  <si>
    <t>Busi Papa</t>
  </si>
  <si>
    <r>
      <t>·</t>
    </r>
    <r>
      <rPr>
        <sz val="7"/>
        <color rgb="FF000000"/>
        <rFont val="Times New Roman"/>
      </rPr>
      <t xml:space="preserve">         </t>
    </r>
    <r>
      <rPr>
        <b/>
        <sz val="11"/>
        <color rgb="FF000000"/>
        <rFont val="Calibri"/>
      </rPr>
      <t>La categoria DeGiro se ha reducido de 200€ a 100€. Done 10 Feb.</t>
    </r>
  </si>
  <si>
    <t>Autonomo</t>
  </si>
  <si>
    <t>BANGOA</t>
  </si>
  <si>
    <t>RESTAURANT 3 FOCS</t>
  </si>
  <si>
    <t>Mi cumple</t>
  </si>
  <si>
    <t>w Sol/Alina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</si>
</sst>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_-* #,##0.00&quot; €&quot;_-;\-* #,##0.00&quot; €&quot;_-;_-* \-??&quot; €&quot;_-;_-@"/>
    <numFmt numFmtId="166" formatCode="mmmm"/>
    <numFmt numFmtId="167" formatCode="d/m/yyyy"/>
    <numFmt numFmtId="168" formatCode="[$-C0A]d\-mmm"/>
    <numFmt numFmtId="169" formatCode="mm/dd/yy"/>
  </numFmts>
  <fonts count="24">
    <font>
      <sz val="11"/>
      <color theme="1"/>
      <name val="Calibri"/>
      <scheme val="minor"/>
    </font>
    <font>
      <sz val="11"/>
      <color rgb="FF000000"/>
      <name val="Arial"/>
    </font>
    <font>
      <b/>
      <sz val="13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Arial"/>
    </font>
    <font>
      <b/>
      <sz val="11"/>
      <color rgb="FF000000"/>
      <name val="Calibri"/>
    </font>
    <font>
      <sz val="11"/>
      <color rgb="FF000000"/>
      <name val="Noto Sans Symbols"/>
    </font>
    <font>
      <sz val="9"/>
      <color rgb="FF000000"/>
      <name val="Noto Sans Symbols"/>
    </font>
    <font>
      <b/>
      <sz val="11"/>
      <color rgb="FFBF9000"/>
      <name val="Noto Sans Symbols"/>
    </font>
    <font>
      <b/>
      <sz val="11"/>
      <color rgb="FFBF9000"/>
      <name val="Calibri"/>
    </font>
    <font>
      <strike/>
      <sz val="11"/>
      <color rgb="FF000000"/>
      <name val="Calibri"/>
    </font>
    <font>
      <sz val="11"/>
      <color rgb="FF000000"/>
      <name val="Courier New"/>
    </font>
    <font>
      <sz val="11"/>
      <name val="Calibri"/>
    </font>
    <font>
      <b/>
      <sz val="11"/>
      <color theme="0"/>
      <name val="Calibri"/>
    </font>
    <font>
      <sz val="11"/>
      <color rgb="FFAEABAB"/>
      <name val="Calibri"/>
    </font>
    <font>
      <b/>
      <sz val="10"/>
      <color rgb="FF000000"/>
      <name val="Calibri"/>
    </font>
    <font>
      <sz val="11"/>
      <color theme="1"/>
      <name val="Calibri"/>
    </font>
    <font>
      <sz val="10"/>
      <color rgb="FF000000"/>
      <name val="Calibri"/>
    </font>
    <font>
      <sz val="11"/>
      <color theme="1"/>
      <name val="Calibri"/>
      <scheme val="minor"/>
    </font>
    <font>
      <u/>
      <sz val="11"/>
      <color theme="1"/>
      <name val="Calibri"/>
    </font>
    <font>
      <sz val="7"/>
      <color rgb="FF000000"/>
      <name val="Times New Roman"/>
    </font>
    <font>
      <b/>
      <i/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DD58A"/>
        <bgColor rgb="FFADD58A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D0CECE"/>
        <bgColor rgb="FFD0CECE"/>
      </patternFill>
    </fill>
    <fill>
      <patternFill patternType="solid">
        <fgColor rgb="FFDEEAF6"/>
        <bgColor rgb="FFDEEAF6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164" fontId="1" fillId="2" borderId="1" xfId="0" applyNumberFormat="1" applyFont="1" applyFill="1" applyBorder="1"/>
    <xf numFmtId="0" fontId="1" fillId="0" borderId="0" xfId="0" applyFont="1"/>
    <xf numFmtId="9" fontId="3" fillId="0" borderId="0" xfId="0" applyNumberFormat="1" applyFont="1"/>
    <xf numFmtId="0" fontId="4" fillId="2" borderId="2" xfId="0" applyFont="1" applyFill="1" applyBorder="1"/>
    <xf numFmtId="165" fontId="4" fillId="2" borderId="3" xfId="0" applyNumberFormat="1" applyFont="1" applyFill="1" applyBorder="1"/>
    <xf numFmtId="164" fontId="4" fillId="2" borderId="4" xfId="0" applyNumberFormat="1" applyFont="1" applyFill="1" applyBorder="1"/>
    <xf numFmtId="0" fontId="3" fillId="2" borderId="1" xfId="0" applyFont="1" applyFill="1" applyBorder="1"/>
    <xf numFmtId="15" fontId="1" fillId="2" borderId="1" xfId="0" applyNumberFormat="1" applyFont="1" applyFill="1" applyBorder="1"/>
    <xf numFmtId="0" fontId="4" fillId="2" borderId="5" xfId="0" applyFont="1" applyFill="1" applyBorder="1"/>
    <xf numFmtId="165" fontId="4" fillId="2" borderId="6" xfId="0" applyNumberFormat="1" applyFont="1" applyFill="1" applyBorder="1"/>
    <xf numFmtId="164" fontId="4" fillId="2" borderId="7" xfId="0" applyNumberFormat="1" applyFont="1" applyFill="1" applyBorder="1"/>
    <xf numFmtId="0" fontId="4" fillId="2" borderId="8" xfId="0" applyFont="1" applyFill="1" applyBorder="1"/>
    <xf numFmtId="165" fontId="4" fillId="2" borderId="9" xfId="0" applyNumberFormat="1" applyFont="1" applyFill="1" applyBorder="1"/>
    <xf numFmtId="164" fontId="4" fillId="2" borderId="10" xfId="0" applyNumberFormat="1" applyFont="1" applyFill="1" applyBorder="1"/>
    <xf numFmtId="0" fontId="4" fillId="3" borderId="11" xfId="0" applyFont="1" applyFill="1" applyBorder="1"/>
    <xf numFmtId="165" fontId="4" fillId="3" borderId="12" xfId="0" applyNumberFormat="1" applyFont="1" applyFill="1" applyBorder="1"/>
    <xf numFmtId="164" fontId="4" fillId="3" borderId="13" xfId="0" applyNumberFormat="1" applyFont="1" applyFill="1" applyBorder="1"/>
    <xf numFmtId="0" fontId="4" fillId="4" borderId="11" xfId="0" applyFont="1" applyFill="1" applyBorder="1"/>
    <xf numFmtId="164" fontId="4" fillId="2" borderId="9" xfId="0" applyNumberFormat="1" applyFont="1" applyFill="1" applyBorder="1"/>
    <xf numFmtId="0" fontId="4" fillId="5" borderId="11" xfId="0" applyFont="1" applyFill="1" applyBorder="1"/>
    <xf numFmtId="165" fontId="4" fillId="5" borderId="9" xfId="0" applyNumberFormat="1" applyFont="1" applyFill="1" applyBorder="1"/>
    <xf numFmtId="164" fontId="4" fillId="5" borderId="9" xfId="0" applyNumberFormat="1" applyFont="1" applyFill="1" applyBorder="1"/>
    <xf numFmtId="0" fontId="4" fillId="2" borderId="1" xfId="0" applyFont="1" applyFill="1" applyBorder="1" applyAlignment="1">
      <alignment horizontal="left" vertical="center"/>
    </xf>
    <xf numFmtId="165" fontId="4" fillId="2" borderId="1" xfId="0" applyNumberFormat="1" applyFont="1" applyFill="1" applyBorder="1"/>
    <xf numFmtId="10" fontId="4" fillId="2" borderId="1" xfId="0" applyNumberFormat="1" applyFont="1" applyFill="1" applyBorder="1"/>
    <xf numFmtId="0" fontId="5" fillId="6" borderId="11" xfId="0" applyFont="1" applyFill="1" applyBorder="1" applyAlignment="1">
      <alignment horizontal="left" vertical="center"/>
    </xf>
    <xf numFmtId="165" fontId="5" fillId="6" borderId="12" xfId="0" applyNumberFormat="1" applyFont="1" applyFill="1" applyBorder="1"/>
    <xf numFmtId="164" fontId="5" fillId="6" borderId="13" xfId="0" applyNumberFormat="1" applyFont="1" applyFill="1" applyBorder="1"/>
    <xf numFmtId="0" fontId="6" fillId="2" borderId="1" xfId="0" applyFont="1" applyFill="1" applyBorder="1" applyAlignment="1">
      <alignment horizontal="center"/>
    </xf>
    <xf numFmtId="0" fontId="3" fillId="0" borderId="0" xfId="0" applyFont="1"/>
    <xf numFmtId="0" fontId="7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left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167" fontId="7" fillId="7" borderId="9" xfId="0" applyNumberFormat="1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3" fillId="0" borderId="9" xfId="0" applyNumberFormat="1" applyFont="1" applyBorder="1" applyAlignment="1">
      <alignment horizontal="right" vertical="center"/>
    </xf>
    <xf numFmtId="1" fontId="3" fillId="0" borderId="9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" fontId="3" fillId="0" borderId="16" xfId="0" applyNumberFormat="1" applyFont="1" applyBorder="1" applyAlignment="1">
      <alignment horizontal="center"/>
    </xf>
    <xf numFmtId="9" fontId="3" fillId="0" borderId="17" xfId="0" applyNumberFormat="1" applyFont="1" applyBorder="1" applyAlignment="1">
      <alignment horizontal="center"/>
    </xf>
    <xf numFmtId="1" fontId="16" fillId="0" borderId="9" xfId="0" applyNumberFormat="1" applyFont="1" applyBorder="1" applyAlignment="1">
      <alignment horizontal="center" vertical="center"/>
    </xf>
    <xf numFmtId="0" fontId="3" fillId="0" borderId="9" xfId="0" applyFont="1" applyBorder="1"/>
    <xf numFmtId="0" fontId="3" fillId="0" borderId="9" xfId="0" applyFon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9" fontId="3" fillId="0" borderId="19" xfId="0" applyNumberFormat="1" applyFont="1" applyBorder="1" applyAlignment="1">
      <alignment horizontal="center"/>
    </xf>
    <xf numFmtId="169" fontId="17" fillId="7" borderId="1" xfId="0" applyNumberFormat="1" applyFont="1" applyFill="1" applyBorder="1" applyAlignment="1">
      <alignment horizontal="center" vertical="center"/>
    </xf>
    <xf numFmtId="49" fontId="17" fillId="7" borderId="1" xfId="0" applyNumberFormat="1" applyFont="1" applyFill="1" applyBorder="1" applyAlignment="1">
      <alignment horizontal="center" vertical="center"/>
    </xf>
    <xf numFmtId="167" fontId="18" fillId="0" borderId="0" xfId="0" applyNumberFormat="1" applyFont="1"/>
    <xf numFmtId="169" fontId="19" fillId="0" borderId="0" xfId="0" applyNumberFormat="1" applyFont="1" applyAlignment="1">
      <alignment horizontal="center" vertical="center"/>
    </xf>
    <xf numFmtId="4" fontId="19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4" fontId="19" fillId="10" borderId="1" xfId="0" applyNumberFormat="1" applyFont="1" applyFill="1" applyBorder="1" applyAlignment="1">
      <alignment horizontal="center" vertical="center"/>
    </xf>
    <xf numFmtId="49" fontId="19" fillId="10" borderId="1" xfId="0" applyNumberFormat="1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21" fillId="0" borderId="0" xfId="0" applyFont="1"/>
    <xf numFmtId="0" fontId="3" fillId="2" borderId="1" xfId="0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right" vertical="center"/>
    </xf>
    <xf numFmtId="0" fontId="3" fillId="8" borderId="14" xfId="0" applyFont="1" applyFill="1" applyBorder="1" applyAlignment="1">
      <alignment horizontal="center"/>
    </xf>
    <xf numFmtId="0" fontId="14" fillId="0" borderId="15" xfId="0" applyFont="1" applyBorder="1"/>
    <xf numFmtId="0" fontId="3" fillId="9" borderId="14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 patternType="none"/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723900</xdr:colOff>
      <xdr:row>3</xdr:row>
      <xdr:rowOff>9525</xdr:rowOff>
    </xdr:from>
    <xdr:ext cx="428625" cy="6477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36457" y="3459805"/>
          <a:ext cx="419087" cy="640390"/>
        </a:xfrm>
        <a:prstGeom prst="chevron">
          <a:avLst>
            <a:gd name="adj" fmla="val 50000"/>
          </a:avLst>
        </a:prstGeom>
        <a:solidFill>
          <a:srgbClr val="FFFFFF"/>
        </a:solidFill>
        <a:ln w="12600" cap="flat" cmpd="sng">
          <a:solidFill>
            <a:srgbClr val="31538F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5</xdr:col>
      <xdr:colOff>219075</xdr:colOff>
      <xdr:row>2</xdr:row>
      <xdr:rowOff>152400</xdr:rowOff>
    </xdr:from>
    <xdr:ext cx="2886075" cy="3238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907486" y="3619957"/>
          <a:ext cx="2877028" cy="320086"/>
        </a:xfrm>
        <a:prstGeom prst="rect">
          <a:avLst/>
        </a:prstGeom>
        <a:solidFill>
          <a:srgbClr val="F7CAAC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La suma de Gastos (F+V) se mantienen en 43%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5</xdr:col>
      <xdr:colOff>200025</xdr:colOff>
      <xdr:row>5</xdr:row>
      <xdr:rowOff>47625</xdr:rowOff>
    </xdr:from>
    <xdr:ext cx="3371850" cy="4476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660650" y="3556420"/>
          <a:ext cx="3370700" cy="447160"/>
        </a:xfrm>
        <a:prstGeom prst="rect">
          <a:avLst/>
        </a:prstGeom>
        <a:solidFill>
          <a:srgbClr val="D5DBE5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0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La inversión en bolsa a Diciembre de 2023 es 17.400€ (50%)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2</xdr:col>
      <xdr:colOff>838200</xdr:colOff>
      <xdr:row>13</xdr:row>
      <xdr:rowOff>123825</xdr:rowOff>
    </xdr:from>
    <xdr:ext cx="381000" cy="32194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158980" y="2171874"/>
          <a:ext cx="374040" cy="3216253"/>
        </a:xfrm>
        <a:custGeom>
          <a:avLst/>
          <a:gdLst/>
          <a:ahLst/>
          <a:cxnLst/>
          <a:rect l="l" t="t" r="r" b="b"/>
          <a:pathLst>
            <a:path w="1046" h="8382" extrusionOk="0">
              <a:moveTo>
                <a:pt x="1045" y="0"/>
              </a:moveTo>
              <a:cubicBezTo>
                <a:pt x="522" y="0"/>
                <a:pt x="0" y="349"/>
                <a:pt x="0" y="698"/>
              </a:cubicBezTo>
              <a:lnTo>
                <a:pt x="0" y="7682"/>
              </a:lnTo>
              <a:cubicBezTo>
                <a:pt x="0" y="8031"/>
                <a:pt x="522" y="8381"/>
                <a:pt x="1045" y="8381"/>
              </a:cubicBezTo>
            </a:path>
          </a:pathLst>
        </a:custGeom>
        <a:noFill/>
        <a:ln w="9525" cap="flat" cmpd="sng">
          <a:solidFill>
            <a:srgbClr val="3465A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twoCellAnchor>
    <xdr:from>
      <xdr:col>3</xdr:col>
      <xdr:colOff>85725</xdr:colOff>
      <xdr:row>15</xdr:row>
      <xdr:rowOff>66675</xdr:rowOff>
    </xdr:from>
    <xdr:to>
      <xdr:col>9</xdr:col>
      <xdr:colOff>323850</xdr:colOff>
      <xdr:row>24</xdr:row>
      <xdr:rowOff>85725</xdr:rowOff>
    </xdr:to>
    <xdr:grpSp>
      <xdr:nvGrpSpPr>
        <xdr:cNvPr id="58" name="Grupo 57">
          <a:extLst>
            <a:ext uri="{FF2B5EF4-FFF2-40B4-BE49-F238E27FC236}">
              <a16:creationId xmlns:a16="http://schemas.microsoft.com/office/drawing/2014/main" id="{78C301A7-F7A1-10DD-BC58-CF2E34E8E29D}"/>
            </a:ext>
          </a:extLst>
        </xdr:cNvPr>
        <xdr:cNvGrpSpPr/>
      </xdr:nvGrpSpPr>
      <xdr:grpSpPr>
        <a:xfrm>
          <a:off x="3152775" y="2714625"/>
          <a:ext cx="6505575" cy="1790700"/>
          <a:chOff x="3124200" y="2552700"/>
          <a:chExt cx="6219825" cy="1819275"/>
        </a:xfrm>
      </xdr:grpSpPr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3533775" y="3400425"/>
            <a:ext cx="1476375" cy="285750"/>
          </a:xfrm>
          <a:prstGeom prst="rect">
            <a:avLst/>
          </a:prstGeom>
          <a:solidFill>
            <a:srgbClr val="D5DBE5"/>
          </a:solidFill>
          <a:ln w="9525" cap="flat" cmpd="sng">
            <a:solidFill>
              <a:srgbClr val="BABABA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0000" tIns="45000" rIns="90000" bIns="45000" anchor="t" anchorCtr="0">
            <a:noAutofit/>
          </a:bodyPr>
          <a:lstStyle/>
          <a:p>
            <a:pPr marL="0" lvl="0" indent="0" algn="r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0" strike="noStrike">
                <a:solidFill>
                  <a:srgbClr val="000000"/>
                </a:solidFill>
                <a:latin typeface="Calibri"/>
                <a:ea typeface="Calibri"/>
                <a:cs typeface="Calibri"/>
                <a:sym typeface="Calibri"/>
              </a:rPr>
              <a:t>Variables = 200 €</a:t>
            </a:r>
            <a:endParaRPr sz="1100" b="0" strike="noStrike"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marL="0" lvl="0" indent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endParaRPr sz="1100" b="0" strike="noStrike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3505200" y="3895725"/>
            <a:ext cx="1457325" cy="285750"/>
          </a:xfrm>
          <a:prstGeom prst="rect">
            <a:avLst/>
          </a:prstGeom>
          <a:solidFill>
            <a:srgbClr val="D5DBE5"/>
          </a:solidFill>
          <a:ln w="9525" cap="flat" cmpd="sng">
            <a:solidFill>
              <a:srgbClr val="BABABA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0000" tIns="45000" rIns="90000" bIns="45000" anchor="t" anchorCtr="0">
            <a:noAutofit/>
          </a:bodyPr>
          <a:lstStyle/>
          <a:p>
            <a:pPr marL="0" lvl="0" indent="0" algn="r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0" strike="noStrike">
                <a:solidFill>
                  <a:srgbClr val="000000"/>
                </a:solidFill>
                <a:latin typeface="Calibri"/>
                <a:ea typeface="Calibri"/>
                <a:cs typeface="Calibri"/>
                <a:sym typeface="Calibri"/>
              </a:rPr>
              <a:t>Hobbies = 175 €</a:t>
            </a:r>
            <a:endParaRPr sz="1100" b="0" strike="noStrike"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marL="0" lvl="0" indent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endParaRPr sz="1100" b="0" strike="noStrike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5000625" y="3686175"/>
            <a:ext cx="447675" cy="352425"/>
          </a:xfrm>
          <a:custGeom>
            <a:avLst/>
            <a:gdLst/>
            <a:ahLst/>
            <a:cxnLst/>
            <a:rect l="l" t="t" r="r" b="b"/>
            <a:pathLst>
              <a:path w="2761" h="1147" extrusionOk="0">
                <a:moveTo>
                  <a:pt x="1686" y="0"/>
                </a:moveTo>
                <a:lnTo>
                  <a:pt x="2760" y="568"/>
                </a:lnTo>
                <a:lnTo>
                  <a:pt x="1686" y="1146"/>
                </a:lnTo>
                <a:lnTo>
                  <a:pt x="1686" y="799"/>
                </a:lnTo>
                <a:lnTo>
                  <a:pt x="511" y="799"/>
                </a:lnTo>
                <a:lnTo>
                  <a:pt x="511" y="336"/>
                </a:lnTo>
                <a:lnTo>
                  <a:pt x="1686" y="336"/>
                </a:lnTo>
                <a:lnTo>
                  <a:pt x="1686" y="0"/>
                </a:lnTo>
                <a:moveTo>
                  <a:pt x="0" y="336"/>
                </a:moveTo>
                <a:lnTo>
                  <a:pt x="0" y="799"/>
                </a:lnTo>
                <a:lnTo>
                  <a:pt x="127" y="799"/>
                </a:lnTo>
                <a:lnTo>
                  <a:pt x="127" y="336"/>
                </a:lnTo>
                <a:lnTo>
                  <a:pt x="0" y="336"/>
                </a:lnTo>
                <a:moveTo>
                  <a:pt x="255" y="336"/>
                </a:moveTo>
                <a:lnTo>
                  <a:pt x="255" y="799"/>
                </a:lnTo>
                <a:lnTo>
                  <a:pt x="383" y="799"/>
                </a:lnTo>
                <a:lnTo>
                  <a:pt x="383" y="336"/>
                </a:lnTo>
                <a:lnTo>
                  <a:pt x="255" y="336"/>
                </a:lnTo>
              </a:path>
            </a:pathLst>
          </a:custGeom>
          <a:solidFill>
            <a:srgbClr val="729FCF"/>
          </a:solidFill>
          <a:ln w="9525" cap="flat" cmpd="sng">
            <a:solidFill>
              <a:srgbClr val="3465A4"/>
            </a:solidFill>
            <a:prstDash val="solid"/>
            <a:round/>
            <a:headEnd type="none" w="sm" len="sm"/>
            <a:tailEnd type="none" w="sm" len="sm"/>
          </a:ln>
        </xdr:spPr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5667375" y="3752850"/>
            <a:ext cx="1409700" cy="285750"/>
          </a:xfrm>
          <a:prstGeom prst="rect">
            <a:avLst/>
          </a:prstGeom>
          <a:solidFill>
            <a:srgbClr val="D5DBE5"/>
          </a:solidFill>
          <a:ln w="9525" cap="flat" cmpd="sng">
            <a:solidFill>
              <a:srgbClr val="BABABA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0000" tIns="45000" rIns="90000" bIns="45000" anchor="t" anchorCtr="0">
            <a:noAutofit/>
          </a:bodyPr>
          <a:lstStyle/>
          <a:p>
            <a:pPr marL="0" lvl="0" indent="0" algn="r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0" strike="noStrike">
                <a:solidFill>
                  <a:srgbClr val="000000"/>
                </a:solidFill>
                <a:latin typeface="Calibri"/>
                <a:ea typeface="Calibri"/>
                <a:cs typeface="Calibri"/>
                <a:sym typeface="Calibri"/>
              </a:rPr>
              <a:t>Guitarra = 100 €</a:t>
            </a:r>
            <a:endParaRPr sz="1100" b="0" strike="noStrike"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marL="0" lvl="0" indent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endParaRPr sz="1100" b="0" strike="noStrike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5667375" y="4086225"/>
            <a:ext cx="1409700" cy="285750"/>
          </a:xfrm>
          <a:prstGeom prst="rect">
            <a:avLst/>
          </a:prstGeom>
          <a:solidFill>
            <a:srgbClr val="D5DBE5"/>
          </a:solidFill>
          <a:ln w="9525" cap="flat" cmpd="sng">
            <a:solidFill>
              <a:srgbClr val="BABABA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0000" tIns="45000" rIns="90000" bIns="45000" anchor="t" anchorCtr="0">
            <a:noAutofit/>
          </a:bodyPr>
          <a:lstStyle/>
          <a:p>
            <a:pPr marL="0" lvl="0" indent="0" algn="r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0" strike="noStrike">
                <a:solidFill>
                  <a:srgbClr val="000000"/>
                </a:solidFill>
                <a:latin typeface="Calibri"/>
                <a:ea typeface="Calibri"/>
                <a:cs typeface="Calibri"/>
                <a:sym typeface="Calibri"/>
              </a:rPr>
              <a:t>Salsa = 68 €</a:t>
            </a:r>
            <a:endParaRPr sz="1100" b="0" strike="noStrike"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marL="0" lvl="0" indent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endParaRPr sz="1100" b="0" strike="noStrike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5486400" y="3629025"/>
            <a:ext cx="133350" cy="542925"/>
          </a:xfrm>
          <a:custGeom>
            <a:avLst/>
            <a:gdLst/>
            <a:ahLst/>
            <a:cxnLst/>
            <a:rect l="l" t="t" r="r" b="b"/>
            <a:pathLst>
              <a:path w="772" h="6546" extrusionOk="0">
                <a:moveTo>
                  <a:pt x="771" y="0"/>
                </a:moveTo>
                <a:cubicBezTo>
                  <a:pt x="385" y="0"/>
                  <a:pt x="0" y="272"/>
                  <a:pt x="0" y="545"/>
                </a:cubicBezTo>
                <a:lnTo>
                  <a:pt x="0" y="5999"/>
                </a:lnTo>
                <a:cubicBezTo>
                  <a:pt x="0" y="6272"/>
                  <a:pt x="385" y="6545"/>
                  <a:pt x="771" y="6545"/>
                </a:cubicBezTo>
              </a:path>
            </a:pathLst>
          </a:custGeom>
          <a:noFill/>
          <a:ln w="9525" cap="flat" cmpd="sng">
            <a:solidFill>
              <a:srgbClr val="3465A4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grpSp>
        <xdr:nvGrpSpPr>
          <xdr:cNvPr id="2" name="Shape 2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pSpPr/>
        </xdr:nvGrpSpPr>
        <xdr:grpSpPr>
          <a:xfrm>
            <a:off x="3514725" y="2552700"/>
            <a:ext cx="5829300" cy="1343025"/>
            <a:chOff x="2431350" y="3108488"/>
            <a:chExt cx="5829300" cy="1343025"/>
          </a:xfrm>
        </xdr:grpSpPr>
        <xdr:grpSp>
          <xdr:nvGrpSpPr>
            <xdr:cNvPr id="13" name="Shape 13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GrpSpPr/>
          </xdr:nvGrpSpPr>
          <xdr:grpSpPr>
            <a:xfrm>
              <a:off x="2431350" y="3108488"/>
              <a:ext cx="5829300" cy="1343025"/>
              <a:chOff x="3521659" y="2993944"/>
              <a:chExt cx="5821317" cy="1348690"/>
            </a:xfrm>
          </xdr:grpSpPr>
          <xdr:sp macro="" textlink="">
            <xdr:nvSpPr>
              <xdr:cNvPr id="14" name="Shape 14">
                <a:extLst>
                  <a:ext uri="{FF2B5EF4-FFF2-40B4-BE49-F238E27FC236}">
                    <a16:creationId xmlns:a16="http://schemas.microsoft.com/office/drawing/2014/main" id="{00000000-0008-0000-0000-00000E000000}"/>
                  </a:ext>
                </a:extLst>
              </xdr:cNvPr>
              <xdr:cNvSpPr/>
            </xdr:nvSpPr>
            <xdr:spPr>
              <a:xfrm>
                <a:off x="3521659" y="2993944"/>
                <a:ext cx="5821300" cy="13486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sp macro="" textlink="">
            <xdr:nvSpPr>
              <xdr:cNvPr id="15" name="Shape 15">
                <a:extLst>
                  <a:ext uri="{FF2B5EF4-FFF2-40B4-BE49-F238E27FC236}">
                    <a16:creationId xmlns:a16="http://schemas.microsoft.com/office/drawing/2014/main" id="{00000000-0008-0000-0000-00000F000000}"/>
                  </a:ext>
                </a:extLst>
              </xdr:cNvPr>
              <xdr:cNvSpPr/>
            </xdr:nvSpPr>
            <xdr:spPr>
              <a:xfrm>
                <a:off x="3521659" y="3299991"/>
                <a:ext cx="1474794" cy="279923"/>
              </a:xfrm>
              <a:prstGeom prst="rect">
                <a:avLst/>
              </a:prstGeom>
              <a:solidFill>
                <a:srgbClr val="F7A19A"/>
              </a:solidFill>
              <a:ln w="9525" cap="flat" cmpd="sng">
                <a:solidFill>
                  <a:srgbClr val="BABABA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0000" tIns="45000" rIns="90000" bIns="45000" anchor="t" anchorCtr="0">
                <a:noAutofit/>
              </a:bodyPr>
              <a:lstStyle/>
              <a:p>
                <a:pPr marL="0" lvl="0" indent="0" algn="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strike="noStrike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Fijos = 715 €</a:t>
                </a:r>
                <a:endParaRPr sz="1100" b="0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  <a:p>
                <a:pPr marL="0" lvl="0" indent="0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</xdr:txBody>
          </xdr:sp>
          <xdr:sp macro="" textlink="">
            <xdr:nvSpPr>
              <xdr:cNvPr id="16" name="Shape 16">
                <a:extLst>
                  <a:ext uri="{FF2B5EF4-FFF2-40B4-BE49-F238E27FC236}">
                    <a16:creationId xmlns:a16="http://schemas.microsoft.com/office/drawing/2014/main" id="{00000000-0008-0000-0000-000010000000}"/>
                  </a:ext>
                </a:extLst>
              </xdr:cNvPr>
              <xdr:cNvSpPr/>
            </xdr:nvSpPr>
            <xdr:spPr>
              <a:xfrm>
                <a:off x="5732876" y="2993944"/>
                <a:ext cx="1407677" cy="280127"/>
              </a:xfrm>
              <a:prstGeom prst="rect">
                <a:avLst/>
              </a:prstGeom>
              <a:solidFill>
                <a:srgbClr val="F7A19A"/>
              </a:solidFill>
              <a:ln w="9525" cap="flat" cmpd="sng">
                <a:solidFill>
                  <a:srgbClr val="BABABA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0000" tIns="45000" rIns="90000" bIns="45000" anchor="t" anchorCtr="0">
                <a:noAutofit/>
              </a:bodyPr>
              <a:lstStyle/>
              <a:p>
                <a:pPr marL="0" lvl="0" indent="0" algn="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strike="noStrike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Piso = 500 €</a:t>
                </a:r>
                <a:endParaRPr sz="1100" b="0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  <a:p>
                <a:pPr marL="0" lvl="0" indent="0" algn="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</xdr:txBody>
          </xdr:sp>
          <xdr:sp macro="" textlink="">
            <xdr:nvSpPr>
              <xdr:cNvPr id="17" name="Shape 17">
                <a:extLst>
                  <a:ext uri="{FF2B5EF4-FFF2-40B4-BE49-F238E27FC236}">
                    <a16:creationId xmlns:a16="http://schemas.microsoft.com/office/drawing/2014/main" id="{00000000-0008-0000-0000-000011000000}"/>
                  </a:ext>
                </a:extLst>
              </xdr:cNvPr>
              <xdr:cNvSpPr/>
            </xdr:nvSpPr>
            <xdr:spPr>
              <a:xfrm>
                <a:off x="5732876" y="3313671"/>
                <a:ext cx="1407677" cy="278483"/>
              </a:xfrm>
              <a:prstGeom prst="rect">
                <a:avLst/>
              </a:prstGeom>
              <a:solidFill>
                <a:srgbClr val="F7A19A"/>
              </a:solidFill>
              <a:ln w="9525" cap="flat" cmpd="sng">
                <a:solidFill>
                  <a:srgbClr val="BABABA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0000" tIns="45000" rIns="90000" bIns="45000" anchor="t" anchorCtr="0">
                <a:noAutofit/>
              </a:bodyPr>
              <a:lstStyle/>
              <a:p>
                <a:pPr marL="0" lvl="0" indent="0" algn="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strike="noStrike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Alimentacion = 150 €</a:t>
                </a:r>
                <a:endParaRPr sz="1100" b="0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  <a:p>
                <a:pPr marL="0" lvl="0" indent="0" algn="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</xdr:txBody>
          </xdr:sp>
          <xdr:sp macro="" textlink="">
            <xdr:nvSpPr>
              <xdr:cNvPr id="18" name="Shape 18">
                <a:extLst>
                  <a:ext uri="{FF2B5EF4-FFF2-40B4-BE49-F238E27FC236}">
                    <a16:creationId xmlns:a16="http://schemas.microsoft.com/office/drawing/2014/main" id="{00000000-0008-0000-0000-000012000000}"/>
                  </a:ext>
                </a:extLst>
              </xdr:cNvPr>
              <xdr:cNvSpPr/>
            </xdr:nvSpPr>
            <xdr:spPr>
              <a:xfrm>
                <a:off x="5732876" y="3633397"/>
                <a:ext cx="1407677" cy="279204"/>
              </a:xfrm>
              <a:prstGeom prst="rect">
                <a:avLst/>
              </a:prstGeom>
              <a:solidFill>
                <a:srgbClr val="F7A19A"/>
              </a:solidFill>
              <a:ln w="9525" cap="flat" cmpd="sng">
                <a:solidFill>
                  <a:srgbClr val="BABABA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0000" tIns="45000" rIns="90000" bIns="45000" anchor="t" anchorCtr="0">
                <a:noAutofit/>
              </a:bodyPr>
              <a:lstStyle/>
              <a:p>
                <a:pPr marL="0" lvl="0" indent="0" algn="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strike="noStrike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Recibos = 65 €</a:t>
                </a:r>
                <a:endParaRPr sz="1100" b="0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  <a:p>
                <a:pPr marL="0" lvl="0" indent="0" algn="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</xdr:txBody>
          </xdr:sp>
          <xdr:sp macro="" textlink="">
            <xdr:nvSpPr>
              <xdr:cNvPr id="19" name="Shape 19">
                <a:extLst>
                  <a:ext uri="{FF2B5EF4-FFF2-40B4-BE49-F238E27FC236}">
                    <a16:creationId xmlns:a16="http://schemas.microsoft.com/office/drawing/2014/main" id="{00000000-0008-0000-0000-000013000000}"/>
                  </a:ext>
                </a:extLst>
              </xdr:cNvPr>
              <xdr:cNvSpPr/>
            </xdr:nvSpPr>
            <xdr:spPr>
              <a:xfrm>
                <a:off x="5509030" y="3057003"/>
                <a:ext cx="129240" cy="821254"/>
              </a:xfrm>
              <a:custGeom>
                <a:avLst/>
                <a:gdLst/>
                <a:ahLst/>
                <a:cxnLst/>
                <a:rect l="l" t="t" r="r" b="b"/>
                <a:pathLst>
                  <a:path w="772" h="6546" extrusionOk="0">
                    <a:moveTo>
                      <a:pt x="771" y="0"/>
                    </a:moveTo>
                    <a:cubicBezTo>
                      <a:pt x="385" y="0"/>
                      <a:pt x="0" y="272"/>
                      <a:pt x="0" y="545"/>
                    </a:cubicBezTo>
                    <a:lnTo>
                      <a:pt x="0" y="5999"/>
                    </a:lnTo>
                    <a:cubicBezTo>
                      <a:pt x="0" y="6272"/>
                      <a:pt x="385" y="6545"/>
                      <a:pt x="771" y="6545"/>
                    </a:cubicBezTo>
                  </a:path>
                </a:pathLst>
              </a:custGeom>
              <a:noFill/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sp macro="" textlink="">
            <xdr:nvSpPr>
              <xdr:cNvPr id="20" name="Shape 20">
                <a:extLst>
                  <a:ext uri="{FF2B5EF4-FFF2-40B4-BE49-F238E27FC236}">
                    <a16:creationId xmlns:a16="http://schemas.microsoft.com/office/drawing/2014/main" id="{00000000-0008-0000-0000-000014000000}"/>
                  </a:ext>
                </a:extLst>
              </xdr:cNvPr>
              <xdr:cNvSpPr/>
            </xdr:nvSpPr>
            <xdr:spPr>
              <a:xfrm>
                <a:off x="5018847" y="3280767"/>
                <a:ext cx="440503" cy="349246"/>
              </a:xfrm>
              <a:custGeom>
                <a:avLst/>
                <a:gdLst/>
                <a:ahLst/>
                <a:cxnLst/>
                <a:rect l="l" t="t" r="r" b="b"/>
                <a:pathLst>
                  <a:path w="2761" h="1147" extrusionOk="0">
                    <a:moveTo>
                      <a:pt x="1686" y="0"/>
                    </a:moveTo>
                    <a:lnTo>
                      <a:pt x="2760" y="568"/>
                    </a:lnTo>
                    <a:lnTo>
                      <a:pt x="1686" y="1146"/>
                    </a:lnTo>
                    <a:lnTo>
                      <a:pt x="1686" y="799"/>
                    </a:lnTo>
                    <a:lnTo>
                      <a:pt x="511" y="799"/>
                    </a:lnTo>
                    <a:lnTo>
                      <a:pt x="511" y="336"/>
                    </a:lnTo>
                    <a:lnTo>
                      <a:pt x="1686" y="336"/>
                    </a:lnTo>
                    <a:lnTo>
                      <a:pt x="1686" y="0"/>
                    </a:lnTo>
                    <a:moveTo>
                      <a:pt x="0" y="336"/>
                    </a:moveTo>
                    <a:lnTo>
                      <a:pt x="0" y="799"/>
                    </a:lnTo>
                    <a:lnTo>
                      <a:pt x="127" y="799"/>
                    </a:lnTo>
                    <a:lnTo>
                      <a:pt x="127" y="336"/>
                    </a:lnTo>
                    <a:lnTo>
                      <a:pt x="0" y="336"/>
                    </a:lnTo>
                    <a:moveTo>
                      <a:pt x="255" y="336"/>
                    </a:moveTo>
                    <a:lnTo>
                      <a:pt x="255" y="799"/>
                    </a:lnTo>
                    <a:lnTo>
                      <a:pt x="383" y="799"/>
                    </a:lnTo>
                    <a:lnTo>
                      <a:pt x="383" y="336"/>
                    </a:lnTo>
                    <a:lnTo>
                      <a:pt x="255" y="336"/>
                    </a:lnTo>
                  </a:path>
                </a:pathLst>
              </a:custGeom>
              <a:solidFill>
                <a:srgbClr val="729FCF"/>
              </a:solidFill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1" name="Shape 21">
                <a:extLst>
                  <a:ext uri="{FF2B5EF4-FFF2-40B4-BE49-F238E27FC236}">
                    <a16:creationId xmlns:a16="http://schemas.microsoft.com/office/drawing/2014/main" id="{00000000-0008-0000-0000-000015000000}"/>
                  </a:ext>
                </a:extLst>
              </xdr:cNvPr>
              <xdr:cNvSpPr/>
            </xdr:nvSpPr>
            <xdr:spPr>
              <a:xfrm>
                <a:off x="7191027" y="3579410"/>
                <a:ext cx="413786" cy="349247"/>
              </a:xfrm>
              <a:custGeom>
                <a:avLst/>
                <a:gdLst/>
                <a:ahLst/>
                <a:cxnLst/>
                <a:rect l="l" t="t" r="r" b="b"/>
                <a:pathLst>
                  <a:path w="2761" h="1147" extrusionOk="0">
                    <a:moveTo>
                      <a:pt x="1686" y="0"/>
                    </a:moveTo>
                    <a:lnTo>
                      <a:pt x="2760" y="568"/>
                    </a:lnTo>
                    <a:lnTo>
                      <a:pt x="1686" y="1146"/>
                    </a:lnTo>
                    <a:lnTo>
                      <a:pt x="1686" y="799"/>
                    </a:lnTo>
                    <a:lnTo>
                      <a:pt x="511" y="799"/>
                    </a:lnTo>
                    <a:lnTo>
                      <a:pt x="511" y="336"/>
                    </a:lnTo>
                    <a:lnTo>
                      <a:pt x="1686" y="336"/>
                    </a:lnTo>
                    <a:lnTo>
                      <a:pt x="1686" y="0"/>
                    </a:lnTo>
                    <a:moveTo>
                      <a:pt x="0" y="336"/>
                    </a:moveTo>
                    <a:lnTo>
                      <a:pt x="0" y="799"/>
                    </a:lnTo>
                    <a:lnTo>
                      <a:pt x="127" y="799"/>
                    </a:lnTo>
                    <a:lnTo>
                      <a:pt x="127" y="336"/>
                    </a:lnTo>
                    <a:lnTo>
                      <a:pt x="0" y="336"/>
                    </a:lnTo>
                    <a:moveTo>
                      <a:pt x="255" y="336"/>
                    </a:moveTo>
                    <a:lnTo>
                      <a:pt x="255" y="799"/>
                    </a:lnTo>
                    <a:lnTo>
                      <a:pt x="383" y="799"/>
                    </a:lnTo>
                    <a:lnTo>
                      <a:pt x="383" y="336"/>
                    </a:lnTo>
                    <a:lnTo>
                      <a:pt x="255" y="336"/>
                    </a:lnTo>
                  </a:path>
                </a:pathLst>
              </a:custGeom>
              <a:solidFill>
                <a:srgbClr val="729FCF"/>
              </a:solidFill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sp>
          <xdr:sp macro="" textlink="">
            <xdr:nvSpPr>
              <xdr:cNvPr id="22" name="Shape 22">
                <a:extLst>
                  <a:ext uri="{FF2B5EF4-FFF2-40B4-BE49-F238E27FC236}">
                    <a16:creationId xmlns:a16="http://schemas.microsoft.com/office/drawing/2014/main" id="{00000000-0008-0000-0000-000016000000}"/>
                  </a:ext>
                </a:extLst>
              </xdr:cNvPr>
              <xdr:cNvSpPr/>
            </xdr:nvSpPr>
            <xdr:spPr>
              <a:xfrm>
                <a:off x="7668532" y="3081190"/>
                <a:ext cx="141967" cy="1226227"/>
              </a:xfrm>
              <a:custGeom>
                <a:avLst/>
                <a:gdLst/>
                <a:ahLst/>
                <a:cxnLst/>
                <a:rect l="l" t="t" r="r" b="b"/>
                <a:pathLst>
                  <a:path w="772" h="6546" extrusionOk="0">
                    <a:moveTo>
                      <a:pt x="771" y="0"/>
                    </a:moveTo>
                    <a:cubicBezTo>
                      <a:pt x="385" y="0"/>
                      <a:pt x="0" y="272"/>
                      <a:pt x="0" y="545"/>
                    </a:cubicBezTo>
                    <a:lnTo>
                      <a:pt x="0" y="5999"/>
                    </a:lnTo>
                    <a:cubicBezTo>
                      <a:pt x="0" y="6272"/>
                      <a:pt x="385" y="6545"/>
                      <a:pt x="771" y="6545"/>
                    </a:cubicBezTo>
                  </a:path>
                </a:pathLst>
              </a:custGeom>
              <a:noFill/>
              <a:ln w="9525" cap="flat" cmpd="sng">
                <a:solidFill>
                  <a:srgbClr val="3465A4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sp macro="" textlink="">
            <xdr:nvSpPr>
              <xdr:cNvPr id="23" name="Shape 23">
                <a:extLst>
                  <a:ext uri="{FF2B5EF4-FFF2-40B4-BE49-F238E27FC236}">
                    <a16:creationId xmlns:a16="http://schemas.microsoft.com/office/drawing/2014/main" id="{00000000-0008-0000-0000-000017000000}"/>
                  </a:ext>
                </a:extLst>
              </xdr:cNvPr>
              <xdr:cNvSpPr/>
            </xdr:nvSpPr>
            <xdr:spPr>
              <a:xfrm>
                <a:off x="7881292" y="4064151"/>
                <a:ext cx="1446277" cy="278483"/>
              </a:xfrm>
              <a:prstGeom prst="rect">
                <a:avLst/>
              </a:prstGeom>
              <a:solidFill>
                <a:srgbClr val="F7A19A"/>
              </a:solidFill>
              <a:ln w="9525" cap="flat" cmpd="sng">
                <a:solidFill>
                  <a:srgbClr val="BABABA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0000" tIns="45000" rIns="90000" bIns="45000" anchor="t" anchorCtr="0">
                <a:noAutofit/>
              </a:bodyPr>
              <a:lstStyle/>
              <a:p>
                <a:pPr marL="0" lvl="0" indent="0" algn="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strike="noStrike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Spotify = 2 €</a:t>
                </a:r>
                <a:endParaRPr sz="1100" b="0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  <a:p>
                <a:pPr marL="0" lvl="0" indent="0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</xdr:txBody>
          </xdr:sp>
          <xdr:sp macro="" textlink="">
            <xdr:nvSpPr>
              <xdr:cNvPr id="24" name="Shape 24">
                <a:extLst>
                  <a:ext uri="{FF2B5EF4-FFF2-40B4-BE49-F238E27FC236}">
                    <a16:creationId xmlns:a16="http://schemas.microsoft.com/office/drawing/2014/main" id="{00000000-0008-0000-0000-000018000000}"/>
                  </a:ext>
                </a:extLst>
              </xdr:cNvPr>
              <xdr:cNvSpPr/>
            </xdr:nvSpPr>
            <xdr:spPr>
              <a:xfrm>
                <a:off x="7893459" y="3731744"/>
                <a:ext cx="1446277" cy="278123"/>
              </a:xfrm>
              <a:prstGeom prst="rect">
                <a:avLst/>
              </a:prstGeom>
              <a:solidFill>
                <a:srgbClr val="F7A19A"/>
              </a:solidFill>
              <a:ln w="9525" cap="flat" cmpd="sng">
                <a:solidFill>
                  <a:srgbClr val="BABABA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0000" tIns="45000" rIns="90000" bIns="45000" anchor="t" anchorCtr="0">
                <a:noAutofit/>
              </a:bodyPr>
              <a:lstStyle/>
              <a:p>
                <a:pPr marL="0" lvl="0" indent="0" algn="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strike="noStrike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Simyo = 21 €</a:t>
                </a:r>
                <a:endParaRPr sz="1100" b="0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  <a:p>
                <a:pPr marL="0" lvl="0" indent="0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</xdr:txBody>
          </xdr:sp>
          <xdr:sp macro="" textlink="">
            <xdr:nvSpPr>
              <xdr:cNvPr id="25" name="Shape 25">
                <a:extLst>
                  <a:ext uri="{FF2B5EF4-FFF2-40B4-BE49-F238E27FC236}">
                    <a16:creationId xmlns:a16="http://schemas.microsoft.com/office/drawing/2014/main" id="{00000000-0008-0000-0000-000019000000}"/>
                  </a:ext>
                </a:extLst>
              </xdr:cNvPr>
              <xdr:cNvSpPr/>
            </xdr:nvSpPr>
            <xdr:spPr>
              <a:xfrm>
                <a:off x="7893459" y="3403017"/>
                <a:ext cx="1446277" cy="279204"/>
              </a:xfrm>
              <a:prstGeom prst="rect">
                <a:avLst/>
              </a:prstGeom>
              <a:solidFill>
                <a:srgbClr val="F7A19A"/>
              </a:solidFill>
              <a:ln w="9525" cap="flat" cmpd="sng">
                <a:solidFill>
                  <a:srgbClr val="BABABA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0000" tIns="45000" rIns="90000" bIns="45000" anchor="t" anchorCtr="0">
                <a:noAutofit/>
              </a:bodyPr>
              <a:lstStyle/>
              <a:p>
                <a:pPr marL="0" lvl="0" indent="0" algn="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strike="noStrike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Luz = 32 €</a:t>
                </a:r>
                <a:endParaRPr sz="1100" b="0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  <a:p>
                <a:pPr marL="0" lvl="0" indent="0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</xdr:txBody>
          </xdr:sp>
          <xdr:sp macro="" textlink="">
            <xdr:nvSpPr>
              <xdr:cNvPr id="26" name="Shape 26">
                <a:extLst>
                  <a:ext uri="{FF2B5EF4-FFF2-40B4-BE49-F238E27FC236}">
                    <a16:creationId xmlns:a16="http://schemas.microsoft.com/office/drawing/2014/main" id="{00000000-0008-0000-0000-00001A000000}"/>
                  </a:ext>
                </a:extLst>
              </xdr:cNvPr>
              <xdr:cNvSpPr/>
            </xdr:nvSpPr>
            <xdr:spPr>
              <a:xfrm>
                <a:off x="7896699" y="3073211"/>
                <a:ext cx="1446277" cy="280486"/>
              </a:xfrm>
              <a:prstGeom prst="rect">
                <a:avLst/>
              </a:prstGeom>
              <a:solidFill>
                <a:srgbClr val="F7A19A"/>
              </a:solidFill>
              <a:ln w="9525" cap="flat" cmpd="sng">
                <a:solidFill>
                  <a:srgbClr val="BABABA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0000" tIns="45000" rIns="90000" bIns="45000" anchor="t" anchorCtr="0">
                <a:noAutofit/>
              </a:bodyPr>
              <a:lstStyle/>
              <a:p>
                <a:pPr marL="0" lvl="0" indent="0" algn="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 b="0" strike="noStrike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Agua = 10 €</a:t>
                </a:r>
                <a:endParaRPr sz="1100" b="0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  <a:p>
                <a:pPr marL="0" lvl="0" indent="0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0" strike="noStrike"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</xdr:txBody>
          </xdr:sp>
        </xdr:grpSp>
      </xdr:grpSp>
      <xdr:sp macro="" textlink="">
        <xdr:nvSpPr>
          <xdr:cNvPr id="27" name="Shape 27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/>
        </xdr:nvSpPr>
        <xdr:spPr>
          <a:xfrm>
            <a:off x="3200400" y="2619375"/>
            <a:ext cx="266700" cy="352425"/>
          </a:xfrm>
          <a:custGeom>
            <a:avLst/>
            <a:gdLst/>
            <a:ahLst/>
            <a:cxnLst/>
            <a:rect l="l" t="t" r="r" b="b"/>
            <a:pathLst>
              <a:path w="1667" h="968" extrusionOk="0">
                <a:moveTo>
                  <a:pt x="0" y="241"/>
                </a:moveTo>
                <a:lnTo>
                  <a:pt x="1249" y="241"/>
                </a:lnTo>
                <a:lnTo>
                  <a:pt x="1249" y="0"/>
                </a:lnTo>
                <a:lnTo>
                  <a:pt x="1666" y="483"/>
                </a:lnTo>
                <a:lnTo>
                  <a:pt x="1249" y="967"/>
                </a:lnTo>
                <a:lnTo>
                  <a:pt x="1249" y="725"/>
                </a:lnTo>
                <a:lnTo>
                  <a:pt x="0" y="725"/>
                </a:lnTo>
                <a:lnTo>
                  <a:pt x="0" y="241"/>
                </a:lnTo>
              </a:path>
            </a:pathLst>
          </a:custGeom>
          <a:solidFill>
            <a:srgbClr val="729FCF"/>
          </a:solidFill>
          <a:ln w="9525" cap="flat" cmpd="sng">
            <a:solidFill>
              <a:srgbClr val="3465A4"/>
            </a:solidFill>
            <a:prstDash val="solid"/>
            <a:round/>
            <a:headEnd type="none" w="sm" len="sm"/>
            <a:tailEnd type="none" w="sm" len="sm"/>
          </a:ln>
        </xdr:spPr>
      </xdr:sp>
      <xdr:sp macro="" textlink="">
        <xdr:nvSpPr>
          <xdr:cNvPr id="28" name="Shape 28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/>
        </xdr:nvSpPr>
        <xdr:spPr>
          <a:xfrm>
            <a:off x="3267075" y="3181350"/>
            <a:ext cx="219075" cy="352425"/>
          </a:xfrm>
          <a:custGeom>
            <a:avLst/>
            <a:gdLst/>
            <a:ahLst/>
            <a:cxnLst/>
            <a:rect l="l" t="t" r="r" b="b"/>
            <a:pathLst>
              <a:path w="1667" h="968" extrusionOk="0">
                <a:moveTo>
                  <a:pt x="0" y="241"/>
                </a:moveTo>
                <a:lnTo>
                  <a:pt x="1249" y="241"/>
                </a:lnTo>
                <a:lnTo>
                  <a:pt x="1249" y="0"/>
                </a:lnTo>
                <a:lnTo>
                  <a:pt x="1666" y="483"/>
                </a:lnTo>
                <a:lnTo>
                  <a:pt x="1249" y="967"/>
                </a:lnTo>
                <a:lnTo>
                  <a:pt x="1249" y="725"/>
                </a:lnTo>
                <a:lnTo>
                  <a:pt x="0" y="725"/>
                </a:lnTo>
                <a:lnTo>
                  <a:pt x="0" y="241"/>
                </a:lnTo>
              </a:path>
            </a:pathLst>
          </a:custGeom>
          <a:solidFill>
            <a:srgbClr val="729FCF"/>
          </a:solidFill>
          <a:ln w="9525" cap="flat" cmpd="sng">
            <a:solidFill>
              <a:srgbClr val="3465A4"/>
            </a:solidFill>
            <a:prstDash val="solid"/>
            <a:round/>
            <a:headEnd type="none" w="sm" len="sm"/>
            <a:tailEnd type="none" w="sm" len="sm"/>
          </a:ln>
        </xdr:spPr>
      </xdr:sp>
      <xdr:sp macro="" textlink="">
        <xdr:nvSpPr>
          <xdr:cNvPr id="29" name="Shape 29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/>
        </xdr:nvSpPr>
        <xdr:spPr>
          <a:xfrm>
            <a:off x="3248025" y="3657600"/>
            <a:ext cx="219075" cy="352425"/>
          </a:xfrm>
          <a:custGeom>
            <a:avLst/>
            <a:gdLst/>
            <a:ahLst/>
            <a:cxnLst/>
            <a:rect l="l" t="t" r="r" b="b"/>
            <a:pathLst>
              <a:path w="1667" h="968" extrusionOk="0">
                <a:moveTo>
                  <a:pt x="0" y="241"/>
                </a:moveTo>
                <a:lnTo>
                  <a:pt x="1249" y="241"/>
                </a:lnTo>
                <a:lnTo>
                  <a:pt x="1249" y="0"/>
                </a:lnTo>
                <a:lnTo>
                  <a:pt x="1666" y="483"/>
                </a:lnTo>
                <a:lnTo>
                  <a:pt x="1249" y="967"/>
                </a:lnTo>
                <a:lnTo>
                  <a:pt x="1249" y="725"/>
                </a:lnTo>
                <a:lnTo>
                  <a:pt x="0" y="725"/>
                </a:lnTo>
                <a:lnTo>
                  <a:pt x="0" y="241"/>
                </a:lnTo>
              </a:path>
            </a:pathLst>
          </a:custGeom>
          <a:solidFill>
            <a:srgbClr val="729FCF"/>
          </a:solidFill>
          <a:ln w="9525" cap="flat" cmpd="sng">
            <a:solidFill>
              <a:srgbClr val="3465A4"/>
            </a:solidFill>
            <a:prstDash val="solid"/>
            <a:round/>
            <a:headEnd type="none" w="sm" len="sm"/>
            <a:tailEnd type="none" w="sm" len="sm"/>
          </a:ln>
        </xdr:spPr>
      </xdr:sp>
      <xdr:sp macro="" textlink="">
        <xdr:nvSpPr>
          <xdr:cNvPr id="30" name="Shape 30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/>
        </xdr:nvSpPr>
        <xdr:spPr>
          <a:xfrm>
            <a:off x="3124200" y="2552700"/>
            <a:ext cx="142875" cy="1390650"/>
          </a:xfrm>
          <a:prstGeom prst="rect">
            <a:avLst/>
          </a:prstGeom>
          <a:solidFill>
            <a:srgbClr val="729FCF"/>
          </a:solidFill>
          <a:ln w="9525" cap="flat" cmpd="sng">
            <a:solidFill>
              <a:srgbClr val="3465A4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twoCellAnchor>
  <xdr:twoCellAnchor>
    <xdr:from>
      <xdr:col>3</xdr:col>
      <xdr:colOff>133350</xdr:colOff>
      <xdr:row>29</xdr:row>
      <xdr:rowOff>57150</xdr:rowOff>
    </xdr:from>
    <xdr:to>
      <xdr:col>5</xdr:col>
      <xdr:colOff>123825</xdr:colOff>
      <xdr:row>34</xdr:row>
      <xdr:rowOff>161925</xdr:rowOff>
    </xdr:to>
    <xdr:grpSp>
      <xdr:nvGrpSpPr>
        <xdr:cNvPr id="59" name="Grupo 58">
          <a:extLst>
            <a:ext uri="{FF2B5EF4-FFF2-40B4-BE49-F238E27FC236}">
              <a16:creationId xmlns:a16="http://schemas.microsoft.com/office/drawing/2014/main" id="{D6047100-9184-02C3-A369-7FA29371046A}"/>
            </a:ext>
          </a:extLst>
        </xdr:cNvPr>
        <xdr:cNvGrpSpPr/>
      </xdr:nvGrpSpPr>
      <xdr:grpSpPr>
        <a:xfrm>
          <a:off x="3200400" y="5461000"/>
          <a:ext cx="1978025" cy="1089025"/>
          <a:chOff x="3190875" y="5372100"/>
          <a:chExt cx="1885950" cy="1104900"/>
        </a:xfrm>
      </xdr:grpSpPr>
      <xdr:sp macro="" textlink="">
        <xdr:nvSpPr>
          <xdr:cNvPr id="31" name="Shape 31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/>
        </xdr:nvSpPr>
        <xdr:spPr>
          <a:xfrm>
            <a:off x="3581400" y="6191250"/>
            <a:ext cx="1476375" cy="285750"/>
          </a:xfrm>
          <a:prstGeom prst="rect">
            <a:avLst/>
          </a:prstGeom>
          <a:solidFill>
            <a:srgbClr val="D5DBE5"/>
          </a:solidFill>
          <a:ln w="9525" cap="flat" cmpd="sng">
            <a:solidFill>
              <a:srgbClr val="BABABA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0000" tIns="45000" rIns="90000" bIns="45000" anchor="t" anchorCtr="0">
            <a:noAutofit/>
          </a:bodyPr>
          <a:lstStyle/>
          <a:p>
            <a:pPr marL="0" lvl="0" indent="0" algn="r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0" strike="noStrike">
                <a:solidFill>
                  <a:srgbClr val="000000"/>
                </a:solidFill>
                <a:latin typeface="Calibri"/>
                <a:ea typeface="Calibri"/>
                <a:cs typeface="Calibri"/>
                <a:sym typeface="Calibri"/>
              </a:rPr>
              <a:t>DeGiro = 100 €</a:t>
            </a:r>
            <a:endParaRPr sz="1100" b="0" strike="noStrike"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marL="0" lvl="0" indent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endParaRPr sz="1100" b="0" strike="noStrike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  <xdr:sp macro="" textlink="">
        <xdr:nvSpPr>
          <xdr:cNvPr id="32" name="Shape 32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/>
        </xdr:nvSpPr>
        <xdr:spPr>
          <a:xfrm>
            <a:off x="3600450" y="5810250"/>
            <a:ext cx="1476375" cy="285750"/>
          </a:xfrm>
          <a:prstGeom prst="rect">
            <a:avLst/>
          </a:prstGeom>
          <a:solidFill>
            <a:srgbClr val="D5DBE5"/>
          </a:solidFill>
          <a:ln w="9525" cap="flat" cmpd="sng">
            <a:solidFill>
              <a:srgbClr val="BABABA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0000" tIns="45000" rIns="90000" bIns="45000" anchor="t" anchorCtr="0">
            <a:noAutofit/>
          </a:bodyPr>
          <a:lstStyle/>
          <a:p>
            <a:pPr marL="0" lvl="0" indent="0" algn="r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 b="0" strike="noStrike">
                <a:solidFill>
                  <a:srgbClr val="000000"/>
                </a:solidFill>
                <a:latin typeface="Calibri"/>
                <a:ea typeface="Calibri"/>
                <a:cs typeface="Calibri"/>
                <a:sym typeface="Calibri"/>
              </a:rPr>
              <a:t>CC =1200 €</a:t>
            </a:r>
            <a:endParaRPr sz="1100" b="0" strike="noStrike"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marL="0" lvl="0" indent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</a:pPr>
            <a:endParaRPr sz="1100" b="0" strike="noStrike">
              <a:latin typeface="Times New Roman"/>
              <a:ea typeface="Times New Roman"/>
              <a:cs typeface="Times New Roman"/>
              <a:sym typeface="Times New Roman"/>
            </a:endParaRPr>
          </a:p>
        </xdr:txBody>
      </xdr:sp>
      <xdr:sp macro="" textlink="">
        <xdr:nvSpPr>
          <xdr:cNvPr id="33" name="Shape 33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/>
        </xdr:nvSpPr>
        <xdr:spPr>
          <a:xfrm>
            <a:off x="3343275" y="5610225"/>
            <a:ext cx="209550" cy="352425"/>
          </a:xfrm>
          <a:custGeom>
            <a:avLst/>
            <a:gdLst/>
            <a:ahLst/>
            <a:cxnLst/>
            <a:rect l="l" t="t" r="r" b="b"/>
            <a:pathLst>
              <a:path w="1667" h="968" extrusionOk="0">
                <a:moveTo>
                  <a:pt x="0" y="241"/>
                </a:moveTo>
                <a:lnTo>
                  <a:pt x="1249" y="241"/>
                </a:lnTo>
                <a:lnTo>
                  <a:pt x="1249" y="0"/>
                </a:lnTo>
                <a:lnTo>
                  <a:pt x="1666" y="483"/>
                </a:lnTo>
                <a:lnTo>
                  <a:pt x="1249" y="967"/>
                </a:lnTo>
                <a:lnTo>
                  <a:pt x="1249" y="725"/>
                </a:lnTo>
                <a:lnTo>
                  <a:pt x="0" y="725"/>
                </a:lnTo>
                <a:lnTo>
                  <a:pt x="0" y="241"/>
                </a:lnTo>
              </a:path>
            </a:pathLst>
          </a:custGeom>
          <a:solidFill>
            <a:srgbClr val="729FCF"/>
          </a:solidFill>
          <a:ln w="9525" cap="flat" cmpd="sng">
            <a:solidFill>
              <a:srgbClr val="3465A4"/>
            </a:solidFill>
            <a:prstDash val="solid"/>
            <a:round/>
            <a:headEnd type="none" w="sm" len="sm"/>
            <a:tailEnd type="none" w="sm" len="sm"/>
          </a:ln>
        </xdr:spPr>
      </xdr:sp>
      <xdr:sp macro="" textlink="">
        <xdr:nvSpPr>
          <xdr:cNvPr id="34" name="Shape 34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3314700" y="5991225"/>
            <a:ext cx="257175" cy="352425"/>
          </a:xfrm>
          <a:custGeom>
            <a:avLst/>
            <a:gdLst/>
            <a:ahLst/>
            <a:cxnLst/>
            <a:rect l="l" t="t" r="r" b="b"/>
            <a:pathLst>
              <a:path w="1667" h="968" extrusionOk="0">
                <a:moveTo>
                  <a:pt x="0" y="241"/>
                </a:moveTo>
                <a:lnTo>
                  <a:pt x="1249" y="241"/>
                </a:lnTo>
                <a:lnTo>
                  <a:pt x="1249" y="0"/>
                </a:lnTo>
                <a:lnTo>
                  <a:pt x="1666" y="483"/>
                </a:lnTo>
                <a:lnTo>
                  <a:pt x="1249" y="967"/>
                </a:lnTo>
                <a:lnTo>
                  <a:pt x="1249" y="725"/>
                </a:lnTo>
                <a:lnTo>
                  <a:pt x="0" y="725"/>
                </a:lnTo>
                <a:lnTo>
                  <a:pt x="0" y="241"/>
                </a:lnTo>
              </a:path>
            </a:pathLst>
          </a:custGeom>
          <a:solidFill>
            <a:srgbClr val="729FCF"/>
          </a:solidFill>
          <a:ln w="9525" cap="flat" cmpd="sng">
            <a:solidFill>
              <a:srgbClr val="3465A4"/>
            </a:solidFill>
            <a:prstDash val="solid"/>
            <a:round/>
            <a:headEnd type="none" w="sm" len="sm"/>
            <a:tailEnd type="none" w="sm" len="sm"/>
          </a:ln>
        </xdr:spPr>
      </xdr:sp>
      <xdr:sp macro="" textlink="">
        <xdr:nvSpPr>
          <xdr:cNvPr id="35" name="Shape 35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/>
        </xdr:nvSpPr>
        <xdr:spPr>
          <a:xfrm>
            <a:off x="3190875" y="5372100"/>
            <a:ext cx="161925" cy="914400"/>
          </a:xfrm>
          <a:prstGeom prst="rect">
            <a:avLst/>
          </a:prstGeom>
          <a:solidFill>
            <a:srgbClr val="729FCF"/>
          </a:solidFill>
          <a:ln w="9525" cap="flat" cmpd="sng">
            <a:solidFill>
              <a:srgbClr val="3465A4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8" workbookViewId="0">
      <selection activeCell="B54" sqref="B54"/>
    </sheetView>
  </sheetViews>
  <sheetFormatPr defaultColWidth="14.453125" defaultRowHeight="15" customHeight="1"/>
  <cols>
    <col min="1" max="1" width="6.81640625" customWidth="1"/>
    <col min="2" max="2" width="18.81640625" customWidth="1"/>
    <col min="3" max="3" width="18.26953125" customWidth="1"/>
    <col min="4" max="4" width="13" customWidth="1"/>
    <col min="5" max="5" width="15.453125" customWidth="1"/>
    <col min="6" max="6" width="16" customWidth="1"/>
    <col min="7" max="7" width="16.54296875" customWidth="1"/>
    <col min="8" max="8" width="14.1796875" customWidth="1"/>
    <col min="9" max="9" width="14.54296875" customWidth="1"/>
    <col min="10" max="10" width="10.26953125" customWidth="1"/>
    <col min="11" max="11" width="10.453125" customWidth="1"/>
    <col min="12" max="12" width="13" customWidth="1"/>
    <col min="13" max="18" width="10.26953125" customWidth="1"/>
    <col min="19" max="26" width="8.7265625" customWidth="1"/>
  </cols>
  <sheetData>
    <row r="1" spans="1:26" ht="15.75" customHeight="1">
      <c r="A1" s="1"/>
      <c r="B1" s="2" t="s">
        <v>0</v>
      </c>
      <c r="C1" s="1"/>
      <c r="D1" s="1"/>
      <c r="E1" s="3"/>
      <c r="F1" s="1"/>
      <c r="G1" s="1"/>
      <c r="H1" s="1"/>
      <c r="I1" s="1"/>
      <c r="J1" s="1" t="s">
        <v>1</v>
      </c>
      <c r="K1" s="1"/>
      <c r="L1" s="1"/>
      <c r="M1" s="1"/>
      <c r="N1" s="1"/>
      <c r="O1" s="1"/>
      <c r="P1" s="1"/>
      <c r="Q1" s="4"/>
      <c r="R1" s="5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1"/>
      <c r="B2" s="6" t="s">
        <v>2</v>
      </c>
      <c r="C2" s="7">
        <v>22480</v>
      </c>
      <c r="D2" s="8"/>
      <c r="E2" s="1"/>
      <c r="F2" s="9" t="s">
        <v>3</v>
      </c>
      <c r="G2" s="1"/>
      <c r="H2" s="1"/>
      <c r="I2" s="1"/>
      <c r="J2" s="10">
        <v>44968</v>
      </c>
      <c r="K2" s="1"/>
      <c r="L2" s="1"/>
      <c r="M2" s="1"/>
      <c r="N2" s="1"/>
      <c r="O2" s="1"/>
      <c r="P2" s="1"/>
      <c r="Q2" s="4"/>
      <c r="R2" s="5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1"/>
      <c r="B3" s="11" t="s">
        <v>4</v>
      </c>
      <c r="C3" s="12">
        <f>55000</f>
        <v>55000</v>
      </c>
      <c r="D3" s="13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4"/>
      <c r="R3" s="5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1"/>
      <c r="B4" s="14" t="s">
        <v>5</v>
      </c>
      <c r="C4" s="15">
        <f>D4*C3</f>
        <v>22550</v>
      </c>
      <c r="D4" s="16">
        <v>0.41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4"/>
      <c r="R4" s="5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1"/>
      <c r="B5" s="17" t="s">
        <v>6</v>
      </c>
      <c r="C5" s="18">
        <f t="shared" ref="C5:D5" si="0">C3-C4</f>
        <v>32450</v>
      </c>
      <c r="D5" s="19">
        <f t="shared" si="0"/>
        <v>0.59000000000000008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4"/>
      <c r="R5" s="5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1"/>
      <c r="B6" s="17" t="s">
        <v>7</v>
      </c>
      <c r="C6" s="18">
        <f>C5/12</f>
        <v>2704.1666666666665</v>
      </c>
      <c r="D6" s="1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5"/>
      <c r="S6" s="4"/>
      <c r="T6" s="4"/>
      <c r="U6" s="4"/>
      <c r="V6" s="4"/>
      <c r="W6" s="4"/>
      <c r="X6" s="4"/>
      <c r="Y6" s="4"/>
      <c r="Z6" s="4"/>
    </row>
    <row r="7" spans="1:26" ht="15" customHeight="1">
      <c r="A7" s="1"/>
      <c r="B7" s="20" t="s">
        <v>8</v>
      </c>
      <c r="C7" s="15">
        <f>12*D15</f>
        <v>12996</v>
      </c>
      <c r="D7" s="21">
        <f>C7/C5</f>
        <v>0.40049306625577813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1"/>
      <c r="B8" s="22" t="s">
        <v>9</v>
      </c>
      <c r="C8" s="23">
        <f>C5-C7-C9</f>
        <v>16654</v>
      </c>
      <c r="D8" s="24">
        <f>C8/C5</f>
        <v>0.51322033898305086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>
      <c r="A9" s="1"/>
      <c r="B9" s="20" t="s">
        <v>10</v>
      </c>
      <c r="C9" s="15">
        <v>2800</v>
      </c>
      <c r="D9" s="21">
        <f>C9/C5</f>
        <v>8.6286594761171037E-2</v>
      </c>
      <c r="E9" s="1"/>
      <c r="F9" s="9"/>
      <c r="G9" s="1"/>
      <c r="H9" s="1"/>
      <c r="I9" s="1"/>
      <c r="J9" s="1"/>
      <c r="K9" s="1"/>
      <c r="L9" s="1"/>
      <c r="M9" s="4"/>
      <c r="N9" s="1"/>
      <c r="O9" s="4"/>
      <c r="P9" s="1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hidden="1" customHeight="1">
      <c r="A10" s="1"/>
      <c r="B10" s="25"/>
      <c r="C10" s="26">
        <f t="shared" ref="C10:D10" si="1">SUM(C7:C9)</f>
        <v>32450</v>
      </c>
      <c r="D10" s="27">
        <f t="shared" si="1"/>
        <v>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1"/>
      <c r="B11" s="28" t="s">
        <v>11</v>
      </c>
      <c r="C11" s="29">
        <f>C2+C8</f>
        <v>39134</v>
      </c>
      <c r="D11" s="30">
        <f>C8/C2</f>
        <v>0.74083629893238434</v>
      </c>
      <c r="E11" s="31" t="s">
        <v>12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1"/>
      <c r="B12" s="32"/>
      <c r="C12" s="1"/>
      <c r="D12" s="1"/>
      <c r="E12" s="1"/>
      <c r="F12" s="32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8.25" customHeight="1">
      <c r="A13" s="1"/>
      <c r="B13" s="33"/>
      <c r="C13" s="34"/>
      <c r="D13" s="35"/>
      <c r="E13" s="36"/>
      <c r="F13" s="35"/>
      <c r="G13" s="1"/>
      <c r="H13" s="1"/>
      <c r="I13" s="1"/>
      <c r="J13" s="1"/>
      <c r="K13" s="1"/>
      <c r="L13" s="1"/>
      <c r="M13" s="1"/>
      <c r="N13" s="1"/>
      <c r="O13" s="1"/>
      <c r="P13" s="1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1"/>
      <c r="B14" s="37"/>
      <c r="C14" s="34"/>
      <c r="D14" s="38" t="s">
        <v>13</v>
      </c>
      <c r="E14" s="36"/>
      <c r="F14" s="35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1"/>
      <c r="B15" s="37"/>
      <c r="C15" s="34"/>
      <c r="D15" s="38">
        <v>1083</v>
      </c>
      <c r="E15" s="36"/>
      <c r="F15" s="35"/>
      <c r="G15" s="1"/>
      <c r="H15" s="1"/>
      <c r="I15" s="1"/>
      <c r="J15" s="1"/>
      <c r="K15" s="1"/>
      <c r="L15" s="1"/>
      <c r="M15" s="1"/>
      <c r="N15" s="1"/>
      <c r="O15" s="1"/>
      <c r="P15" s="1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1"/>
      <c r="B16" s="37"/>
      <c r="C16" s="34"/>
      <c r="D16" s="35"/>
      <c r="E16" s="36"/>
      <c r="F16" s="35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1"/>
      <c r="B17" s="37"/>
      <c r="C17" s="34"/>
      <c r="D17" s="35"/>
      <c r="E17" s="36"/>
      <c r="F17" s="35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1"/>
      <c r="B18" s="38"/>
      <c r="C18" s="34"/>
      <c r="D18" s="35"/>
      <c r="E18" s="36"/>
      <c r="F18" s="35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1"/>
      <c r="B19" s="1"/>
      <c r="C19" s="38"/>
      <c r="D19" s="35"/>
      <c r="E19" s="36"/>
      <c r="F19" s="35"/>
      <c r="G19" s="1"/>
      <c r="H19" s="1"/>
      <c r="I19" s="1"/>
      <c r="J19" s="1"/>
      <c r="K19" s="1"/>
      <c r="L19" s="1"/>
      <c r="M19" s="1"/>
      <c r="N19" s="1"/>
      <c r="O19" s="1"/>
      <c r="P19" s="1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1"/>
      <c r="B20" s="1"/>
      <c r="C20" s="38"/>
      <c r="D20" s="35"/>
      <c r="E20" s="36"/>
      <c r="F20" s="35"/>
      <c r="G20" s="1"/>
      <c r="H20" s="1"/>
      <c r="I20" s="1"/>
      <c r="J20" s="1"/>
      <c r="K20" s="1"/>
      <c r="L20" s="1"/>
      <c r="M20" s="1"/>
      <c r="N20" s="1"/>
      <c r="O20" s="1"/>
      <c r="P20" s="1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1"/>
      <c r="B21" s="1"/>
      <c r="C21" s="39"/>
      <c r="D21" s="35"/>
      <c r="E21" s="36"/>
      <c r="F21" s="35"/>
      <c r="G21" s="1"/>
      <c r="H21" s="1"/>
      <c r="I21" s="1"/>
      <c r="J21" s="1"/>
      <c r="K21" s="1"/>
      <c r="L21" s="1"/>
      <c r="M21" s="1"/>
      <c r="N21" s="1"/>
      <c r="O21" s="1"/>
      <c r="P21" s="1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1"/>
      <c r="B22" s="40" t="s">
        <v>14</v>
      </c>
      <c r="C22" s="41">
        <f>D15+D29+D26</f>
        <v>2704.1666666666665</v>
      </c>
      <c r="D22" s="42"/>
      <c r="E22" s="43"/>
      <c r="F22" s="35"/>
      <c r="G22" s="1"/>
      <c r="H22" s="1"/>
      <c r="I22" s="1"/>
      <c r="J22" s="1"/>
      <c r="K22" s="1"/>
      <c r="L22" s="1"/>
      <c r="M22" s="1"/>
      <c r="N22" s="1"/>
      <c r="O22" s="1"/>
      <c r="P22" s="1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1"/>
      <c r="B23" s="37"/>
      <c r="C23" s="34"/>
      <c r="D23" s="35"/>
      <c r="E23" s="36"/>
      <c r="F23" s="35"/>
      <c r="G23" s="1"/>
      <c r="H23" s="1"/>
      <c r="I23" s="1"/>
      <c r="J23" s="1"/>
      <c r="K23" s="1"/>
      <c r="L23" s="1"/>
      <c r="M23" s="1"/>
      <c r="N23" s="1"/>
      <c r="O23" s="1"/>
      <c r="P23" s="1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1"/>
      <c r="B24" s="38"/>
      <c r="C24" s="34"/>
      <c r="D24" s="35"/>
      <c r="E24" s="36"/>
      <c r="F24" s="35"/>
      <c r="G24" s="1"/>
      <c r="H24" s="1"/>
      <c r="I24" s="1"/>
      <c r="J24" s="1"/>
      <c r="K24" s="1"/>
      <c r="L24" s="1"/>
      <c r="M24" s="1"/>
      <c r="N24" s="1"/>
      <c r="O24" s="1"/>
      <c r="P24" s="1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1"/>
      <c r="B25" s="38"/>
      <c r="C25" s="34"/>
      <c r="D25" s="75" t="s">
        <v>15</v>
      </c>
      <c r="E25" s="36"/>
      <c r="F25" s="35"/>
      <c r="G25" s="1"/>
      <c r="H25" s="1"/>
      <c r="I25" s="1"/>
      <c r="J25" s="1"/>
      <c r="K25" s="1"/>
      <c r="L25" s="1"/>
      <c r="M25" s="1"/>
      <c r="N25" s="1"/>
      <c r="O25" s="1"/>
      <c r="P25" s="1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1"/>
      <c r="B26" s="38"/>
      <c r="C26" s="34"/>
      <c r="D26" s="76">
        <f>C9/12</f>
        <v>233.33333333333334</v>
      </c>
      <c r="E26" s="36"/>
      <c r="F26" s="35"/>
      <c r="G26" s="1"/>
      <c r="H26" s="1"/>
      <c r="I26" s="1"/>
      <c r="J26" s="1"/>
      <c r="K26" s="1"/>
      <c r="L26" s="1"/>
      <c r="M26" s="1"/>
      <c r="N26" s="1"/>
      <c r="O26" s="1"/>
      <c r="P26" s="1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1"/>
      <c r="B27" s="38"/>
      <c r="C27" s="34"/>
      <c r="D27" s="35"/>
      <c r="E27" s="36"/>
      <c r="F27" s="35"/>
      <c r="G27" s="1"/>
      <c r="H27" s="1"/>
      <c r="I27" s="1"/>
      <c r="J27" s="1"/>
      <c r="K27" s="1"/>
      <c r="L27" s="1"/>
      <c r="M27" s="1"/>
      <c r="N27" s="1"/>
      <c r="O27" s="1"/>
      <c r="P27" s="1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1"/>
      <c r="B28" s="38"/>
      <c r="C28" s="34"/>
      <c r="D28" s="38" t="s">
        <v>16</v>
      </c>
      <c r="E28" s="36"/>
      <c r="F28" s="35"/>
      <c r="G28" s="1"/>
      <c r="H28" s="1"/>
      <c r="I28" s="1"/>
      <c r="J28" s="1"/>
      <c r="K28" s="1"/>
      <c r="L28" s="1"/>
      <c r="M28" s="1"/>
      <c r="N28" s="1"/>
      <c r="O28" s="1"/>
      <c r="P28" s="1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1"/>
      <c r="B29" s="38"/>
      <c r="C29" s="34"/>
      <c r="D29" s="44">
        <f>C8/12</f>
        <v>1387.8333333333333</v>
      </c>
      <c r="E29" s="36"/>
      <c r="F29" s="35"/>
      <c r="G29" s="1"/>
      <c r="H29" s="1"/>
      <c r="I29" s="1"/>
      <c r="J29" s="1"/>
      <c r="K29" s="1"/>
      <c r="L29" s="1"/>
      <c r="M29" s="1"/>
      <c r="N29" s="1"/>
      <c r="O29" s="1"/>
      <c r="P29" s="1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1"/>
      <c r="B30" s="38"/>
      <c r="C30" s="34"/>
      <c r="D30" s="35"/>
      <c r="E30" s="36"/>
      <c r="F30" s="35"/>
      <c r="G30" s="1"/>
      <c r="H30" s="1"/>
      <c r="I30" s="1"/>
      <c r="J30" s="1"/>
      <c r="K30" s="1"/>
      <c r="L30" s="1"/>
      <c r="M30" s="1"/>
      <c r="N30" s="1"/>
      <c r="O30" s="1"/>
      <c r="P30" s="1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1"/>
      <c r="B31" s="38"/>
      <c r="C31" s="34"/>
      <c r="D31" s="32"/>
      <c r="E31" s="36"/>
      <c r="F31" s="35"/>
      <c r="G31" s="1"/>
      <c r="H31" s="1"/>
      <c r="I31" s="1"/>
      <c r="J31" s="1"/>
      <c r="K31" s="1"/>
      <c r="L31" s="1"/>
      <c r="M31" s="1"/>
      <c r="N31" s="1"/>
      <c r="O31" s="1"/>
      <c r="P31" s="1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1"/>
      <c r="B32" s="38"/>
      <c r="C32" s="34"/>
      <c r="D32" s="35"/>
      <c r="E32" s="36"/>
      <c r="F32" s="35"/>
      <c r="G32" s="1"/>
      <c r="H32" s="1"/>
      <c r="I32" s="1"/>
      <c r="J32" s="1"/>
      <c r="K32" s="1"/>
      <c r="L32" s="1"/>
      <c r="M32" s="1"/>
      <c r="N32" s="1"/>
      <c r="O32" s="1"/>
      <c r="P32" s="1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1"/>
      <c r="B33" s="45"/>
      <c r="C33" s="34"/>
      <c r="D33" s="35"/>
      <c r="E33" s="36"/>
      <c r="F33" s="35"/>
      <c r="G33" s="1"/>
      <c r="H33" s="1"/>
      <c r="I33" s="1"/>
      <c r="J33" s="1"/>
      <c r="K33" s="1"/>
      <c r="L33" s="1"/>
      <c r="M33" s="1"/>
      <c r="N33" s="1"/>
      <c r="O33" s="1"/>
      <c r="P33" s="1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1"/>
      <c r="B34" s="45"/>
      <c r="C34" s="34"/>
      <c r="D34" s="35"/>
      <c r="E34" s="36"/>
      <c r="F34" s="35"/>
      <c r="G34" s="1"/>
      <c r="H34" s="1"/>
      <c r="I34" s="1"/>
      <c r="J34" s="1"/>
      <c r="K34" s="1"/>
      <c r="L34" s="1"/>
      <c r="M34" s="1"/>
      <c r="N34" s="1"/>
      <c r="O34" s="1"/>
      <c r="P34" s="1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1"/>
      <c r="B35" s="45"/>
      <c r="C35" s="34"/>
      <c r="D35" s="35"/>
      <c r="E35" s="36"/>
      <c r="F35" s="35"/>
      <c r="G35" s="1"/>
      <c r="H35" s="1"/>
      <c r="I35" s="1"/>
      <c r="J35" s="1"/>
      <c r="K35" s="1"/>
      <c r="L35" s="1"/>
      <c r="M35" s="1"/>
      <c r="N35" s="1"/>
      <c r="O35" s="1"/>
      <c r="P35" s="1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1"/>
      <c r="B36" s="45"/>
      <c r="C36" s="34"/>
      <c r="D36" s="35"/>
      <c r="E36" s="36"/>
      <c r="F36" s="35"/>
      <c r="G36" s="1"/>
      <c r="H36" s="1"/>
      <c r="I36" s="1"/>
      <c r="J36" s="1"/>
      <c r="K36" s="1"/>
      <c r="L36" s="1"/>
      <c r="M36" s="1"/>
      <c r="N36" s="1"/>
      <c r="O36" s="1"/>
      <c r="P36" s="1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1"/>
      <c r="B37" s="45"/>
      <c r="C37" s="34"/>
      <c r="D37" s="35"/>
      <c r="E37" s="36"/>
      <c r="F37" s="35"/>
      <c r="G37" s="1"/>
      <c r="H37" s="1"/>
      <c r="I37" s="1"/>
      <c r="J37" s="1"/>
      <c r="K37" s="1"/>
      <c r="L37" s="1"/>
      <c r="M37" s="1"/>
      <c r="N37" s="1"/>
      <c r="O37" s="1"/>
      <c r="P37" s="1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1"/>
      <c r="B38" s="37" t="s">
        <v>17</v>
      </c>
      <c r="C38" s="34"/>
      <c r="D38" s="35"/>
      <c r="E38" s="36"/>
      <c r="F38" s="35"/>
      <c r="G38" s="1"/>
      <c r="H38" s="1"/>
      <c r="I38" s="1"/>
      <c r="J38" s="1"/>
      <c r="K38" s="1"/>
      <c r="L38" s="1"/>
      <c r="M38" s="1"/>
      <c r="N38" s="1"/>
      <c r="O38" s="1"/>
      <c r="P38" s="1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1"/>
      <c r="B39" s="37" t="s">
        <v>18</v>
      </c>
      <c r="C39" s="34" t="s">
        <v>19</v>
      </c>
      <c r="D39" s="35" t="s">
        <v>20</v>
      </c>
      <c r="E39" s="36"/>
      <c r="F39" s="35"/>
      <c r="G39" s="1"/>
      <c r="H39" s="1"/>
      <c r="I39" s="1"/>
      <c r="J39" s="1"/>
      <c r="K39" s="1"/>
      <c r="L39" s="1"/>
      <c r="M39" s="1"/>
      <c r="N39" s="1"/>
      <c r="O39" s="1"/>
      <c r="P39" s="1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1"/>
      <c r="B40" s="37" t="s">
        <v>21</v>
      </c>
      <c r="C40" s="34" t="s">
        <v>22</v>
      </c>
      <c r="D40" s="46">
        <v>45108</v>
      </c>
      <c r="E40" s="36"/>
      <c r="F40" s="35"/>
      <c r="G40" s="1"/>
      <c r="H40" s="1"/>
      <c r="I40" s="1"/>
      <c r="J40" s="1"/>
      <c r="K40" s="1"/>
      <c r="L40" s="1"/>
      <c r="M40" s="1"/>
      <c r="N40" s="1"/>
      <c r="O40" s="1"/>
      <c r="P40" s="1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1"/>
      <c r="B41" s="37" t="s">
        <v>23</v>
      </c>
      <c r="C41" s="34" t="s">
        <v>24</v>
      </c>
      <c r="D41" s="46" t="s">
        <v>25</v>
      </c>
      <c r="E41" s="36"/>
      <c r="F41" s="35"/>
      <c r="G41" s="1"/>
      <c r="H41" s="1"/>
      <c r="I41" s="1"/>
      <c r="J41" s="1"/>
      <c r="K41" s="1"/>
      <c r="L41" s="1"/>
      <c r="M41" s="1"/>
      <c r="N41" s="1"/>
      <c r="O41" s="1"/>
      <c r="P41" s="1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1"/>
      <c r="B42" s="37"/>
      <c r="C42" s="34"/>
      <c r="D42" s="46"/>
      <c r="E42" s="36"/>
      <c r="F42" s="35"/>
      <c r="G42" s="1"/>
      <c r="H42" s="1"/>
      <c r="I42" s="1"/>
      <c r="J42" s="1"/>
      <c r="K42" s="1"/>
      <c r="L42" s="1"/>
      <c r="M42" s="1"/>
      <c r="N42" s="1"/>
      <c r="O42" s="1"/>
      <c r="P42" s="1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1"/>
      <c r="B43" s="37" t="s">
        <v>26</v>
      </c>
      <c r="C43" s="34"/>
      <c r="D43" s="35"/>
      <c r="E43" s="36"/>
      <c r="F43" s="35"/>
      <c r="G43" s="1"/>
      <c r="H43" s="1"/>
      <c r="I43" s="1"/>
      <c r="J43" s="1"/>
      <c r="K43" s="1"/>
      <c r="L43" s="1"/>
      <c r="M43" s="1"/>
      <c r="N43" s="1"/>
      <c r="O43" s="1"/>
      <c r="P43" s="1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1"/>
      <c r="B44" s="38" t="s">
        <v>27</v>
      </c>
      <c r="C44" s="34"/>
      <c r="D44" s="35"/>
      <c r="E44" s="36"/>
      <c r="F44" s="35"/>
      <c r="G44" s="1"/>
      <c r="H44" s="1"/>
      <c r="I44" s="1"/>
      <c r="J44" s="1"/>
      <c r="K44" s="1"/>
      <c r="L44" s="1"/>
      <c r="M44" s="1"/>
      <c r="N44" s="1"/>
      <c r="O44" s="1"/>
      <c r="P44" s="1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1"/>
      <c r="B45" s="47"/>
      <c r="C45" s="34"/>
      <c r="D45" s="35"/>
      <c r="E45" s="36"/>
      <c r="F45" s="35"/>
      <c r="G45" s="1"/>
      <c r="H45" s="1"/>
      <c r="I45" s="1"/>
      <c r="J45" s="1"/>
      <c r="K45" s="1"/>
      <c r="L45" s="1"/>
      <c r="M45" s="1"/>
      <c r="N45" s="1"/>
      <c r="O45" s="1"/>
      <c r="P45" s="1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1"/>
      <c r="B46" s="37" t="s">
        <v>28</v>
      </c>
      <c r="C46" s="34"/>
      <c r="D46" s="35"/>
      <c r="E46" s="36"/>
      <c r="F46" s="35"/>
      <c r="G46" s="1"/>
      <c r="H46" s="1"/>
      <c r="I46" s="1"/>
      <c r="J46" s="1"/>
      <c r="K46" s="1"/>
      <c r="L46" s="1"/>
      <c r="M46" s="1"/>
      <c r="N46" s="1"/>
      <c r="O46" s="1"/>
      <c r="P46" s="1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1"/>
      <c r="B47" s="38" t="s">
        <v>29</v>
      </c>
      <c r="C47" s="34"/>
      <c r="D47" s="35"/>
      <c r="E47" s="36"/>
      <c r="F47" s="35"/>
      <c r="G47" s="1"/>
      <c r="H47" s="1"/>
      <c r="I47" s="1"/>
      <c r="J47" s="1"/>
      <c r="K47" s="1"/>
      <c r="L47" s="1"/>
      <c r="M47" s="1"/>
      <c r="N47" s="1"/>
      <c r="O47" s="1"/>
      <c r="P47" s="1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1"/>
      <c r="B48" s="32"/>
      <c r="C48" s="32"/>
      <c r="D48" s="35"/>
      <c r="E48" s="36"/>
      <c r="F48" s="35"/>
      <c r="G48" s="1"/>
      <c r="H48" s="1"/>
      <c r="I48" s="1"/>
      <c r="J48" s="1"/>
      <c r="K48" s="1"/>
      <c r="L48" s="1"/>
      <c r="M48" s="1"/>
      <c r="N48" s="1"/>
      <c r="O48" s="1"/>
      <c r="P48" s="1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32"/>
      <c r="B49" s="37" t="s">
        <v>30</v>
      </c>
      <c r="C49" s="34"/>
      <c r="D49" s="35"/>
      <c r="E49" s="36"/>
      <c r="F49" s="35"/>
      <c r="G49" s="1"/>
      <c r="H49" s="1"/>
      <c r="I49" s="1"/>
      <c r="J49" s="1"/>
      <c r="K49" s="1"/>
      <c r="L49" s="1"/>
      <c r="M49" s="1"/>
      <c r="N49" s="1"/>
      <c r="O49" s="1"/>
      <c r="P49" s="1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1"/>
      <c r="B51" s="37" t="s">
        <v>31</v>
      </c>
      <c r="C51" s="34"/>
      <c r="D51" s="35"/>
      <c r="E51" s="36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5.75" customHeight="1">
      <c r="A52" s="1"/>
      <c r="B52" s="37" t="s">
        <v>32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5.75" customHeight="1">
      <c r="A53" s="1"/>
      <c r="B53" s="37" t="s">
        <v>159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5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5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5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pageMargins left="0.7" right="0.7" top="0.75" bottom="0.75" header="0" footer="0"/>
  <pageSetup paperSize="9" scale="9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xSplit="1" topLeftCell="B1" activePane="topRight" state="frozen"/>
      <selection pane="topRight" activeCell="P11" sqref="P11"/>
    </sheetView>
  </sheetViews>
  <sheetFormatPr defaultColWidth="14.453125" defaultRowHeight="15" customHeight="1"/>
  <cols>
    <col min="1" max="1" width="14.54296875" customWidth="1"/>
    <col min="2" max="2" width="11.54296875" customWidth="1"/>
    <col min="3" max="3" width="10.54296875" customWidth="1"/>
    <col min="4" max="4" width="9.81640625" customWidth="1"/>
    <col min="5" max="5" width="10.26953125" customWidth="1"/>
    <col min="6" max="6" width="9.26953125" customWidth="1"/>
    <col min="7" max="7" width="9.81640625" customWidth="1"/>
    <col min="8" max="8" width="11.26953125" customWidth="1"/>
    <col min="9" max="9" width="8.7265625" customWidth="1"/>
    <col min="10" max="10" width="13.54296875" customWidth="1"/>
    <col min="11" max="11" width="8.7265625" customWidth="1"/>
    <col min="12" max="12" width="9.1796875" customWidth="1"/>
    <col min="13" max="13" width="10" customWidth="1"/>
    <col min="14" max="14" width="8.7265625" customWidth="1"/>
    <col min="15" max="26" width="9.1796875" customWidth="1"/>
  </cols>
  <sheetData>
    <row r="1" spans="1:26" ht="14.5">
      <c r="A1" s="48" t="s">
        <v>33</v>
      </c>
      <c r="B1" s="49" t="s">
        <v>34</v>
      </c>
      <c r="C1" s="49" t="s">
        <v>160</v>
      </c>
      <c r="D1" s="50" t="s">
        <v>35</v>
      </c>
      <c r="E1" s="50" t="s">
        <v>36</v>
      </c>
      <c r="F1" s="51" t="s">
        <v>37</v>
      </c>
      <c r="G1" s="51" t="s">
        <v>38</v>
      </c>
      <c r="H1" s="52"/>
      <c r="I1" s="32"/>
      <c r="J1" s="32"/>
      <c r="K1" s="77" t="s">
        <v>39</v>
      </c>
      <c r="L1" s="78"/>
      <c r="M1" s="79" t="s">
        <v>40</v>
      </c>
      <c r="N1" s="78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4.5">
      <c r="A2" s="53">
        <v>44927</v>
      </c>
      <c r="B2" s="54">
        <v>1375</v>
      </c>
      <c r="C2" s="54">
        <v>5175</v>
      </c>
      <c r="D2" s="54">
        <v>1896</v>
      </c>
      <c r="E2" s="54">
        <v>14059</v>
      </c>
      <c r="F2" s="54">
        <f>'2023'!C2</f>
        <v>22480</v>
      </c>
      <c r="G2" s="54">
        <f>F2</f>
        <v>22480</v>
      </c>
      <c r="H2" s="55" t="str">
        <f t="shared" ref="H2:H25" si="0">IF(F2&gt;=G2,"On Budget","Mec")</f>
        <v>On Budget</v>
      </c>
      <c r="I2" s="32"/>
      <c r="J2" s="32"/>
      <c r="K2" s="56">
        <f t="shared" ref="K2:K25" si="1">SUM(B2:C2)</f>
        <v>6550</v>
      </c>
      <c r="L2" s="57">
        <f t="shared" ref="L2:L25" si="2">K2/F2</f>
        <v>0.29137010676156583</v>
      </c>
      <c r="M2" s="56">
        <f t="shared" ref="M2:M25" si="3">SUM(D2:E2)</f>
        <v>15955</v>
      </c>
      <c r="N2" s="57">
        <f t="shared" ref="N2:N25" si="4">M2/F2</f>
        <v>0.70974199288256223</v>
      </c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4.5">
      <c r="A3" s="53">
        <v>44941</v>
      </c>
      <c r="B3" s="54">
        <v>993</v>
      </c>
      <c r="C3" s="54">
        <v>5792</v>
      </c>
      <c r="D3" s="54">
        <v>1972</v>
      </c>
      <c r="E3" s="54">
        <v>15785</v>
      </c>
      <c r="F3" s="54">
        <f t="shared" ref="F3:F26" si="5">SUM(B3:E3)</f>
        <v>24542</v>
      </c>
      <c r="G3" s="58">
        <f>G2+(G4-G2)/2</f>
        <v>22480</v>
      </c>
      <c r="H3" s="55" t="str">
        <f t="shared" si="0"/>
        <v>On Budget</v>
      </c>
      <c r="I3" s="32"/>
      <c r="J3" s="32"/>
      <c r="K3" s="56">
        <f t="shared" si="1"/>
        <v>6785</v>
      </c>
      <c r="L3" s="57">
        <f t="shared" si="2"/>
        <v>0.276464835791704</v>
      </c>
      <c r="M3" s="56">
        <f t="shared" si="3"/>
        <v>17757</v>
      </c>
      <c r="N3" s="57">
        <f t="shared" si="4"/>
        <v>0.723535164208296</v>
      </c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4.5">
      <c r="A4" s="53">
        <v>44958</v>
      </c>
      <c r="B4" s="54">
        <v>3438</v>
      </c>
      <c r="C4" s="54">
        <v>1739</v>
      </c>
      <c r="D4" s="54">
        <v>1965</v>
      </c>
      <c r="E4" s="54">
        <v>16294</v>
      </c>
      <c r="F4" s="54">
        <f t="shared" si="5"/>
        <v>23436</v>
      </c>
      <c r="G4" s="54">
        <v>22480</v>
      </c>
      <c r="H4" s="55" t="str">
        <f t="shared" si="0"/>
        <v>On Budget</v>
      </c>
      <c r="I4" s="32"/>
      <c r="J4" s="32"/>
      <c r="K4" s="56">
        <f t="shared" si="1"/>
        <v>5177</v>
      </c>
      <c r="L4" s="57">
        <f t="shared" si="2"/>
        <v>0.2208994708994709</v>
      </c>
      <c r="M4" s="56">
        <f t="shared" si="3"/>
        <v>18259</v>
      </c>
      <c r="N4" s="57">
        <f t="shared" si="4"/>
        <v>0.77910052910052907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4.5">
      <c r="A5" s="53">
        <v>44972</v>
      </c>
      <c r="B5" s="54"/>
      <c r="C5" s="54"/>
      <c r="D5" s="54"/>
      <c r="E5" s="54"/>
      <c r="F5" s="54">
        <f t="shared" si="5"/>
        <v>0</v>
      </c>
      <c r="G5" s="58">
        <f>G4+(G6-G4)/2</f>
        <v>23062</v>
      </c>
      <c r="H5" s="55" t="str">
        <f t="shared" si="0"/>
        <v>Mec</v>
      </c>
      <c r="I5" s="32"/>
      <c r="J5" s="32"/>
      <c r="K5" s="56">
        <f t="shared" si="1"/>
        <v>0</v>
      </c>
      <c r="L5" s="57" t="e">
        <f t="shared" si="2"/>
        <v>#DIV/0!</v>
      </c>
      <c r="M5" s="56">
        <f t="shared" si="3"/>
        <v>0</v>
      </c>
      <c r="N5" s="57" t="e">
        <f t="shared" si="4"/>
        <v>#DIV/0!</v>
      </c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4.5">
      <c r="A6" s="53">
        <v>44986</v>
      </c>
      <c r="B6" s="54"/>
      <c r="C6" s="54"/>
      <c r="D6" s="54"/>
      <c r="E6" s="54"/>
      <c r="F6" s="54">
        <f t="shared" si="5"/>
        <v>0</v>
      </c>
      <c r="G6" s="54">
        <v>23644</v>
      </c>
      <c r="H6" s="55" t="str">
        <f t="shared" si="0"/>
        <v>Mec</v>
      </c>
      <c r="I6" s="32"/>
      <c r="J6" s="32"/>
      <c r="K6" s="56">
        <f t="shared" si="1"/>
        <v>0</v>
      </c>
      <c r="L6" s="57" t="e">
        <f t="shared" si="2"/>
        <v>#DIV/0!</v>
      </c>
      <c r="M6" s="56">
        <f t="shared" si="3"/>
        <v>0</v>
      </c>
      <c r="N6" s="57" t="e">
        <f t="shared" si="4"/>
        <v>#DIV/0!</v>
      </c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4.5">
      <c r="A7" s="53">
        <v>45000</v>
      </c>
      <c r="B7" s="54"/>
      <c r="C7" s="54"/>
      <c r="D7" s="54"/>
      <c r="E7" s="54"/>
      <c r="F7" s="54">
        <f t="shared" si="5"/>
        <v>0</v>
      </c>
      <c r="G7" s="58">
        <f>G6+(G8-G6)/2</f>
        <v>24226</v>
      </c>
      <c r="H7" s="55" t="str">
        <f t="shared" si="0"/>
        <v>Mec</v>
      </c>
      <c r="I7" s="32"/>
      <c r="J7" s="32"/>
      <c r="K7" s="56">
        <f t="shared" si="1"/>
        <v>0</v>
      </c>
      <c r="L7" s="57" t="e">
        <f t="shared" si="2"/>
        <v>#DIV/0!</v>
      </c>
      <c r="M7" s="56">
        <f t="shared" si="3"/>
        <v>0</v>
      </c>
      <c r="N7" s="57" t="e">
        <f t="shared" si="4"/>
        <v>#DIV/0!</v>
      </c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4.5">
      <c r="A8" s="53">
        <v>45017</v>
      </c>
      <c r="B8" s="54"/>
      <c r="C8" s="54"/>
      <c r="D8" s="54"/>
      <c r="E8" s="54"/>
      <c r="F8" s="54">
        <f t="shared" si="5"/>
        <v>0</v>
      </c>
      <c r="G8" s="54">
        <v>24808</v>
      </c>
      <c r="H8" s="55" t="str">
        <f t="shared" si="0"/>
        <v>Mec</v>
      </c>
      <c r="I8" s="32"/>
      <c r="J8" s="32"/>
      <c r="K8" s="56">
        <f t="shared" si="1"/>
        <v>0</v>
      </c>
      <c r="L8" s="57" t="e">
        <f t="shared" si="2"/>
        <v>#DIV/0!</v>
      </c>
      <c r="M8" s="56">
        <f t="shared" si="3"/>
        <v>0</v>
      </c>
      <c r="N8" s="57" t="e">
        <f t="shared" si="4"/>
        <v>#DIV/0!</v>
      </c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4.5">
      <c r="A9" s="53">
        <v>45031</v>
      </c>
      <c r="B9" s="54"/>
      <c r="C9" s="54"/>
      <c r="D9" s="54"/>
      <c r="E9" s="54"/>
      <c r="F9" s="54">
        <f t="shared" si="5"/>
        <v>0</v>
      </c>
      <c r="G9" s="58">
        <f>G8+(G10-G8)/2</f>
        <v>25390</v>
      </c>
      <c r="H9" s="55" t="str">
        <f t="shared" si="0"/>
        <v>Mec</v>
      </c>
      <c r="I9" s="32"/>
      <c r="J9" s="32"/>
      <c r="K9" s="56">
        <f t="shared" si="1"/>
        <v>0</v>
      </c>
      <c r="L9" s="57" t="e">
        <f t="shared" si="2"/>
        <v>#DIV/0!</v>
      </c>
      <c r="M9" s="56">
        <f t="shared" si="3"/>
        <v>0</v>
      </c>
      <c r="N9" s="57" t="e">
        <f t="shared" si="4"/>
        <v>#DIV/0!</v>
      </c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4.5">
      <c r="A10" s="53">
        <v>45047</v>
      </c>
      <c r="B10" s="54"/>
      <c r="C10" s="54"/>
      <c r="D10" s="54"/>
      <c r="E10" s="54"/>
      <c r="F10" s="54">
        <f t="shared" si="5"/>
        <v>0</v>
      </c>
      <c r="G10" s="54">
        <v>25972</v>
      </c>
      <c r="H10" s="55" t="str">
        <f t="shared" si="0"/>
        <v>Mec</v>
      </c>
      <c r="I10" s="32"/>
      <c r="J10" s="32"/>
      <c r="K10" s="56">
        <f t="shared" si="1"/>
        <v>0</v>
      </c>
      <c r="L10" s="57" t="e">
        <f t="shared" si="2"/>
        <v>#DIV/0!</v>
      </c>
      <c r="M10" s="56">
        <f t="shared" si="3"/>
        <v>0</v>
      </c>
      <c r="N10" s="57" t="e">
        <f t="shared" si="4"/>
        <v>#DIV/0!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4.5">
      <c r="A11" s="53">
        <v>45061</v>
      </c>
      <c r="B11" s="54"/>
      <c r="C11" s="54"/>
      <c r="D11" s="54"/>
      <c r="E11" s="54"/>
      <c r="F11" s="54">
        <f t="shared" si="5"/>
        <v>0</v>
      </c>
      <c r="G11" s="58">
        <f>G10+(G12-G10)/2</f>
        <v>26554</v>
      </c>
      <c r="H11" s="55" t="str">
        <f t="shared" si="0"/>
        <v>Mec</v>
      </c>
      <c r="I11" s="32"/>
      <c r="J11" s="32"/>
      <c r="K11" s="56">
        <f t="shared" si="1"/>
        <v>0</v>
      </c>
      <c r="L11" s="57" t="e">
        <f t="shared" si="2"/>
        <v>#DIV/0!</v>
      </c>
      <c r="M11" s="56">
        <f t="shared" si="3"/>
        <v>0</v>
      </c>
      <c r="N11" s="57" t="e">
        <f t="shared" si="4"/>
        <v>#DIV/0!</v>
      </c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4.5">
      <c r="A12" s="53">
        <v>45078</v>
      </c>
      <c r="B12" s="54"/>
      <c r="C12" s="54"/>
      <c r="D12" s="54"/>
      <c r="E12" s="54"/>
      <c r="F12" s="54">
        <f t="shared" si="5"/>
        <v>0</v>
      </c>
      <c r="G12" s="54">
        <v>27136</v>
      </c>
      <c r="H12" s="55" t="str">
        <f t="shared" si="0"/>
        <v>Mec</v>
      </c>
      <c r="I12" s="32"/>
      <c r="J12" s="32"/>
      <c r="K12" s="56">
        <f t="shared" si="1"/>
        <v>0</v>
      </c>
      <c r="L12" s="57" t="e">
        <f t="shared" si="2"/>
        <v>#DIV/0!</v>
      </c>
      <c r="M12" s="56">
        <f t="shared" si="3"/>
        <v>0</v>
      </c>
      <c r="N12" s="57" t="e">
        <f t="shared" si="4"/>
        <v>#DIV/0!</v>
      </c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4.5">
      <c r="A13" s="53">
        <v>45092</v>
      </c>
      <c r="B13" s="54"/>
      <c r="C13" s="54"/>
      <c r="D13" s="54"/>
      <c r="E13" s="54"/>
      <c r="F13" s="54">
        <f t="shared" si="5"/>
        <v>0</v>
      </c>
      <c r="G13" s="58">
        <f>G12+(G14-G12)/2</f>
        <v>27718</v>
      </c>
      <c r="H13" s="55" t="str">
        <f t="shared" si="0"/>
        <v>Mec</v>
      </c>
      <c r="I13" s="32"/>
      <c r="J13" s="32"/>
      <c r="K13" s="56">
        <f t="shared" si="1"/>
        <v>0</v>
      </c>
      <c r="L13" s="57" t="e">
        <f t="shared" si="2"/>
        <v>#DIV/0!</v>
      </c>
      <c r="M13" s="56">
        <f t="shared" si="3"/>
        <v>0</v>
      </c>
      <c r="N13" s="57" t="e">
        <f t="shared" si="4"/>
        <v>#DIV/0!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4.5">
      <c r="A14" s="53">
        <v>45108</v>
      </c>
      <c r="B14" s="59"/>
      <c r="C14" s="59"/>
      <c r="D14" s="59"/>
      <c r="E14" s="59"/>
      <c r="F14" s="54">
        <f t="shared" si="5"/>
        <v>0</v>
      </c>
      <c r="G14" s="60">
        <v>28300</v>
      </c>
      <c r="H14" s="55" t="str">
        <f t="shared" si="0"/>
        <v>Mec</v>
      </c>
      <c r="I14" s="32"/>
      <c r="J14" s="32"/>
      <c r="K14" s="56">
        <f t="shared" si="1"/>
        <v>0</v>
      </c>
      <c r="L14" s="57" t="e">
        <f t="shared" si="2"/>
        <v>#DIV/0!</v>
      </c>
      <c r="M14" s="56">
        <f t="shared" si="3"/>
        <v>0</v>
      </c>
      <c r="N14" s="57" t="e">
        <f t="shared" si="4"/>
        <v>#DIV/0!</v>
      </c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4.5">
      <c r="A15" s="53">
        <v>45122</v>
      </c>
      <c r="B15" s="59"/>
      <c r="C15" s="59"/>
      <c r="D15" s="59"/>
      <c r="E15" s="59"/>
      <c r="F15" s="54">
        <f t="shared" si="5"/>
        <v>0</v>
      </c>
      <c r="G15" s="58">
        <f>G14+(G16-G14)/2</f>
        <v>28882</v>
      </c>
      <c r="H15" s="55" t="str">
        <f t="shared" si="0"/>
        <v>Mec</v>
      </c>
      <c r="I15" s="32"/>
      <c r="J15" s="32"/>
      <c r="K15" s="56">
        <f t="shared" si="1"/>
        <v>0</v>
      </c>
      <c r="L15" s="57" t="e">
        <f t="shared" si="2"/>
        <v>#DIV/0!</v>
      </c>
      <c r="M15" s="56">
        <f t="shared" si="3"/>
        <v>0</v>
      </c>
      <c r="N15" s="57" t="e">
        <f t="shared" si="4"/>
        <v>#DIV/0!</v>
      </c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4.5">
      <c r="A16" s="53">
        <v>45139</v>
      </c>
      <c r="B16" s="59"/>
      <c r="C16" s="59"/>
      <c r="D16" s="59"/>
      <c r="E16" s="59"/>
      <c r="F16" s="54">
        <f t="shared" si="5"/>
        <v>0</v>
      </c>
      <c r="G16" s="60">
        <v>29464</v>
      </c>
      <c r="H16" s="55" t="str">
        <f t="shared" si="0"/>
        <v>Mec</v>
      </c>
      <c r="I16" s="32"/>
      <c r="J16" s="32"/>
      <c r="K16" s="56">
        <f t="shared" si="1"/>
        <v>0</v>
      </c>
      <c r="L16" s="57" t="e">
        <f t="shared" si="2"/>
        <v>#DIV/0!</v>
      </c>
      <c r="M16" s="56">
        <f t="shared" si="3"/>
        <v>0</v>
      </c>
      <c r="N16" s="57" t="e">
        <f t="shared" si="4"/>
        <v>#DIV/0!</v>
      </c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4.5">
      <c r="A17" s="53">
        <v>45153</v>
      </c>
      <c r="B17" s="59"/>
      <c r="C17" s="59"/>
      <c r="D17" s="59"/>
      <c r="E17" s="59"/>
      <c r="F17" s="54">
        <f t="shared" si="5"/>
        <v>0</v>
      </c>
      <c r="G17" s="58">
        <f>G16+(G18-G16)/2</f>
        <v>30046</v>
      </c>
      <c r="H17" s="55" t="str">
        <f t="shared" si="0"/>
        <v>Mec</v>
      </c>
      <c r="I17" s="32"/>
      <c r="J17" s="32"/>
      <c r="K17" s="56">
        <f t="shared" si="1"/>
        <v>0</v>
      </c>
      <c r="L17" s="57" t="e">
        <f t="shared" si="2"/>
        <v>#DIV/0!</v>
      </c>
      <c r="M17" s="56">
        <f t="shared" si="3"/>
        <v>0</v>
      </c>
      <c r="N17" s="57" t="e">
        <f t="shared" si="4"/>
        <v>#DIV/0!</v>
      </c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4.5">
      <c r="A18" s="53">
        <v>45170</v>
      </c>
      <c r="B18" s="59"/>
      <c r="C18" s="59"/>
      <c r="D18" s="59"/>
      <c r="E18" s="59"/>
      <c r="F18" s="54">
        <f t="shared" si="5"/>
        <v>0</v>
      </c>
      <c r="G18" s="60">
        <v>30628</v>
      </c>
      <c r="H18" s="55" t="str">
        <f t="shared" si="0"/>
        <v>Mec</v>
      </c>
      <c r="I18" s="32"/>
      <c r="J18" s="32"/>
      <c r="K18" s="56">
        <f t="shared" si="1"/>
        <v>0</v>
      </c>
      <c r="L18" s="57" t="e">
        <f t="shared" si="2"/>
        <v>#DIV/0!</v>
      </c>
      <c r="M18" s="56">
        <f t="shared" si="3"/>
        <v>0</v>
      </c>
      <c r="N18" s="57" t="e">
        <f t="shared" si="4"/>
        <v>#DIV/0!</v>
      </c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4.5">
      <c r="A19" s="53">
        <v>45184</v>
      </c>
      <c r="B19" s="59"/>
      <c r="C19" s="59"/>
      <c r="D19" s="59"/>
      <c r="E19" s="59"/>
      <c r="F19" s="54">
        <f t="shared" si="5"/>
        <v>0</v>
      </c>
      <c r="G19" s="58">
        <f>G18+(G20-G18)/2</f>
        <v>31210</v>
      </c>
      <c r="H19" s="55" t="str">
        <f t="shared" si="0"/>
        <v>Mec</v>
      </c>
      <c r="I19" s="32"/>
      <c r="J19" s="32"/>
      <c r="K19" s="56">
        <f t="shared" si="1"/>
        <v>0</v>
      </c>
      <c r="L19" s="57" t="e">
        <f t="shared" si="2"/>
        <v>#DIV/0!</v>
      </c>
      <c r="M19" s="56">
        <f t="shared" si="3"/>
        <v>0</v>
      </c>
      <c r="N19" s="57" t="e">
        <f t="shared" si="4"/>
        <v>#DIV/0!</v>
      </c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4.5">
      <c r="A20" s="53">
        <v>45200</v>
      </c>
      <c r="B20" s="59"/>
      <c r="C20" s="59"/>
      <c r="D20" s="59"/>
      <c r="E20" s="59"/>
      <c r="F20" s="54">
        <f t="shared" si="5"/>
        <v>0</v>
      </c>
      <c r="G20" s="60">
        <v>31792</v>
      </c>
      <c r="H20" s="55" t="str">
        <f t="shared" si="0"/>
        <v>Mec</v>
      </c>
      <c r="I20" s="32"/>
      <c r="J20" s="32"/>
      <c r="K20" s="56">
        <f t="shared" si="1"/>
        <v>0</v>
      </c>
      <c r="L20" s="57" t="e">
        <f t="shared" si="2"/>
        <v>#DIV/0!</v>
      </c>
      <c r="M20" s="56">
        <f t="shared" si="3"/>
        <v>0</v>
      </c>
      <c r="N20" s="57" t="e">
        <f t="shared" si="4"/>
        <v>#DIV/0!</v>
      </c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>
      <c r="A21" s="53">
        <v>45214</v>
      </c>
      <c r="B21" s="59"/>
      <c r="C21" s="59"/>
      <c r="D21" s="59"/>
      <c r="E21" s="59"/>
      <c r="F21" s="54">
        <f t="shared" si="5"/>
        <v>0</v>
      </c>
      <c r="G21" s="58">
        <f>G20+(G22-G20)/2</f>
        <v>32374</v>
      </c>
      <c r="H21" s="55" t="str">
        <f t="shared" si="0"/>
        <v>Mec</v>
      </c>
      <c r="I21" s="32"/>
      <c r="J21" s="32"/>
      <c r="K21" s="56">
        <f t="shared" si="1"/>
        <v>0</v>
      </c>
      <c r="L21" s="57" t="e">
        <f t="shared" si="2"/>
        <v>#DIV/0!</v>
      </c>
      <c r="M21" s="56">
        <f t="shared" si="3"/>
        <v>0</v>
      </c>
      <c r="N21" s="57" t="e">
        <f t="shared" si="4"/>
        <v>#DIV/0!</v>
      </c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>
      <c r="A22" s="53">
        <v>45231</v>
      </c>
      <c r="B22" s="59"/>
      <c r="C22" s="59"/>
      <c r="D22" s="59"/>
      <c r="E22" s="59"/>
      <c r="F22" s="54">
        <f t="shared" si="5"/>
        <v>0</v>
      </c>
      <c r="G22" s="60">
        <v>32956</v>
      </c>
      <c r="H22" s="55" t="str">
        <f t="shared" si="0"/>
        <v>Mec</v>
      </c>
      <c r="I22" s="32"/>
      <c r="J22" s="32"/>
      <c r="K22" s="56">
        <f t="shared" si="1"/>
        <v>0</v>
      </c>
      <c r="L22" s="57" t="e">
        <f t="shared" si="2"/>
        <v>#DIV/0!</v>
      </c>
      <c r="M22" s="56">
        <f t="shared" si="3"/>
        <v>0</v>
      </c>
      <c r="N22" s="57" t="e">
        <f t="shared" si="4"/>
        <v>#DIV/0!</v>
      </c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>
      <c r="A23" s="53">
        <v>45245</v>
      </c>
      <c r="B23" s="59"/>
      <c r="C23" s="59"/>
      <c r="D23" s="59"/>
      <c r="E23" s="59"/>
      <c r="F23" s="54">
        <f t="shared" si="5"/>
        <v>0</v>
      </c>
      <c r="G23" s="58">
        <f>G22+(G24-G22)/2</f>
        <v>33538</v>
      </c>
      <c r="H23" s="55" t="str">
        <f t="shared" si="0"/>
        <v>Mec</v>
      </c>
      <c r="I23" s="32"/>
      <c r="J23" s="32"/>
      <c r="K23" s="56">
        <f t="shared" si="1"/>
        <v>0</v>
      </c>
      <c r="L23" s="57" t="e">
        <f t="shared" si="2"/>
        <v>#DIV/0!</v>
      </c>
      <c r="M23" s="56">
        <f t="shared" si="3"/>
        <v>0</v>
      </c>
      <c r="N23" s="57" t="e">
        <f t="shared" si="4"/>
        <v>#DIV/0!</v>
      </c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>
      <c r="A24" s="53">
        <v>45261</v>
      </c>
      <c r="B24" s="59"/>
      <c r="C24" s="59"/>
      <c r="D24" s="59"/>
      <c r="E24" s="59"/>
      <c r="F24" s="54">
        <f t="shared" si="5"/>
        <v>0</v>
      </c>
      <c r="G24" s="60">
        <v>34120</v>
      </c>
      <c r="H24" s="55" t="str">
        <f t="shared" si="0"/>
        <v>Mec</v>
      </c>
      <c r="I24" s="32"/>
      <c r="J24" s="32"/>
      <c r="K24" s="56">
        <f t="shared" si="1"/>
        <v>0</v>
      </c>
      <c r="L24" s="57" t="e">
        <f t="shared" si="2"/>
        <v>#DIV/0!</v>
      </c>
      <c r="M24" s="56">
        <f t="shared" si="3"/>
        <v>0</v>
      </c>
      <c r="N24" s="57" t="e">
        <f t="shared" si="4"/>
        <v>#DIV/0!</v>
      </c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>
      <c r="A25" s="53">
        <v>45275</v>
      </c>
      <c r="B25" s="59"/>
      <c r="C25" s="59"/>
      <c r="D25" s="59"/>
      <c r="E25" s="59"/>
      <c r="F25" s="54">
        <f t="shared" si="5"/>
        <v>0</v>
      </c>
      <c r="G25" s="58">
        <f>G24+(G26-G24)/2</f>
        <v>34702</v>
      </c>
      <c r="H25" s="55" t="str">
        <f t="shared" si="0"/>
        <v>Mec</v>
      </c>
      <c r="I25" s="32"/>
      <c r="J25" s="32"/>
      <c r="K25" s="61">
        <f t="shared" si="1"/>
        <v>0</v>
      </c>
      <c r="L25" s="62" t="e">
        <f t="shared" si="2"/>
        <v>#DIV/0!</v>
      </c>
      <c r="M25" s="61">
        <f t="shared" si="3"/>
        <v>0</v>
      </c>
      <c r="N25" s="57" t="e">
        <f t="shared" si="4"/>
        <v>#DIV/0!</v>
      </c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>
      <c r="A26" s="53">
        <v>45289</v>
      </c>
      <c r="B26" s="59"/>
      <c r="C26" s="59"/>
      <c r="D26" s="59"/>
      <c r="E26" s="59"/>
      <c r="F26" s="54">
        <f t="shared" si="5"/>
        <v>0</v>
      </c>
      <c r="G26" s="60">
        <v>35284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5.7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5.7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5.7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5.7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.7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5.7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5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5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5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5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5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5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5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5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5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mergeCells count="2">
    <mergeCell ref="K1:L1"/>
    <mergeCell ref="M1:N1"/>
  </mergeCells>
  <conditionalFormatting sqref="H1:H25">
    <cfRule type="cellIs" dxfId="2" priority="1" operator="between">
      <formula>$G$3</formula>
      <formula>$G$4</formula>
    </cfRule>
  </conditionalFormatting>
  <conditionalFormatting sqref="H2:H25">
    <cfRule type="cellIs" dxfId="1" priority="2" operator="equal">
      <formula>"On Budget"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abSelected="1" topLeftCell="A82" workbookViewId="0">
      <selection activeCell="A95" sqref="A95"/>
    </sheetView>
  </sheetViews>
  <sheetFormatPr defaultColWidth="14.453125" defaultRowHeight="15" customHeight="1"/>
  <cols>
    <col min="1" max="1" width="21.81640625" customWidth="1"/>
    <col min="2" max="2" width="21" customWidth="1"/>
    <col min="3" max="3" width="23.54296875" customWidth="1"/>
    <col min="4" max="4" width="14.453125" customWidth="1"/>
    <col min="5" max="5" width="18.7265625" customWidth="1"/>
    <col min="6" max="6" width="21.81640625" customWidth="1"/>
    <col min="7" max="7" width="15.81640625" customWidth="1"/>
    <col min="8" max="26" width="9.1796875" customWidth="1"/>
  </cols>
  <sheetData>
    <row r="1" spans="1:7" ht="14.5">
      <c r="A1" s="63" t="s">
        <v>41</v>
      </c>
      <c r="B1" s="64" t="s">
        <v>42</v>
      </c>
      <c r="C1" s="64" t="s">
        <v>43</v>
      </c>
      <c r="D1" s="64" t="s">
        <v>44</v>
      </c>
      <c r="E1" s="64" t="s">
        <v>45</v>
      </c>
      <c r="F1" s="64" t="s">
        <v>46</v>
      </c>
      <c r="G1" s="64" t="s">
        <v>47</v>
      </c>
    </row>
    <row r="2" spans="1:7" ht="14.5">
      <c r="A2" s="65">
        <v>44927</v>
      </c>
      <c r="B2" s="66" t="s">
        <v>48</v>
      </c>
      <c r="C2" s="66" t="s">
        <v>49</v>
      </c>
      <c r="D2" s="67">
        <v>-1000</v>
      </c>
      <c r="E2" s="68" t="str">
        <f>IF(D2&lt;0,"Gasto","Ingreso")</f>
        <v>Gasto</v>
      </c>
      <c r="F2" s="69" t="str">
        <f>IF(OR(C2="Alimentacion",C2="Simyo",C2="Piso", C2="Spotify",C2="Guitarra",C2="Salsa",C2="DeGiro",C2="Luz",C2="Agua"),IF(E2="Gasto","Fijo",""),IF(E2="Gasto","Variable",""))</f>
        <v>Fijo</v>
      </c>
      <c r="G2" s="66"/>
    </row>
    <row r="3" spans="1:7" ht="14.5">
      <c r="A3" s="65">
        <v>44927</v>
      </c>
      <c r="B3" s="66" t="s">
        <v>48</v>
      </c>
      <c r="C3" s="66" t="s">
        <v>49</v>
      </c>
      <c r="D3" s="67">
        <v>500</v>
      </c>
      <c r="E3" s="68" t="str">
        <f>IF(D3&lt;0,"Gasto","Ingreso")</f>
        <v>Ingreso</v>
      </c>
      <c r="F3" s="69" t="str">
        <f>IF(OR(C3="Alimentacion",C3="Simyo",C3="Piso", C3="Spotify",C3="Guitarra",C3="Salsa",C3="DeGiro",C3="Luz",C3="Agua"),IF(E3="Gasto","Fijo",""),IF(E3="Gasto","Variable",""))</f>
        <v/>
      </c>
      <c r="G3" s="66"/>
    </row>
    <row r="4" spans="1:7" ht="14.5">
      <c r="A4" s="65">
        <v>44927</v>
      </c>
      <c r="B4" s="66" t="s">
        <v>50</v>
      </c>
      <c r="C4" s="66" t="s">
        <v>51</v>
      </c>
      <c r="D4" s="67">
        <v>2.5</v>
      </c>
      <c r="E4" s="68" t="str">
        <f>IF(D4&lt;0,"Gasto","Ingreso")</f>
        <v>Ingreso</v>
      </c>
      <c r="F4" s="69" t="str">
        <f>IF(OR(C4="Alimentacion",C4="Simyo",C4="Piso", C4="Spotify",C4="Guitarra",C4="Salsa",C4="DeGiro",C4="Luz",C4="Agua"),IF(E4="Gasto","Fijo",""),IF(E4="Gasto","Variable",""))</f>
        <v/>
      </c>
      <c r="G4" s="66" t="s">
        <v>52</v>
      </c>
    </row>
    <row r="5" spans="1:7" ht="14.5">
      <c r="A5" s="65">
        <v>44927</v>
      </c>
      <c r="B5" s="66" t="s">
        <v>53</v>
      </c>
      <c r="C5" s="66" t="s">
        <v>51</v>
      </c>
      <c r="D5" s="67">
        <v>2.5</v>
      </c>
      <c r="E5" s="68" t="str">
        <f>IF(D5&lt;0,"Gasto","Ingreso")</f>
        <v>Ingreso</v>
      </c>
      <c r="F5" s="69" t="str">
        <f>IF(OR(C5="Alimentacion",C5="Simyo",C5="Piso", C5="Spotify",C5="Guitarra",C5="Salsa",C5="DeGiro",C5="Luz",C5="Agua"),IF(E5="Gasto","Fijo",""),IF(E5="Gasto","Variable",""))</f>
        <v/>
      </c>
      <c r="G5" s="66" t="s">
        <v>54</v>
      </c>
    </row>
    <row r="6" spans="1:7" ht="14.5">
      <c r="A6" s="65">
        <v>44927</v>
      </c>
      <c r="B6" s="66" t="s">
        <v>55</v>
      </c>
      <c r="C6" s="66" t="s">
        <v>51</v>
      </c>
      <c r="D6" s="67">
        <v>2.5</v>
      </c>
      <c r="E6" s="68" t="str">
        <f>IF(D6&lt;0,"Gasto","Ingreso")</f>
        <v>Ingreso</v>
      </c>
      <c r="F6" s="69" t="str">
        <f>IF(OR(C6="Alimentacion",C6="Simyo",C6="Piso", C6="Spotify",C6="Guitarra",C6="Salsa",C6="DeGiro",C6="Luz",C6="Agua"),IF(E6="Gasto","Fijo",""),IF(E6="Gasto","Variable",""))</f>
        <v/>
      </c>
      <c r="G6" s="66" t="s">
        <v>56</v>
      </c>
    </row>
    <row r="7" spans="1:7" ht="14.5">
      <c r="A7" s="65">
        <v>44927</v>
      </c>
      <c r="B7" s="66" t="s">
        <v>57</v>
      </c>
      <c r="C7" s="66" t="s">
        <v>58</v>
      </c>
      <c r="D7" s="67">
        <v>-32.6</v>
      </c>
      <c r="E7" s="68" t="str">
        <f>IF(D7&lt;0,"Gasto","Ingreso")</f>
        <v>Gasto</v>
      </c>
      <c r="F7" s="69" t="str">
        <f>IF(OR(C7="Alimentacion",C7="Simyo",C7="Piso", C7="Spotify",C7="Guitarra",C7="Salsa",C7="DeGiro",C7="Luz",C7="Agua"),IF(E7="Gasto","Fijo",""),IF(E7="Gasto","Variable",""))</f>
        <v>Fijo</v>
      </c>
      <c r="G7" s="66"/>
    </row>
    <row r="8" spans="1:7" ht="14.5">
      <c r="A8" s="65">
        <v>44928</v>
      </c>
      <c r="B8" s="66" t="s">
        <v>59</v>
      </c>
      <c r="C8" s="66" t="s">
        <v>60</v>
      </c>
      <c r="D8" s="67">
        <v>-0.35</v>
      </c>
      <c r="E8" s="68" t="str">
        <f>IF(D8&lt;0,"Gasto","Ingreso")</f>
        <v>Gasto</v>
      </c>
      <c r="F8" s="69" t="str">
        <f>IF(OR(C8="Alimentacion",C8="Simyo",C8="Piso", C8="Spotify",C8="Guitarra",C8="Salsa",C8="DeGiro",C8="Luz",C8="Agua"),IF(E8="Gasto","Fijo",""),IF(E8="Gasto","Variable",""))</f>
        <v>Variable</v>
      </c>
      <c r="G8" s="66"/>
    </row>
    <row r="9" spans="1:7" ht="14.5">
      <c r="A9" s="65">
        <v>44928</v>
      </c>
      <c r="B9" s="66" t="s">
        <v>61</v>
      </c>
      <c r="C9" s="66" t="s">
        <v>36</v>
      </c>
      <c r="D9" s="67">
        <v>-200</v>
      </c>
      <c r="E9" s="68" t="str">
        <f>IF(D9&lt;0,"Gasto","Ingreso")</f>
        <v>Gasto</v>
      </c>
      <c r="F9" s="69" t="str">
        <f>IF(OR(C9="Alimentacion",C9="Simyo",C9="Piso", C9="Spotify",C9="Guitarra",C9="Salsa",C9="DeGiro",C9="Luz",C9="Agua"),IF(E9="Gasto","Fijo",""),IF(E9="Gasto","Variable",""))</f>
        <v>Fijo</v>
      </c>
      <c r="G9" s="66"/>
    </row>
    <row r="10" spans="1:7" ht="14.5">
      <c r="A10" s="65">
        <v>44928</v>
      </c>
      <c r="B10" s="66" t="s">
        <v>61</v>
      </c>
      <c r="C10" s="66" t="s">
        <v>62</v>
      </c>
      <c r="D10" s="67">
        <v>-150</v>
      </c>
      <c r="E10" s="68" t="str">
        <f>IF(D10&lt;0,"Gasto","Ingreso")</f>
        <v>Gasto</v>
      </c>
      <c r="F10" s="69" t="str">
        <f>IF(OR(C10="Alimentacion",C10="Simyo",C10="Piso", C10="Spotify",C10="Guitarra",C10="Salsa",C10="DeGiro",C10="Luz",C10="Agua"),IF(E10="Gasto","Fijo",""),IF(E10="Gasto","Variable",""))</f>
        <v>Fijo</v>
      </c>
      <c r="G10" s="66" t="s">
        <v>63</v>
      </c>
    </row>
    <row r="11" spans="1:7" ht="14.5">
      <c r="A11" s="65">
        <v>44928</v>
      </c>
      <c r="B11" s="66" t="s">
        <v>64</v>
      </c>
      <c r="C11" s="66" t="s">
        <v>65</v>
      </c>
      <c r="D11" s="67">
        <v>-39.61</v>
      </c>
      <c r="E11" s="68" t="str">
        <f>IF(D11&lt;0,"Gasto","Ingreso")</f>
        <v>Gasto</v>
      </c>
      <c r="F11" s="69" t="str">
        <f>IF(OR(C11="Alimentacion",C11="Simyo",C11="Piso", C11="Spotify",C11="Guitarra",C11="Salsa",C11="DeGiro",C11="Luz",C11="Agua"),IF(E11="Gasto","Fijo",""),IF(E11="Gasto","Variable",""))</f>
        <v>Fijo</v>
      </c>
      <c r="G11" s="66"/>
    </row>
    <row r="12" spans="1:7" ht="14.5">
      <c r="A12" s="65">
        <v>44929</v>
      </c>
      <c r="B12" s="66" t="s">
        <v>66</v>
      </c>
      <c r="C12" s="66" t="s">
        <v>62</v>
      </c>
      <c r="D12" s="67">
        <v>-1.99</v>
      </c>
      <c r="E12" s="68" t="str">
        <f>IF(D12&lt;0,"Gasto","Ingreso")</f>
        <v>Gasto</v>
      </c>
      <c r="F12" s="69" t="str">
        <f>IF(OR(C12="Alimentacion",C12="Simyo",C12="Piso", C12="Spotify",C12="Guitarra",C12="Salsa",C12="DeGiro",C12="Luz",C12="Agua"),IF(E12="Gasto","Fijo",""),IF(E12="Gasto","Variable",""))</f>
        <v>Fijo</v>
      </c>
      <c r="G12" s="66"/>
    </row>
    <row r="13" spans="1:7" ht="14.5">
      <c r="A13" s="65">
        <v>44929</v>
      </c>
      <c r="B13" s="66" t="s">
        <v>67</v>
      </c>
      <c r="C13" s="66" t="s">
        <v>68</v>
      </c>
      <c r="D13" s="67">
        <v>-12502</v>
      </c>
      <c r="E13" s="68" t="str">
        <f>IF(D13&lt;0,"Gasto","Ingreso")</f>
        <v>Gasto</v>
      </c>
      <c r="F13" s="69" t="str">
        <f>IF(OR(C13="Alimentacion",C13="Simyo",C13="Piso", C13="Spotify",C13="Guitarra",C13="Salsa",C13="DeGiro",C13="Luz",C13="Agua"),IF(E13="Gasto","Fijo",""),IF(E13="Gasto","Variable",""))</f>
        <v>Variable</v>
      </c>
      <c r="G13" s="66"/>
    </row>
    <row r="14" spans="1:7" ht="14.5">
      <c r="A14" s="65">
        <v>44929</v>
      </c>
      <c r="B14" s="66" t="s">
        <v>69</v>
      </c>
      <c r="C14" s="66" t="s">
        <v>68</v>
      </c>
      <c r="D14" s="67">
        <v>12502</v>
      </c>
      <c r="E14" s="68" t="str">
        <f>IF(D14&lt;0,"Gasto","Ingreso")</f>
        <v>Ingreso</v>
      </c>
      <c r="F14" s="69" t="str">
        <f>IF(OR(C14="Alimentacion",C14="Simyo",C14="Piso", C14="Spotify",C14="Guitarra",C14="Salsa",C14="DeGiro",C14="Luz",C14="Agua"),IF(E14="Gasto","Fijo",""),IF(E14="Gasto","Variable",""))</f>
        <v/>
      </c>
      <c r="G14" s="66"/>
    </row>
    <row r="15" spans="1:7" ht="14.5">
      <c r="A15" s="65">
        <v>44929</v>
      </c>
      <c r="B15" s="66" t="s">
        <v>70</v>
      </c>
      <c r="C15" s="66" t="s">
        <v>71</v>
      </c>
      <c r="D15" s="67">
        <v>-109.65</v>
      </c>
      <c r="E15" s="68" t="str">
        <f>IF(D15&lt;0,"Gasto","Ingreso")</f>
        <v>Gasto</v>
      </c>
      <c r="F15" s="69" t="str">
        <f>IF(OR(C15="Alimentacion",C15="Simyo",C15="Piso", C15="Spotify",C15="Guitarra",C15="Salsa",C15="DeGiro",C15="Luz",C15="Agua"),IF(E15="Gasto","Fijo",""),IF(E15="Gasto","Variable",""))</f>
        <v>Fijo</v>
      </c>
      <c r="G15" s="66"/>
    </row>
    <row r="16" spans="1:7" ht="14.5">
      <c r="A16" s="65">
        <v>44929</v>
      </c>
      <c r="B16" s="66" t="s">
        <v>72</v>
      </c>
      <c r="C16" s="66" t="s">
        <v>58</v>
      </c>
      <c r="D16" s="67">
        <v>12</v>
      </c>
      <c r="E16" s="68" t="str">
        <f>IF(D16&lt;0,"Gasto","Ingreso")</f>
        <v>Ingreso</v>
      </c>
      <c r="F16" s="69" t="str">
        <f>IF(OR(C16="Alimentacion",C16="Simyo",C16="Piso", C16="Spotify",C16="Guitarra",C16="Salsa",C16="DeGiro",C16="Luz",C16="Agua"),IF(E16="Gasto","Fijo",""),IF(E16="Gasto","Variable",""))</f>
        <v/>
      </c>
      <c r="G16" s="66"/>
    </row>
    <row r="17" spans="1:7" ht="14.5">
      <c r="A17" s="65">
        <v>44930</v>
      </c>
      <c r="B17" s="66" t="s">
        <v>72</v>
      </c>
      <c r="C17" s="66" t="s">
        <v>51</v>
      </c>
      <c r="D17" s="67">
        <v>2.5</v>
      </c>
      <c r="E17" s="68" t="str">
        <f>IF(D17&lt;0,"Gasto","Ingreso")</f>
        <v>Ingreso</v>
      </c>
      <c r="F17" s="69" t="str">
        <f>IF(OR(C17="Alimentacion",C17="Simyo",C17="Piso", C17="Spotify",C17="Guitarra",C17="Salsa",C17="DeGiro",C17="Luz",C17="Agua"),IF(E17="Gasto","Fijo",""),IF(E17="Gasto","Variable",""))</f>
        <v/>
      </c>
      <c r="G17" s="66" t="s">
        <v>73</v>
      </c>
    </row>
    <row r="18" spans="1:7" ht="14.5">
      <c r="A18" s="65">
        <v>44931</v>
      </c>
      <c r="B18" s="70" t="s">
        <v>74</v>
      </c>
      <c r="C18" s="66" t="s">
        <v>51</v>
      </c>
      <c r="D18" s="67">
        <v>4</v>
      </c>
      <c r="E18" s="68" t="str">
        <f>IF(D18&lt;0,"Gasto","Ingreso")</f>
        <v>Ingreso</v>
      </c>
      <c r="F18" s="69" t="str">
        <f>IF(OR(C18="Alimentacion",C18="Simyo",C18="Piso", C18="Spotify",C18="Guitarra",C18="Salsa",C18="DeGiro",C18="Luz",C18="Agua"),IF(E18="Gasto","Fijo",""),IF(E18="Gasto","Variable",""))</f>
        <v/>
      </c>
      <c r="G18" s="66"/>
    </row>
    <row r="19" spans="1:7" ht="14.5">
      <c r="A19" s="65">
        <v>44932</v>
      </c>
      <c r="B19" s="66" t="s">
        <v>50</v>
      </c>
      <c r="C19" s="66" t="s">
        <v>75</v>
      </c>
      <c r="D19" s="67">
        <v>19.25</v>
      </c>
      <c r="E19" s="68" t="str">
        <f>IF(D19&lt;0,"Gasto","Ingreso")</f>
        <v>Ingreso</v>
      </c>
      <c r="F19" s="69" t="str">
        <f>IF(OR(C19="Alimentacion",C19="Simyo",C19="Piso", C19="Spotify",C19="Guitarra",C19="Salsa",C19="DeGiro",C19="Luz",C19="Agua"),IF(E19="Gasto","Fijo",""),IF(E19="Gasto","Variable",""))</f>
        <v/>
      </c>
      <c r="G19" s="66" t="s">
        <v>76</v>
      </c>
    </row>
    <row r="20" spans="1:7" ht="14.5">
      <c r="A20" s="65">
        <v>44932</v>
      </c>
      <c r="B20" s="66" t="s">
        <v>77</v>
      </c>
      <c r="C20" s="66" t="s">
        <v>75</v>
      </c>
      <c r="D20" s="67">
        <v>-38.5</v>
      </c>
      <c r="E20" s="68" t="str">
        <f>IF(D20&lt;0,"Gasto","Ingreso")</f>
        <v>Gasto</v>
      </c>
      <c r="F20" s="69" t="str">
        <f>IF(OR(C20="Alimentacion",C20="Simyo",C20="Piso", C20="Spotify",C20="Guitarra",C20="Salsa",C20="DeGiro",C20="Luz",C20="Agua"),IF(E20="Gasto","Fijo",""),IF(E20="Gasto","Variable",""))</f>
        <v>Variable</v>
      </c>
      <c r="G20" s="66" t="s">
        <v>76</v>
      </c>
    </row>
    <row r="21" spans="1:7" ht="15.75" customHeight="1">
      <c r="A21" s="65">
        <v>44932</v>
      </c>
      <c r="B21" s="66" t="s">
        <v>50</v>
      </c>
      <c r="C21" s="66" t="s">
        <v>78</v>
      </c>
      <c r="D21" s="67">
        <v>18.829999999999998</v>
      </c>
      <c r="E21" s="68" t="str">
        <f>IF(D21&lt;0,"Gasto","Ingreso")</f>
        <v>Ingreso</v>
      </c>
      <c r="F21" s="69" t="str">
        <f>IF(OR(C21="Alimentacion",C21="Simyo",C21="Piso", C21="Spotify",C21="Guitarra",C21="Salsa",C21="DeGiro",C21="Luz",C21="Agua"),IF(E21="Gasto","Fijo",""),IF(E21="Gasto","Variable",""))</f>
        <v/>
      </c>
      <c r="G21" s="66"/>
    </row>
    <row r="22" spans="1:7" ht="15.75" customHeight="1">
      <c r="A22" s="65">
        <v>44932</v>
      </c>
      <c r="B22" s="66" t="s">
        <v>79</v>
      </c>
      <c r="C22" s="66" t="s">
        <v>78</v>
      </c>
      <c r="D22" s="67">
        <v>-18.829999999999998</v>
      </c>
      <c r="E22" s="68" t="str">
        <f>IF(D22&lt;0,"Gasto","Ingreso")</f>
        <v>Gasto</v>
      </c>
      <c r="F22" s="69" t="str">
        <f>IF(OR(C22="Alimentacion",C22="Simyo",C22="Piso", C22="Spotify",C22="Guitarra",C22="Salsa",C22="DeGiro",C22="Luz",C22="Agua"),IF(E22="Gasto","Fijo",""),IF(E22="Gasto","Variable",""))</f>
        <v>Variable</v>
      </c>
      <c r="G22" s="66"/>
    </row>
    <row r="23" spans="1:7" ht="15.75" customHeight="1">
      <c r="A23" s="65">
        <v>44932</v>
      </c>
      <c r="B23" s="66" t="s">
        <v>80</v>
      </c>
      <c r="C23" s="66" t="s">
        <v>78</v>
      </c>
      <c r="D23" s="67">
        <v>-2.85</v>
      </c>
      <c r="E23" s="68" t="str">
        <f>IF(D23&lt;0,"Gasto","Ingreso")</f>
        <v>Gasto</v>
      </c>
      <c r="F23" s="69" t="str">
        <f>IF(OR(C23="Alimentacion",C23="Simyo",C23="Piso", C23="Spotify",C23="Guitarra",C23="Salsa",C23="DeGiro",C23="Luz",C23="Agua"),IF(E23="Gasto","Fijo",""),IF(E23="Gasto","Variable",""))</f>
        <v>Variable</v>
      </c>
      <c r="G23" s="66"/>
    </row>
    <row r="24" spans="1:7" ht="15.75" customHeight="1">
      <c r="A24" s="65">
        <v>44932</v>
      </c>
      <c r="B24" s="66" t="s">
        <v>81</v>
      </c>
      <c r="C24" s="66" t="s">
        <v>78</v>
      </c>
      <c r="D24" s="67">
        <v>-0.1</v>
      </c>
      <c r="E24" s="68" t="str">
        <f>IF(D24&lt;0,"Gasto","Ingreso")</f>
        <v>Gasto</v>
      </c>
      <c r="F24" s="69" t="str">
        <f>IF(OR(C24="Alimentacion",C24="Simyo",C24="Piso", C24="Spotify",C24="Guitarra",C24="Salsa",C24="DeGiro",C24="Luz",C24="Agua"),IF(E24="Gasto","Fijo",""),IF(E24="Gasto","Variable",""))</f>
        <v>Variable</v>
      </c>
      <c r="G24" s="66"/>
    </row>
    <row r="25" spans="1:7" ht="15.75" customHeight="1">
      <c r="A25" s="65">
        <v>44932</v>
      </c>
      <c r="B25" s="66" t="s">
        <v>81</v>
      </c>
      <c r="C25" s="66" t="s">
        <v>78</v>
      </c>
      <c r="D25" s="67">
        <v>-0.2</v>
      </c>
      <c r="E25" s="68" t="str">
        <f>IF(D25&lt;0,"Gasto","Ingreso")</f>
        <v>Gasto</v>
      </c>
      <c r="F25" s="69" t="str">
        <f>IF(OR(C25="Alimentacion",C25="Simyo",C25="Piso", C25="Spotify",C25="Guitarra",C25="Salsa",C25="DeGiro",C25="Luz",C25="Agua"),IF(E25="Gasto","Fijo",""),IF(E25="Gasto","Variable",""))</f>
        <v>Variable</v>
      </c>
      <c r="G25" s="66"/>
    </row>
    <row r="26" spans="1:7" ht="15.75" customHeight="1">
      <c r="A26" s="65">
        <v>44932</v>
      </c>
      <c r="B26" s="66" t="s">
        <v>82</v>
      </c>
      <c r="C26" s="66" t="s">
        <v>78</v>
      </c>
      <c r="D26" s="67">
        <v>-1</v>
      </c>
      <c r="E26" s="68" t="str">
        <f>IF(D26&lt;0,"Gasto","Ingreso")</f>
        <v>Gasto</v>
      </c>
      <c r="F26" s="69" t="str">
        <f>IF(OR(C26="Alimentacion",C26="Simyo",C26="Piso", C26="Spotify",C26="Guitarra",C26="Salsa",C26="DeGiro",C26="Luz",C26="Agua"),IF(E26="Gasto","Fijo",""),IF(E26="Gasto","Variable",""))</f>
        <v>Variable</v>
      </c>
      <c r="G26" s="66"/>
    </row>
    <row r="27" spans="1:7" ht="15.75" customHeight="1">
      <c r="A27" s="65">
        <v>44933</v>
      </c>
      <c r="B27" s="66" t="s">
        <v>83</v>
      </c>
      <c r="C27" s="66" t="s">
        <v>75</v>
      </c>
      <c r="D27" s="67">
        <v>-8</v>
      </c>
      <c r="E27" s="68" t="str">
        <f>IF(D27&lt;0,"Gasto","Ingreso")</f>
        <v>Gasto</v>
      </c>
      <c r="F27" s="69" t="str">
        <f>IF(OR(C27="Alimentacion",C27="Simyo",C27="Piso", C27="Spotify",C27="Guitarra",C27="Salsa",C27="DeGiro",C27="Luz",C27="Agua"),IF(E27="Gasto","Fijo",""),IF(E27="Gasto","Variable",""))</f>
        <v>Variable</v>
      </c>
      <c r="G27" s="66" t="s">
        <v>84</v>
      </c>
    </row>
    <row r="28" spans="1:7" ht="15.75" customHeight="1">
      <c r="A28" s="65">
        <v>44933</v>
      </c>
      <c r="B28" s="66" t="s">
        <v>85</v>
      </c>
      <c r="C28" s="66" t="s">
        <v>75</v>
      </c>
      <c r="D28" s="67">
        <v>-14.25</v>
      </c>
      <c r="E28" s="68" t="str">
        <f>IF(D28&lt;0,"Gasto","Ingreso")</f>
        <v>Gasto</v>
      </c>
      <c r="F28" s="69" t="str">
        <f>IF(OR(C28="Alimentacion",C28="Simyo",C28="Piso", C28="Spotify",C28="Guitarra",C28="Salsa",C28="DeGiro",C28="Luz",C28="Agua"),IF(E28="Gasto","Fijo",""),IF(E28="Gasto","Variable",""))</f>
        <v>Variable</v>
      </c>
      <c r="G28" s="66" t="s">
        <v>86</v>
      </c>
    </row>
    <row r="29" spans="1:7" ht="15.75" customHeight="1">
      <c r="A29" s="65">
        <v>44934</v>
      </c>
      <c r="B29" s="66" t="s">
        <v>85</v>
      </c>
      <c r="C29" s="66" t="s">
        <v>75</v>
      </c>
      <c r="D29" s="67">
        <v>-7.15</v>
      </c>
      <c r="E29" s="68" t="str">
        <f>IF(D29&lt;0,"Gasto","Ingreso")</f>
        <v>Gasto</v>
      </c>
      <c r="F29" s="69" t="str">
        <f>IF(OR(C29="Alimentacion",C29="Simyo",C29="Piso", C29="Spotify",C29="Guitarra",C29="Salsa",C29="DeGiro",C29="Luz",C29="Agua"),IF(E29="Gasto","Fijo",""),IF(E29="Gasto","Variable",""))</f>
        <v>Variable</v>
      </c>
      <c r="G29" s="66" t="s">
        <v>87</v>
      </c>
    </row>
    <row r="30" spans="1:7" ht="15.75" customHeight="1">
      <c r="A30" s="65">
        <v>44935</v>
      </c>
      <c r="B30" s="66" t="s">
        <v>88</v>
      </c>
      <c r="C30" s="66" t="s">
        <v>89</v>
      </c>
      <c r="D30" s="67">
        <v>-6.5</v>
      </c>
      <c r="E30" s="68" t="str">
        <f>IF(D30&lt;0,"Gasto","Ingreso")</f>
        <v>Gasto</v>
      </c>
      <c r="F30" s="69" t="str">
        <f>IF(OR(C30="Alimentacion",C30="Simyo",C30="Piso", C30="Spotify",C30="Guitarra",C30="Salsa",C30="DeGiro",C30="Luz",C30="Agua"),IF(E30="Gasto","Fijo",""),IF(E30="Gasto","Variable",""))</f>
        <v>Variable</v>
      </c>
      <c r="G30" s="66"/>
    </row>
    <row r="31" spans="1:7" ht="15.75" customHeight="1">
      <c r="A31" s="65">
        <v>44935</v>
      </c>
      <c r="B31" s="66" t="s">
        <v>90</v>
      </c>
      <c r="C31" s="66" t="s">
        <v>90</v>
      </c>
      <c r="D31" s="67">
        <v>-100</v>
      </c>
      <c r="E31" s="68" t="str">
        <f>IF(D31&lt;0,"Gasto","Ingreso")</f>
        <v>Gasto</v>
      </c>
      <c r="F31" s="69" t="str">
        <f>IF(OR(C31="Alimentacion",C31="Simyo",C31="Piso", C31="Spotify",C31="Guitarra",C31="Salsa",C31="DeGiro",C31="Luz",C31="Agua"),IF(E31="Gasto","Fijo",""),IF(E31="Gasto","Variable",""))</f>
        <v>Fijo</v>
      </c>
      <c r="G31" s="66" t="s">
        <v>91</v>
      </c>
    </row>
    <row r="32" spans="1:7" ht="15.75" customHeight="1">
      <c r="A32" s="65">
        <v>44935</v>
      </c>
      <c r="B32" s="66" t="s">
        <v>92</v>
      </c>
      <c r="C32" s="66" t="s">
        <v>89</v>
      </c>
      <c r="D32" s="67">
        <v>-12.7</v>
      </c>
      <c r="E32" s="68" t="str">
        <f>IF(D32&lt;0,"Gasto","Ingreso")</f>
        <v>Gasto</v>
      </c>
      <c r="F32" s="69" t="str">
        <f>IF(OR(C32="Alimentacion",C32="Simyo",C32="Piso", C32="Spotify",C32="Guitarra",C32="Salsa",C32="DeGiro",C32="Luz",C32="Agua"),IF(E32="Gasto","Fijo",""),IF(E32="Gasto","Variable",""))</f>
        <v>Variable</v>
      </c>
      <c r="G32" s="66" t="s">
        <v>93</v>
      </c>
    </row>
    <row r="33" spans="1:7" ht="15.75" customHeight="1">
      <c r="A33" s="65">
        <v>44935</v>
      </c>
      <c r="B33" s="66" t="s">
        <v>94</v>
      </c>
      <c r="C33" s="66" t="s">
        <v>62</v>
      </c>
      <c r="D33" s="67">
        <v>-2.1</v>
      </c>
      <c r="E33" s="68" t="str">
        <f>IF(D33&lt;0,"Gasto","Ingreso")</f>
        <v>Gasto</v>
      </c>
      <c r="F33" s="69" t="str">
        <f>IF(OR(C33="Alimentacion",C33="Simyo",C33="Piso", C33="Spotify",C33="Guitarra",C33="Salsa",C33="DeGiro",C33="Luz",C33="Agua"),IF(E33="Gasto","Fijo",""),IF(E33="Gasto","Variable",""))</f>
        <v>Fijo</v>
      </c>
      <c r="G33" s="66"/>
    </row>
    <row r="34" spans="1:7" ht="15.75" customHeight="1">
      <c r="A34" s="65">
        <v>44935</v>
      </c>
      <c r="B34" s="66" t="s">
        <v>95</v>
      </c>
      <c r="C34" s="66" t="s">
        <v>51</v>
      </c>
      <c r="D34" s="67">
        <v>-15.99</v>
      </c>
      <c r="E34" s="68" t="str">
        <f>IF(D34&lt;0,"Gasto","Ingreso")</f>
        <v>Gasto</v>
      </c>
      <c r="F34" s="69" t="str">
        <f>IF(OR(C34="Alimentacion",C34="Simyo",C34="Piso", C34="Spotify",C34="Guitarra",C34="Salsa",C34="DeGiro",C34="Luz",C34="Agua"),IF(E34="Gasto","Fijo",""),IF(E34="Gasto","Variable",""))</f>
        <v>Fijo</v>
      </c>
      <c r="G34" s="66"/>
    </row>
    <row r="35" spans="1:7" ht="15.75" customHeight="1">
      <c r="A35" s="65">
        <v>44936</v>
      </c>
      <c r="B35" s="66" t="s">
        <v>96</v>
      </c>
      <c r="C35" s="66" t="s">
        <v>75</v>
      </c>
      <c r="D35" s="67">
        <v>-12.9</v>
      </c>
      <c r="E35" s="68" t="str">
        <f>IF(D35&lt;0,"Gasto","Ingreso")</f>
        <v>Gasto</v>
      </c>
      <c r="F35" s="69" t="str">
        <f>IF(OR(C35="Alimentacion",C35="Simyo",C35="Piso", C35="Spotify",C35="Guitarra",C35="Salsa",C35="DeGiro",C35="Luz",C35="Agua"),IF(E35="Gasto","Fijo",""),IF(E35="Gasto","Variable",""))</f>
        <v>Variable</v>
      </c>
      <c r="G35" s="66" t="s">
        <v>97</v>
      </c>
    </row>
    <row r="36" spans="1:7" ht="15.75" customHeight="1">
      <c r="A36" s="65">
        <v>44936</v>
      </c>
      <c r="B36" s="66" t="s">
        <v>98</v>
      </c>
      <c r="C36" s="66" t="s">
        <v>99</v>
      </c>
      <c r="D36" s="67">
        <v>1031.56</v>
      </c>
      <c r="E36" s="68" t="str">
        <f>IF(D36&lt;0,"Gasto","Ingreso")</f>
        <v>Ingreso</v>
      </c>
      <c r="F36" s="69" t="str">
        <f>IF(OR(C36="Alimentacion",C36="Simyo",C36="Piso", C36="Spotify",C36="Guitarra",C36="Salsa",C36="DeGiro",C36="Luz",C36="Agua"),IF(E36="Gasto","Fijo",""),IF(E36="Gasto","Variable",""))</f>
        <v/>
      </c>
      <c r="G36" s="66"/>
    </row>
    <row r="37" spans="1:7" ht="15.75" customHeight="1">
      <c r="A37" s="65">
        <v>44938</v>
      </c>
      <c r="B37" s="66" t="s">
        <v>100</v>
      </c>
      <c r="C37" s="66" t="s">
        <v>62</v>
      </c>
      <c r="D37" s="67">
        <v>-4</v>
      </c>
      <c r="E37" s="68" t="str">
        <f>IF(D37&lt;0,"Gasto","Ingreso")</f>
        <v>Gasto</v>
      </c>
      <c r="F37" s="69" t="str">
        <f>IF(OR(C37="Alimentacion",C37="Simyo",C37="Piso", C37="Spotify",C37="Guitarra",C37="Salsa",C37="DeGiro",C37="Luz",C37="Agua"),IF(E37="Gasto","Fijo",""),IF(E37="Gasto","Variable",""))</f>
        <v>Fijo</v>
      </c>
      <c r="G37" s="66"/>
    </row>
    <row r="38" spans="1:7" ht="15.75" customHeight="1">
      <c r="A38" s="65">
        <v>44938</v>
      </c>
      <c r="B38" s="66" t="s">
        <v>72</v>
      </c>
      <c r="C38" s="66" t="s">
        <v>71</v>
      </c>
      <c r="D38" s="67">
        <v>55</v>
      </c>
      <c r="E38" s="68" t="str">
        <f>IF(D38&lt;0,"Gasto","Ingreso")</f>
        <v>Ingreso</v>
      </c>
      <c r="F38" s="69" t="str">
        <f>IF(OR(C38="Alimentacion",C38="Simyo",C38="Piso", C38="Spotify",C38="Guitarra",C38="Salsa",C38="DeGiro",C38="Luz",C38="Agua"),IF(E38="Gasto","Fijo",""),IF(E38="Gasto","Variable",""))</f>
        <v/>
      </c>
      <c r="G38" s="66"/>
    </row>
    <row r="39" spans="1:7" ht="15.75" customHeight="1">
      <c r="A39" s="65">
        <v>44938</v>
      </c>
      <c r="B39" s="66" t="s">
        <v>72</v>
      </c>
      <c r="C39" s="66" t="s">
        <v>65</v>
      </c>
      <c r="D39" s="67">
        <v>20</v>
      </c>
      <c r="E39" s="68" t="str">
        <f>IF(D39&lt;0,"Gasto","Ingreso")</f>
        <v>Ingreso</v>
      </c>
      <c r="F39" s="69" t="str">
        <f>IF(OR(C39="Alimentacion",C39="Simyo",C39="Piso", C39="Spotify",C39="Guitarra",C39="Salsa",C39="DeGiro",C39="Luz",C39="Agua"),IF(E39="Gasto","Fijo",""),IF(E39="Gasto","Variable",""))</f>
        <v/>
      </c>
      <c r="G39" s="66"/>
    </row>
    <row r="40" spans="1:7" ht="15.75" customHeight="1">
      <c r="A40" s="65">
        <v>44939</v>
      </c>
      <c r="B40" s="66" t="s">
        <v>101</v>
      </c>
      <c r="C40" s="66" t="s">
        <v>102</v>
      </c>
      <c r="D40" s="67">
        <v>-6</v>
      </c>
      <c r="E40" s="68" t="str">
        <f>IF(D40&lt;0,"Gasto","Ingreso")</f>
        <v>Gasto</v>
      </c>
      <c r="F40" s="69" t="str">
        <f>IF(OR(C40="Alimentacion",C40="Simyo",C40="Piso", C40="Spotify",C40="Guitarra",C40="Salsa",C40="DeGiro",C40="Luz",C40="Agua"),IF(E40="Gasto","Fijo",""),IF(E40="Gasto","Variable",""))</f>
        <v>Variable</v>
      </c>
      <c r="G40" s="66"/>
    </row>
    <row r="41" spans="1:7" ht="15.75" customHeight="1">
      <c r="A41" s="65">
        <v>44939</v>
      </c>
      <c r="B41" s="66" t="s">
        <v>85</v>
      </c>
      <c r="C41" s="66" t="s">
        <v>103</v>
      </c>
      <c r="D41" s="67">
        <v>-22.9</v>
      </c>
      <c r="E41" s="68" t="str">
        <f>IF(D41&lt;0,"Gasto","Ingreso")</f>
        <v>Gasto</v>
      </c>
      <c r="F41" s="69" t="str">
        <f>IF(OR(C41="Alimentacion",C41="Simyo",C41="Piso", C41="Spotify",C41="Guitarra",C41="Salsa",C41="DeGiro",C41="Luz",C41="Agua"),IF(E41="Gasto","Fijo",""),IF(E41="Gasto","Variable",""))</f>
        <v>Variable</v>
      </c>
      <c r="G41" s="66"/>
    </row>
    <row r="42" spans="1:7" ht="15.75" customHeight="1">
      <c r="A42" s="65">
        <v>44939</v>
      </c>
      <c r="B42" s="66" t="s">
        <v>104</v>
      </c>
      <c r="C42" s="66" t="s">
        <v>62</v>
      </c>
      <c r="D42" s="67">
        <v>-10.5</v>
      </c>
      <c r="E42" s="68" t="str">
        <f>IF(D42&lt;0,"Gasto","Ingreso")</f>
        <v>Gasto</v>
      </c>
      <c r="F42" s="69" t="str">
        <f>IF(OR(C42="Alimentacion",C42="Simyo",C42="Piso", C42="Spotify",C42="Guitarra",C42="Salsa",C42="DeGiro",C42="Luz",C42="Agua"),IF(E42="Gasto","Fijo",""),IF(E42="Gasto","Variable",""))</f>
        <v>Fijo</v>
      </c>
      <c r="G42" s="66"/>
    </row>
    <row r="43" spans="1:7" ht="15.75" customHeight="1">
      <c r="A43" s="65">
        <v>44939</v>
      </c>
      <c r="B43" s="66" t="s">
        <v>105</v>
      </c>
      <c r="C43" s="66" t="s">
        <v>106</v>
      </c>
      <c r="D43" s="67">
        <v>-10.8</v>
      </c>
      <c r="E43" s="68" t="str">
        <f>IF(D43&lt;0,"Gasto","Ingreso")</f>
        <v>Gasto</v>
      </c>
      <c r="F43" s="69" t="str">
        <f>IF(OR(C43="Alimentacion",C43="Simyo",C43="Piso", C43="Spotify",C43="Guitarra",C43="Salsa",C43="DeGiro",C43="Luz",C43="Agua"),IF(E43="Gasto","Fijo",""),IF(E43="Gasto","Variable",""))</f>
        <v>Variable</v>
      </c>
      <c r="G43" s="66"/>
    </row>
    <row r="44" spans="1:7" ht="15.75" customHeight="1">
      <c r="A44" s="65">
        <v>44940</v>
      </c>
      <c r="B44" s="66" t="s">
        <v>82</v>
      </c>
      <c r="C44" s="66" t="s">
        <v>78</v>
      </c>
      <c r="D44" s="67">
        <v>-37.57</v>
      </c>
      <c r="E44" s="68" t="str">
        <f>IF(D44&lt;0,"Gasto","Ingreso")</f>
        <v>Gasto</v>
      </c>
      <c r="F44" s="69" t="str">
        <f>IF(OR(C44="Alimentacion",C44="Simyo",C44="Piso", C44="Spotify",C44="Guitarra",C44="Salsa",C44="DeGiro",C44="Luz",C44="Agua"),IF(E44="Gasto","Fijo",""),IF(E44="Gasto","Variable",""))</f>
        <v>Variable</v>
      </c>
      <c r="G44" s="66" t="s">
        <v>107</v>
      </c>
    </row>
    <row r="45" spans="1:7" ht="15.75" customHeight="1">
      <c r="A45" s="65">
        <v>44941</v>
      </c>
      <c r="B45" s="66" t="s">
        <v>108</v>
      </c>
      <c r="C45" s="66" t="s">
        <v>102</v>
      </c>
      <c r="D45" s="67">
        <v>-9.99</v>
      </c>
      <c r="E45" s="68" t="str">
        <f>IF(D45&lt;0,"Gasto","Ingreso")</f>
        <v>Gasto</v>
      </c>
      <c r="F45" s="69" t="str">
        <f>IF(OR(C45="Alimentacion",C45="Simyo",C45="Piso", C45="Spotify",C45="Guitarra",C45="Salsa",C45="DeGiro",C45="Luz",C45="Agua"),IF(E45="Gasto","Fijo",""),IF(E45="Gasto","Variable",""))</f>
        <v>Variable</v>
      </c>
      <c r="G45" s="66"/>
    </row>
    <row r="46" spans="1:7" ht="15.75" customHeight="1">
      <c r="A46" s="65">
        <v>44942</v>
      </c>
      <c r="B46" s="66" t="s">
        <v>109</v>
      </c>
      <c r="C46" s="66" t="s">
        <v>110</v>
      </c>
      <c r="D46" s="67">
        <v>-8.65</v>
      </c>
      <c r="E46" s="68" t="str">
        <f>IF(D46&lt;0,"Gasto","Ingreso")</f>
        <v>Gasto</v>
      </c>
      <c r="F46" s="69" t="str">
        <f>IF(OR(C46="Alimentacion",C46="Simyo",C46="Piso", C46="Spotify",C46="Guitarra",C46="Salsa",C46="DeGiro",C46="Luz",C46="Agua"),IF(E46="Gasto","Fijo",""),IF(E46="Gasto","Variable",""))</f>
        <v>Variable</v>
      </c>
      <c r="G46" s="66"/>
    </row>
    <row r="47" spans="1:7" ht="15.75" customHeight="1">
      <c r="A47" s="65">
        <v>44943</v>
      </c>
      <c r="B47" s="66" t="s">
        <v>111</v>
      </c>
      <c r="C47" s="66" t="s">
        <v>106</v>
      </c>
      <c r="D47" s="67">
        <v>-3.9</v>
      </c>
      <c r="E47" s="68" t="str">
        <f>IF(D47&lt;0,"Gasto","Ingreso")</f>
        <v>Gasto</v>
      </c>
      <c r="F47" s="69" t="str">
        <f>IF(OR(C47="Alimentacion",C47="Simyo",C47="Piso", C47="Spotify",C47="Guitarra",C47="Salsa",C47="DeGiro",C47="Luz",C47="Agua"),IF(E47="Gasto","Fijo",""),IF(E47="Gasto","Variable",""))</f>
        <v>Variable</v>
      </c>
      <c r="G47" s="66"/>
    </row>
    <row r="48" spans="1:7" ht="15.75" customHeight="1">
      <c r="A48" s="65">
        <v>44943</v>
      </c>
      <c r="B48" s="66" t="s">
        <v>112</v>
      </c>
      <c r="C48" s="66" t="s">
        <v>78</v>
      </c>
      <c r="D48" s="67">
        <v>-1.45</v>
      </c>
      <c r="E48" s="68" t="str">
        <f>IF(D48&lt;0,"Gasto","Ingreso")</f>
        <v>Gasto</v>
      </c>
      <c r="F48" s="69" t="str">
        <f>IF(OR(C48="Alimentacion",C48="Simyo",C48="Piso", C48="Spotify",C48="Guitarra",C48="Salsa",C48="DeGiro",C48="Luz",C48="Agua"),IF(E48="Gasto","Fijo",""),IF(E48="Gasto","Variable",""))</f>
        <v>Variable</v>
      </c>
      <c r="G48" s="66" t="s">
        <v>113</v>
      </c>
    </row>
    <row r="49" spans="1:11" ht="15.75" customHeight="1">
      <c r="A49" s="65">
        <v>44944</v>
      </c>
      <c r="B49" s="66" t="s">
        <v>114</v>
      </c>
      <c r="C49" s="66"/>
      <c r="D49" s="71">
        <v>5843.5</v>
      </c>
      <c r="E49" s="72"/>
      <c r="F49" s="73"/>
      <c r="G49" s="66" t="s">
        <v>115</v>
      </c>
    </row>
    <row r="50" spans="1:11" ht="15.75" customHeight="1">
      <c r="A50" s="65">
        <v>44945</v>
      </c>
      <c r="B50" s="66" t="s">
        <v>116</v>
      </c>
      <c r="C50" s="66" t="s">
        <v>75</v>
      </c>
      <c r="D50" s="67">
        <v>-5.5</v>
      </c>
      <c r="E50" s="68" t="str">
        <f>IF(D50&lt;0,"Gasto","Ingreso")</f>
        <v>Gasto</v>
      </c>
      <c r="F50" s="69" t="str">
        <f>IF(OR(C50="Alimentacion",C50="Simyo",C50="Piso", C50="Spotify",C50="Guitarra",C50="Salsa",C50="DeGiro",C50="Luz",C50="Agua"),IF(E50="Gasto","Fijo",""),IF(E50="Gasto","Variable",""))</f>
        <v>Variable</v>
      </c>
      <c r="G50" s="66"/>
    </row>
    <row r="51" spans="1:11" ht="15.75" customHeight="1">
      <c r="A51" s="65">
        <v>44945</v>
      </c>
      <c r="B51" s="66" t="s">
        <v>82</v>
      </c>
      <c r="C51" s="66" t="s">
        <v>78</v>
      </c>
      <c r="D51" s="67">
        <v>-28.16</v>
      </c>
      <c r="E51" s="68" t="str">
        <f>IF(D51&lt;0,"Gasto","Ingreso")</f>
        <v>Gasto</v>
      </c>
      <c r="F51" s="69" t="str">
        <f>IF(OR(C51="Alimentacion",C51="Simyo",C51="Piso", C51="Spotify",C51="Guitarra",C51="Salsa",C51="DeGiro",C51="Luz",C51="Agua"),IF(E51="Gasto","Fijo",""),IF(E51="Gasto","Variable",""))</f>
        <v>Variable</v>
      </c>
      <c r="G51" s="66"/>
    </row>
    <row r="52" spans="1:11" ht="15.75" customHeight="1">
      <c r="A52" s="65">
        <v>44945</v>
      </c>
      <c r="B52" s="66" t="s">
        <v>117</v>
      </c>
      <c r="C52" s="66"/>
      <c r="D52" s="71">
        <v>-1863</v>
      </c>
      <c r="E52" s="72"/>
      <c r="F52" s="73"/>
      <c r="G52" s="66" t="s">
        <v>118</v>
      </c>
    </row>
    <row r="53" spans="1:11" ht="15.75" customHeight="1">
      <c r="A53" s="65">
        <v>44946</v>
      </c>
      <c r="B53" s="66" t="s">
        <v>119</v>
      </c>
      <c r="C53" s="66" t="s">
        <v>119</v>
      </c>
      <c r="D53" s="67">
        <v>-40</v>
      </c>
      <c r="E53" s="68" t="str">
        <f>IF(D53&lt;0,"Gasto","Ingreso")</f>
        <v>Gasto</v>
      </c>
      <c r="F53" s="69" t="str">
        <f>IF(OR(C53="Alimentacion",C53="Simyo",C53="Piso", C53="Spotify",C53="Guitarra",C53="Salsa",C53="DeGiro",C53="Luz",C53="Agua"),IF(E53="Gasto","Fijo",""),IF(E53="Gasto","Variable",""))</f>
        <v>Variable</v>
      </c>
      <c r="G53" s="66" t="s">
        <v>120</v>
      </c>
    </row>
    <row r="54" spans="1:11" ht="15.75" customHeight="1">
      <c r="A54" s="65">
        <v>44946</v>
      </c>
      <c r="B54" s="66" t="s">
        <v>121</v>
      </c>
      <c r="C54" s="66" t="s">
        <v>121</v>
      </c>
      <c r="D54" s="67">
        <v>-100</v>
      </c>
      <c r="E54" s="68" t="str">
        <f>IF(D54&lt;0,"Gasto","Ingreso")</f>
        <v>Gasto</v>
      </c>
      <c r="F54" s="69" t="str">
        <f>IF(OR(C54="Alimentacion",C54="Simyo",C54="Piso", C54="Spotify",C54="Guitarra",C54="Salsa",C54="DeGiro",C54="Luz",C54="Agua"),IF(E54="Gasto","Fijo",""),IF(E54="Gasto","Variable",""))</f>
        <v>Variable</v>
      </c>
      <c r="G54" s="66" t="s">
        <v>122</v>
      </c>
    </row>
    <row r="55" spans="1:11" ht="15.75" customHeight="1">
      <c r="A55" s="65">
        <v>44947</v>
      </c>
      <c r="B55" s="66" t="s">
        <v>123</v>
      </c>
      <c r="C55" s="66" t="s">
        <v>124</v>
      </c>
      <c r="D55" s="67">
        <v>-19.989999999999998</v>
      </c>
      <c r="E55" s="68" t="str">
        <f>IF(D55&lt;0,"Gasto","Ingreso")</f>
        <v>Gasto</v>
      </c>
      <c r="F55" s="69" t="str">
        <f>IF(OR(C55="Alimentacion",C55="Simyo",C55="Piso", C55="Spotify",C55="Guitarra",C55="Salsa",C55="DeGiro",C55="Luz",C55="Agua"),IF(E55="Gasto","Fijo",""),IF(E55="Gasto","Variable",""))</f>
        <v>Variable</v>
      </c>
      <c r="G55" s="66"/>
      <c r="H55" s="74"/>
      <c r="I55" s="74"/>
      <c r="J55" s="74"/>
      <c r="K55" s="74"/>
    </row>
    <row r="56" spans="1:11" ht="15.75" customHeight="1">
      <c r="A56" s="65">
        <v>44950</v>
      </c>
      <c r="B56" s="66" t="s">
        <v>125</v>
      </c>
      <c r="C56" s="66" t="s">
        <v>78</v>
      </c>
      <c r="D56" s="67">
        <v>-7.65</v>
      </c>
      <c r="E56" s="68" t="str">
        <f>IF(D56&lt;0,"Gasto","Ingreso")</f>
        <v>Gasto</v>
      </c>
      <c r="F56" s="69" t="str">
        <f>IF(OR(C56="Alimentacion",C56="Simyo",C56="Piso", C56="Spotify",C56="Guitarra",C56="Salsa",C56="DeGiro",C56="Luz",C56="Agua"),IF(E56="Gasto","Fijo",""),IF(E56="Gasto","Variable",""))</f>
        <v>Variable</v>
      </c>
      <c r="G56" s="66"/>
    </row>
    <row r="57" spans="1:11" ht="15.75" customHeight="1">
      <c r="A57" s="65">
        <v>44950</v>
      </c>
      <c r="B57" s="66" t="s">
        <v>126</v>
      </c>
      <c r="C57" s="66" t="s">
        <v>127</v>
      </c>
      <c r="D57" s="67">
        <v>-225.5</v>
      </c>
      <c r="E57" s="68" t="str">
        <f>IF(D57&lt;0,"Gasto","Ingreso")</f>
        <v>Gasto</v>
      </c>
      <c r="F57" s="69" t="str">
        <f>IF(OR(C57="Alimentacion",C57="Simyo",C57="Piso", C57="Spotify",C57="Guitarra",C57="Salsa",C57="DeGiro",C57="Luz",C57="Agua"),IF(E57="Gasto","Fijo",""),IF(E57="Gasto","Variable",""))</f>
        <v>Variable</v>
      </c>
      <c r="G57" s="66" t="s">
        <v>128</v>
      </c>
    </row>
    <row r="58" spans="1:11" ht="15.75" customHeight="1">
      <c r="A58" s="65">
        <v>44951</v>
      </c>
      <c r="B58" s="66" t="s">
        <v>129</v>
      </c>
      <c r="C58" s="66" t="s">
        <v>75</v>
      </c>
      <c r="D58" s="67">
        <v>-37.25</v>
      </c>
      <c r="E58" s="68" t="str">
        <f>IF(D58&lt;0,"Gasto","Ingreso")</f>
        <v>Gasto</v>
      </c>
      <c r="F58" s="69" t="str">
        <f>IF(OR(C58="Alimentacion",C58="Simyo",C58="Piso", C58="Spotify",C58="Guitarra",C58="Salsa",C58="DeGiro",C58="Luz",C58="Agua"),IF(E58="Gasto","Fijo",""),IF(E58="Gasto","Variable",""))</f>
        <v>Variable</v>
      </c>
      <c r="G58" s="66"/>
    </row>
    <row r="59" spans="1:11" ht="15.75" customHeight="1">
      <c r="A59" s="65">
        <v>44951</v>
      </c>
      <c r="B59" s="66" t="s">
        <v>130</v>
      </c>
      <c r="C59" s="66" t="s">
        <v>78</v>
      </c>
      <c r="D59" s="67">
        <v>-11.35</v>
      </c>
      <c r="E59" s="68" t="str">
        <f>IF(D59&lt;0,"Gasto","Ingreso")</f>
        <v>Gasto</v>
      </c>
      <c r="F59" s="69" t="str">
        <f>IF(OR(C59="Alimentacion",C59="Simyo",C59="Piso", C59="Spotify",C59="Guitarra",C59="Salsa",C59="DeGiro",C59="Luz",C59="Agua"),IF(E59="Gasto","Fijo",""),IF(E59="Gasto","Variable",""))</f>
        <v>Variable</v>
      </c>
      <c r="G59" s="66" t="s">
        <v>131</v>
      </c>
    </row>
    <row r="60" spans="1:11" ht="15.75" customHeight="1">
      <c r="A60" s="65">
        <v>44952</v>
      </c>
      <c r="B60" s="66" t="s">
        <v>132</v>
      </c>
      <c r="C60" s="66" t="s">
        <v>62</v>
      </c>
      <c r="D60" s="67">
        <v>-1.75</v>
      </c>
      <c r="E60" s="68" t="str">
        <f>IF(D60&lt;0,"Gasto","Ingreso")</f>
        <v>Gasto</v>
      </c>
      <c r="F60" s="69" t="str">
        <f>IF(OR(C60="Alimentacion",C60="Simyo",C60="Piso", C60="Spotify",C60="Guitarra",C60="Salsa",C60="DeGiro",C60="Luz",C60="Agua"),IF(E60="Gasto","Fijo",""),IF(E60="Gasto","Variable",""))</f>
        <v>Fijo</v>
      </c>
      <c r="G60" s="66"/>
    </row>
    <row r="61" spans="1:11" ht="15.75" customHeight="1">
      <c r="A61" s="65">
        <v>44952</v>
      </c>
      <c r="B61" s="66" t="s">
        <v>133</v>
      </c>
      <c r="C61" s="66" t="s">
        <v>78</v>
      </c>
      <c r="D61" s="67">
        <v>-10</v>
      </c>
      <c r="E61" s="68" t="str">
        <f>IF(D61&lt;0,"Gasto","Ingreso")</f>
        <v>Gasto</v>
      </c>
      <c r="F61" s="69" t="str">
        <f>IF(OR(C61="Alimentacion",C61="Simyo",C61="Piso", C61="Spotify",C61="Guitarra",C61="Salsa",C61="DeGiro",C61="Luz",C61="Agua"),IF(E61="Gasto","Fijo",""),IF(E61="Gasto","Variable",""))</f>
        <v>Variable</v>
      </c>
      <c r="G61" s="66" t="s">
        <v>134</v>
      </c>
    </row>
    <row r="62" spans="1:11" ht="15.75" customHeight="1">
      <c r="A62" s="65">
        <v>44952</v>
      </c>
      <c r="B62" s="66" t="s">
        <v>135</v>
      </c>
      <c r="C62" s="66" t="s">
        <v>136</v>
      </c>
      <c r="D62" s="67">
        <v>-1.99</v>
      </c>
      <c r="E62" s="68" t="str">
        <f>IF(D62&lt;0,"Gasto","Ingreso")</f>
        <v>Gasto</v>
      </c>
      <c r="F62" s="69" t="str">
        <f>IF(OR(C62="Alimentacion",C62="Simyo",C62="Piso", C62="Spotify",C62="Guitarra",C62="Salsa",C62="DeGiro",C62="Luz",C62="Agua"),IF(E62="Gasto","Fijo",""),IF(E62="Gasto","Variable",""))</f>
        <v>Variable</v>
      </c>
      <c r="G62" s="66" t="s">
        <v>137</v>
      </c>
    </row>
    <row r="63" spans="1:11" ht="15.75" customHeight="1">
      <c r="A63" s="65">
        <v>44954</v>
      </c>
      <c r="B63" s="66" t="s">
        <v>138</v>
      </c>
      <c r="C63" s="66" t="s">
        <v>75</v>
      </c>
      <c r="D63" s="67">
        <v>-19.03</v>
      </c>
      <c r="E63" s="68" t="str">
        <f>IF(D63&lt;0,"Gasto","Ingreso")</f>
        <v>Gasto</v>
      </c>
      <c r="F63" s="69" t="str">
        <f>IF(OR(C63="Alimentacion",C63="Simyo",C63="Piso", C63="Spotify",C63="Guitarra",C63="Salsa",C63="DeGiro",C63="Luz",C63="Agua"),IF(E63="Gasto","Fijo",""),IF(E63="Gasto","Variable",""))</f>
        <v>Variable</v>
      </c>
      <c r="G63" s="66"/>
    </row>
    <row r="64" spans="1:11" ht="15.75" customHeight="1">
      <c r="A64" s="65">
        <v>44954</v>
      </c>
      <c r="B64" s="66" t="s">
        <v>139</v>
      </c>
      <c r="C64" s="66" t="s">
        <v>140</v>
      </c>
      <c r="D64" s="67">
        <v>-39.97</v>
      </c>
      <c r="E64" s="68" t="str">
        <f>IF(D64&lt;0,"Gasto","Ingreso")</f>
        <v>Gasto</v>
      </c>
      <c r="F64" s="69" t="str">
        <f>IF(OR(C64="Alimentacion",C64="Simyo",C64="Piso", C64="Spotify",C64="Guitarra",C64="Salsa",C64="DeGiro",C64="Luz",C64="Agua"),IF(E64="Gasto","Fijo",""),IF(E64="Gasto","Variable",""))</f>
        <v>Variable</v>
      </c>
      <c r="G64" s="66"/>
    </row>
    <row r="65" spans="1:7" ht="15.75" customHeight="1">
      <c r="A65" s="65">
        <v>44956</v>
      </c>
      <c r="B65" s="66" t="s">
        <v>141</v>
      </c>
      <c r="C65" s="66" t="s">
        <v>141</v>
      </c>
      <c r="D65" s="67">
        <v>-109</v>
      </c>
      <c r="E65" s="68" t="str">
        <f>IF(D65&lt;0,"Gasto","Ingreso")</f>
        <v>Gasto</v>
      </c>
      <c r="F65" s="69" t="str">
        <f>IF(OR(C65="Alimentacion",C65="Simyo",C65="Piso", C65="Spotify",C65="Guitarra",C65="Salsa",C65="DeGiro",C65="Luz",C65="Agua"),IF(E65="Gasto","Fijo",""),IF(E65="Gasto","Variable",""))</f>
        <v>Variable</v>
      </c>
      <c r="G65" s="66"/>
    </row>
    <row r="66" spans="1:7" ht="15.75" customHeight="1">
      <c r="A66" s="65">
        <v>44956</v>
      </c>
      <c r="B66" s="66" t="s">
        <v>142</v>
      </c>
      <c r="C66" s="66" t="s">
        <v>103</v>
      </c>
      <c r="D66" s="67">
        <v>-5.35</v>
      </c>
      <c r="E66" s="68" t="str">
        <f>IF(D66&lt;0,"Gasto","Ingreso")</f>
        <v>Gasto</v>
      </c>
      <c r="F66" s="69" t="str">
        <f>IF(OR(C66="Alimentacion",C66="Simyo",C66="Piso", C66="Spotify",C66="Guitarra",C66="Salsa",C66="DeGiro",C66="Luz",C66="Agua"),IF(E66="Gasto","Fijo",""),IF(E66="Gasto","Variable",""))</f>
        <v>Variable</v>
      </c>
      <c r="G66" s="66"/>
    </row>
    <row r="67" spans="1:7" ht="15.75" customHeight="1">
      <c r="A67" s="65">
        <v>44956</v>
      </c>
      <c r="B67" s="66" t="s">
        <v>59</v>
      </c>
      <c r="C67" s="66" t="s">
        <v>60</v>
      </c>
      <c r="D67" s="67">
        <v>-0.35</v>
      </c>
      <c r="E67" s="68" t="str">
        <f>IF(D67&lt;0,"Gasto","Ingreso")</f>
        <v>Gasto</v>
      </c>
      <c r="F67" s="69" t="str">
        <f>IF(OR(C67="Alimentacion",C67="Simyo",C67="Piso", C67="Spotify",C67="Guitarra",C67="Salsa",C67="DeGiro",C67="Luz",C67="Agua"),IF(E67="Gasto","Fijo",""),IF(E67="Gasto","Variable",""))</f>
        <v>Variable</v>
      </c>
      <c r="G67" s="66"/>
    </row>
    <row r="68" spans="1:7" ht="15.75" customHeight="1">
      <c r="A68" s="65">
        <v>44957</v>
      </c>
      <c r="B68" s="66" t="s">
        <v>143</v>
      </c>
      <c r="C68" s="66" t="s">
        <v>75</v>
      </c>
      <c r="D68" s="67">
        <v>-2</v>
      </c>
      <c r="E68" s="68" t="str">
        <f>IF(D68&lt;0,"Gasto","Ingreso")</f>
        <v>Gasto</v>
      </c>
      <c r="F68" s="69" t="str">
        <f>IF(OR(C68="Alimentacion",C68="Simyo",C68="Piso", C68="Spotify",C68="Guitarra",C68="Salsa",C68="DeGiro",C68="Luz",C68="Agua"),IF(E68="Gasto","Fijo",""),IF(E68="Gasto","Variable",""))</f>
        <v>Variable</v>
      </c>
      <c r="G68" s="66"/>
    </row>
    <row r="69" spans="1:7" ht="15.75" customHeight="1">
      <c r="A69" s="65">
        <v>44957</v>
      </c>
      <c r="B69" s="66" t="s">
        <v>144</v>
      </c>
      <c r="C69" s="66" t="s">
        <v>144</v>
      </c>
      <c r="D69" s="67">
        <v>19.75</v>
      </c>
      <c r="E69" s="68" t="str">
        <f>IF(D69&lt;0,"Gasto","Ingreso")</f>
        <v>Ingreso</v>
      </c>
      <c r="F69" s="69" t="str">
        <f>IF(OR(C69="Alimentacion",C69="Simyo",C69="Piso", C69="Spotify",C69="Guitarra",C69="Salsa",C69="DeGiro",C69="Luz",C69="Agua"),IF(E69="Gasto","Fijo",""),IF(E69="Gasto","Variable",""))</f>
        <v/>
      </c>
      <c r="G69" s="66"/>
    </row>
    <row r="70" spans="1:7" ht="15.75" customHeight="1">
      <c r="A70" s="65">
        <v>44958</v>
      </c>
      <c r="B70" s="66" t="s">
        <v>145</v>
      </c>
      <c r="C70" s="66" t="s">
        <v>49</v>
      </c>
      <c r="D70" s="67">
        <v>-1000</v>
      </c>
      <c r="E70" s="68" t="str">
        <f>IF(D70&lt;0,"Gasto","Ingreso")</f>
        <v>Gasto</v>
      </c>
      <c r="F70" s="69" t="str">
        <f>IF(OR(C70="Alimentacion",C70="Simyo",C70="Piso", C70="Spotify",C70="Guitarra",C70="Salsa",C70="DeGiro",C70="Luz",C70="Agua"),IF(E70="Gasto","Fijo",""),IF(E70="Gasto","Variable",""))</f>
        <v>Fijo</v>
      </c>
      <c r="G70" s="66"/>
    </row>
    <row r="71" spans="1:7" ht="15.75" customHeight="1">
      <c r="A71" s="65">
        <v>44958</v>
      </c>
      <c r="B71" s="66" t="s">
        <v>146</v>
      </c>
      <c r="C71" s="66" t="s">
        <v>49</v>
      </c>
      <c r="D71" s="67">
        <v>500</v>
      </c>
      <c r="E71" s="68" t="str">
        <f>IF(D71&lt;0,"Gasto","Ingreso")</f>
        <v>Ingreso</v>
      </c>
      <c r="F71" s="69" t="str">
        <f>IF(OR(C71="Alimentacion",C71="Simyo",C71="Piso", C71="Spotify",C71="Guitarra",C71="Salsa",C71="DeGiro",C71="Luz",C71="Agua"),IF(E71="Gasto","Fijo",""),IF(E71="Gasto","Variable",""))</f>
        <v/>
      </c>
      <c r="G71" s="66"/>
    </row>
    <row r="72" spans="1:7" ht="15.75" customHeight="1">
      <c r="A72" s="65">
        <v>44958</v>
      </c>
      <c r="B72" s="66" t="s">
        <v>101</v>
      </c>
      <c r="C72" s="66" t="s">
        <v>102</v>
      </c>
      <c r="D72" s="67">
        <v>-6</v>
      </c>
      <c r="E72" s="68" t="str">
        <f>IF(D72&lt;0,"Gasto","Ingreso")</f>
        <v>Gasto</v>
      </c>
      <c r="F72" s="69" t="str">
        <f>IF(OR(C72="Alimentacion",C72="Simyo",C72="Piso", C72="Spotify",C72="Guitarra",C72="Salsa",C72="DeGiro",C72="Luz",C72="Agua"),IF(E72="Gasto","Fijo",""),IF(E72="Gasto","Variable",""))</f>
        <v>Variable</v>
      </c>
      <c r="G72" s="66" t="s">
        <v>147</v>
      </c>
    </row>
    <row r="73" spans="1:7" ht="15.75" customHeight="1">
      <c r="A73" s="65">
        <v>44958</v>
      </c>
      <c r="B73" s="66" t="s">
        <v>57</v>
      </c>
      <c r="C73" s="66" t="s">
        <v>58</v>
      </c>
      <c r="D73" s="67">
        <v>-34.49</v>
      </c>
      <c r="E73" s="68" t="str">
        <f>IF(D73&lt;0,"Gasto","Ingreso")</f>
        <v>Gasto</v>
      </c>
      <c r="F73" s="69" t="str">
        <f>IF(OR(C73="Alimentacion",C73="Simyo",C73="Piso", C73="Spotify",C73="Guitarra",C73="Salsa",C73="DeGiro",C73="Luz",C73="Agua"),IF(E73="Gasto","Fijo",""),IF(E73="Gasto","Variable",""))</f>
        <v>Fijo</v>
      </c>
      <c r="G73" s="66"/>
    </row>
    <row r="74" spans="1:7" ht="15.75" customHeight="1">
      <c r="A74" s="65">
        <v>44958</v>
      </c>
      <c r="B74" s="66" t="s">
        <v>53</v>
      </c>
      <c r="C74" s="66" t="s">
        <v>51</v>
      </c>
      <c r="D74" s="67">
        <v>2.5</v>
      </c>
      <c r="E74" s="68" t="str">
        <f>IF(D74&lt;0,"Gasto","Ingreso")</f>
        <v>Ingreso</v>
      </c>
      <c r="F74" s="69" t="str">
        <f>IF(OR(C74="Alimentacion",C74="Simyo",C74="Piso", C74="Spotify",C74="Guitarra",C74="Salsa",C74="DeGiro",C74="Luz",C74="Agua"),IF(E74="Gasto","Fijo",""),IF(E74="Gasto","Variable",""))</f>
        <v/>
      </c>
      <c r="G74" s="66" t="s">
        <v>54</v>
      </c>
    </row>
    <row r="75" spans="1:7" ht="15.75" customHeight="1">
      <c r="A75" s="65">
        <v>44958</v>
      </c>
      <c r="B75" s="66" t="s">
        <v>55</v>
      </c>
      <c r="C75" s="66" t="s">
        <v>51</v>
      </c>
      <c r="D75" s="67">
        <v>2.5</v>
      </c>
      <c r="E75" s="68" t="str">
        <f>IF(D75&lt;0,"Gasto","Ingreso")</f>
        <v>Ingreso</v>
      </c>
      <c r="F75" s="69" t="str">
        <f>IF(OR(C75="Alimentacion",C75="Simyo",C75="Piso", C75="Spotify",C75="Guitarra",C75="Salsa",C75="DeGiro",C75="Luz",C75="Agua"),IF(E75="Gasto","Fijo",""),IF(E75="Gasto","Variable",""))</f>
        <v/>
      </c>
      <c r="G75" s="66" t="s">
        <v>56</v>
      </c>
    </row>
    <row r="76" spans="1:7" ht="15.75" customHeight="1">
      <c r="A76" s="65">
        <v>44958</v>
      </c>
      <c r="B76" s="66" t="s">
        <v>61</v>
      </c>
      <c r="C76" s="66" t="s">
        <v>36</v>
      </c>
      <c r="D76" s="67">
        <v>-200</v>
      </c>
      <c r="E76" s="68" t="str">
        <f>IF(D76&lt;0,"Gasto","Ingreso")</f>
        <v>Gasto</v>
      </c>
      <c r="F76" s="69" t="str">
        <f>IF(OR(C76="Alimentacion",C76="Simyo",C76="Piso", C76="Spotify",C76="Guitarra",C76="Salsa",C76="DeGiro",C76="Luz",C76="Agua"),IF(E76="Gasto","Fijo",""),IF(E76="Gasto","Variable",""))</f>
        <v>Fijo</v>
      </c>
      <c r="G76" s="66" t="s">
        <v>36</v>
      </c>
    </row>
    <row r="77" spans="1:7" ht="15.75" customHeight="1">
      <c r="A77" s="65">
        <v>44958</v>
      </c>
      <c r="B77" s="66" t="s">
        <v>61</v>
      </c>
      <c r="C77" s="66" t="s">
        <v>62</v>
      </c>
      <c r="D77" s="67">
        <v>-150</v>
      </c>
      <c r="E77" s="68" t="str">
        <f>IF(D77&lt;0,"Gasto","Ingreso")</f>
        <v>Gasto</v>
      </c>
      <c r="F77" s="69" t="str">
        <f>IF(OR(C77="Alimentacion",C77="Simyo",C77="Piso", C77="Spotify",C77="Guitarra",C77="Salsa",C77="DeGiro",C77="Luz",C77="Agua"),IF(E77="Gasto","Fijo",""),IF(E77="Gasto","Variable",""))</f>
        <v>Fijo</v>
      </c>
      <c r="G77" s="66" t="s">
        <v>63</v>
      </c>
    </row>
    <row r="78" spans="1:7" ht="15.75" customHeight="1">
      <c r="A78" s="65">
        <v>44959</v>
      </c>
      <c r="B78" s="66" t="s">
        <v>150</v>
      </c>
      <c r="C78" s="66" t="s">
        <v>75</v>
      </c>
      <c r="D78" s="67">
        <v>-61</v>
      </c>
      <c r="E78" s="68" t="str">
        <f>IF(D78&lt;0,"Gasto","Ingreso")</f>
        <v>Gasto</v>
      </c>
      <c r="F78" s="69" t="str">
        <f>IF(OR(C78="Alimentacion",C78="Simyo",C78="Piso", C78="Spotify",C78="Guitarra",C78="Salsa",C78="DeGiro",C78="Luz",C78="Agua"),IF(E78="Gasto","Fijo",""),IF(E78="Gasto","Variable",""))</f>
        <v>Variable</v>
      </c>
      <c r="G78" s="66" t="s">
        <v>151</v>
      </c>
    </row>
    <row r="79" spans="1:7" ht="15.75" customHeight="1">
      <c r="A79" s="65">
        <v>44959</v>
      </c>
      <c r="B79" s="66" t="s">
        <v>152</v>
      </c>
      <c r="C79" s="66" t="s">
        <v>75</v>
      </c>
      <c r="D79" s="67">
        <v>-8.75</v>
      </c>
      <c r="E79" s="68" t="str">
        <f>IF(D79&lt;0,"Gasto","Ingreso")</f>
        <v>Gasto</v>
      </c>
      <c r="F79" s="69" t="str">
        <f>IF(OR(C79="Alimentacion",C79="Simyo",C79="Piso", C79="Spotify",C79="Guitarra",C79="Salsa",C79="DeGiro",C79="Luz",C79="Agua"),IF(E79="Gasto","Fijo",""),IF(E79="Gasto","Variable",""))</f>
        <v>Variable</v>
      </c>
      <c r="G79" s="66" t="s">
        <v>153</v>
      </c>
    </row>
    <row r="80" spans="1:7" ht="15.75" customHeight="1">
      <c r="A80" s="65">
        <v>44961</v>
      </c>
      <c r="B80" s="66" t="s">
        <v>148</v>
      </c>
      <c r="C80" s="66" t="s">
        <v>75</v>
      </c>
      <c r="D80" s="67">
        <v>-3.46</v>
      </c>
      <c r="E80" s="68" t="str">
        <f>IF(D80&lt;0,"Gasto","Ingreso")</f>
        <v>Gasto</v>
      </c>
      <c r="F80" s="69" t="str">
        <f>IF(OR(C80="Alimentacion",C80="Simyo",C80="Piso", C80="Spotify",C80="Guitarra",C80="Salsa",C80="DeGiro",C80="Luz",C80="Agua"),IF(E80="Gasto","Fijo",""),IF(E80="Gasto","Variable",""))</f>
        <v>Variable</v>
      </c>
      <c r="G80" s="66" t="s">
        <v>149</v>
      </c>
    </row>
    <row r="81" spans="1:7" ht="15.75" customHeight="1">
      <c r="A81" s="65">
        <v>44962</v>
      </c>
      <c r="B81" s="66" t="s">
        <v>74</v>
      </c>
      <c r="C81" s="66" t="s">
        <v>51</v>
      </c>
      <c r="D81" s="67">
        <v>4</v>
      </c>
      <c r="E81" s="68" t="str">
        <f>IF(D81&lt;0,"Gasto","Ingreso")</f>
        <v>Ingreso</v>
      </c>
      <c r="F81" s="69" t="str">
        <f>IF(OR(C81="Alimentacion",C81="Simyo",C81="Piso", C81="Spotify",C81="Guitarra",C81="Salsa",C81="DeGiro",C81="Luz",C81="Agua"),IF(E81="Gasto","Fijo",""),IF(E81="Gasto","Variable",""))</f>
        <v/>
      </c>
      <c r="G81" s="66" t="s">
        <v>68</v>
      </c>
    </row>
    <row r="82" spans="1:7" ht="15.75" customHeight="1">
      <c r="A82" s="65">
        <v>44962</v>
      </c>
      <c r="B82" s="66" t="s">
        <v>50</v>
      </c>
      <c r="C82" s="69" t="s">
        <v>75</v>
      </c>
      <c r="D82" s="67">
        <v>18.5</v>
      </c>
      <c r="E82" s="68" t="str">
        <f>IF(D82&lt;0,"Gasto","Ingreso")</f>
        <v>Ingreso</v>
      </c>
      <c r="F82" s="69" t="str">
        <f>IF(OR(C82="Alimentacion",C82="Simyo",C82="Piso", C82="Spotify",C82="Guitarra",C82="Salsa",C82="DeGiro",C82="Luz",C82="Agua"),IF(E82="Gasto","Fijo",""),IF(E82="Gasto","Variable",""))</f>
        <v/>
      </c>
      <c r="G82" s="69" t="s">
        <v>155</v>
      </c>
    </row>
    <row r="83" spans="1:7" ht="15.75" customHeight="1">
      <c r="A83" s="65">
        <v>44962</v>
      </c>
      <c r="B83" s="66" t="s">
        <v>156</v>
      </c>
      <c r="C83" s="69" t="s">
        <v>75</v>
      </c>
      <c r="D83" s="67">
        <v>-37</v>
      </c>
      <c r="E83" s="68" t="str">
        <f>IF(D83&lt;0,"Gasto","Ingreso")</f>
        <v>Gasto</v>
      </c>
      <c r="F83" s="69" t="str">
        <f>IF(OR(C83="Alimentacion",C83="Simyo",C83="Piso", C83="Spotify",C83="Guitarra",C83="Salsa",C83="DeGiro",C83="Luz",C83="Agua"),IF(E83="Gasto","Fijo",""),IF(E83="Gasto","Variable",""))</f>
        <v>Variable</v>
      </c>
      <c r="G83" s="69" t="s">
        <v>155</v>
      </c>
    </row>
    <row r="84" spans="1:7" ht="15.75" customHeight="1">
      <c r="A84" s="65">
        <v>44962</v>
      </c>
      <c r="B84" s="66" t="s">
        <v>82</v>
      </c>
      <c r="C84" s="69" t="s">
        <v>154</v>
      </c>
      <c r="D84" s="67">
        <v>-9.41</v>
      </c>
      <c r="E84" s="68" t="str">
        <f>IF(D84&lt;0,"Gasto","Ingreso")</f>
        <v>Gasto</v>
      </c>
      <c r="F84" s="69" t="str">
        <f>IF(OR(C84="Alimentacion",C84="Simyo",C84="Piso", C84="Spotify",C84="Guitarra",C84="Salsa",C84="DeGiro",C84="Luz",C84="Agua"),IF(E84="Gasto","Fijo",""),IF(E84="Gasto","Variable",""))</f>
        <v>Variable</v>
      </c>
      <c r="G84" s="66"/>
    </row>
    <row r="85" spans="1:7" ht="15.75" customHeight="1">
      <c r="A85" s="65">
        <v>44962</v>
      </c>
      <c r="B85" s="66" t="s">
        <v>85</v>
      </c>
      <c r="C85" s="69" t="s">
        <v>157</v>
      </c>
      <c r="D85" s="67">
        <v>-30</v>
      </c>
      <c r="E85" s="68" t="str">
        <f>IF(D85&lt;0,"Gasto","Ingreso")</f>
        <v>Gasto</v>
      </c>
      <c r="F85" s="69" t="str">
        <f>IF(OR(C85="Alimentacion",C85="Simyo",C85="Piso", C85="Spotify",C85="Guitarra",C85="Salsa",C85="DeGiro",C85="Luz",C85="Agua"),IF(E85="Gasto","Fijo",""),IF(E85="Gasto","Variable",""))</f>
        <v>Variable</v>
      </c>
      <c r="G85" s="69" t="s">
        <v>158</v>
      </c>
    </row>
    <row r="86" spans="1:7" ht="15.75" customHeight="1">
      <c r="A86" s="65">
        <v>44963</v>
      </c>
      <c r="B86" s="66" t="s">
        <v>85</v>
      </c>
      <c r="C86" s="69" t="s">
        <v>90</v>
      </c>
      <c r="D86" s="67">
        <v>-100</v>
      </c>
      <c r="E86" s="68" t="str">
        <f>IF(D86&lt;0,"Gasto","Ingreso")</f>
        <v>Gasto</v>
      </c>
      <c r="F86" s="69" t="str">
        <f>IF(OR(C86="Alimentacion",C86="Simyo",C86="Piso", C86="Spotify",C86="Guitarra",C86="Salsa",C86="DeGiro",C86="Luz",C86="Agua"),IF(E86="Gasto","Fijo",""),IF(E86="Gasto","Variable",""))</f>
        <v>Fijo</v>
      </c>
      <c r="G86" s="66"/>
    </row>
    <row r="87" spans="1:7" ht="15.75" customHeight="1">
      <c r="A87" s="65">
        <v>44963</v>
      </c>
      <c r="B87" s="66" t="s">
        <v>70</v>
      </c>
      <c r="C87" s="66" t="s">
        <v>71</v>
      </c>
      <c r="D87" s="67">
        <v>-115.92</v>
      </c>
      <c r="E87" s="68" t="str">
        <f>IF(D87&lt;0,"Gasto","Ingreso")</f>
        <v>Gasto</v>
      </c>
      <c r="F87" s="69" t="str">
        <f>IF(OR(C87="Alimentacion",C87="Simyo",C87="Piso", C87="Spotify",C87="Guitarra",C87="Salsa",C87="DeGiro",C87="Luz",C87="Agua"),IF(E87="Gasto","Fijo",""),IF(E87="Gasto","Variable",""))</f>
        <v>Fijo</v>
      </c>
      <c r="G87" s="66"/>
    </row>
    <row r="88" spans="1:7" ht="15.75" customHeight="1">
      <c r="A88" s="65">
        <v>44964</v>
      </c>
      <c r="B88" s="66" t="s">
        <v>82</v>
      </c>
      <c r="C88" s="66" t="s">
        <v>154</v>
      </c>
      <c r="D88" s="67">
        <v>-37.51</v>
      </c>
      <c r="E88" s="68" t="str">
        <f>IF(D88&lt;0,"Gasto","Ingreso")</f>
        <v>Gasto</v>
      </c>
      <c r="F88" s="69" t="str">
        <f>IF(OR(C88="Alimentacion",C88="Simyo",C88="Piso", C88="Spotify",C88="Guitarra",C88="Salsa",C88="DeGiro",C88="Luz",C88="Agua"),IF(E88="Gasto","Fijo",""),IF(E88="Gasto","Variable",""))</f>
        <v>Variable</v>
      </c>
      <c r="G88" s="66"/>
    </row>
    <row r="89" spans="1:7" ht="15.75" customHeight="1">
      <c r="A89" s="65">
        <v>44964</v>
      </c>
      <c r="B89" s="66" t="s">
        <v>72</v>
      </c>
      <c r="C89" s="66" t="s">
        <v>71</v>
      </c>
      <c r="D89" s="67">
        <v>57.96</v>
      </c>
      <c r="E89" s="68" t="str">
        <f>IF(D89&lt;0,"Gasto","Ingreso")</f>
        <v>Ingreso</v>
      </c>
      <c r="F89" s="69" t="str">
        <f>IF(OR(C89="Alimentacion",C89="Simyo",C89="Piso", C89="Spotify",C89="Guitarra",C89="Salsa",C89="DeGiro",C89="Luz",C89="Agua"),IF(E89="Gasto","Fijo",""),IF(E89="Gasto","Variable",""))</f>
        <v/>
      </c>
      <c r="G89" s="66"/>
    </row>
    <row r="90" spans="1:7" ht="15.75" customHeight="1">
      <c r="A90" s="65">
        <v>44966</v>
      </c>
      <c r="B90" s="66" t="s">
        <v>95</v>
      </c>
      <c r="C90" s="66" t="s">
        <v>51</v>
      </c>
      <c r="D90" s="67">
        <v>-15.99</v>
      </c>
      <c r="E90" s="68" t="str">
        <f>IF(D90&lt;0,"Gasto","Ingreso")</f>
        <v>Gasto</v>
      </c>
      <c r="F90" s="69" t="str">
        <f>IF(OR(C90="Alimentacion",C90="Simyo",C90="Piso", C90="Spotify",C90="Guitarra",C90="Salsa",C90="DeGiro",C90="Luz",C90="Agua"),IF(E90="Gasto","Fijo",""),IF(E90="Gasto","Variable",""))</f>
        <v>Fijo</v>
      </c>
      <c r="G90" s="66"/>
    </row>
    <row r="91" spans="1:7" ht="15.75" customHeight="1">
      <c r="A91" s="65">
        <v>44967</v>
      </c>
      <c r="B91" s="66" t="s">
        <v>98</v>
      </c>
      <c r="C91" s="66" t="s">
        <v>99</v>
      </c>
      <c r="D91" s="67">
        <v>617.13</v>
      </c>
      <c r="E91" s="68" t="str">
        <f>IF(D91&lt;0,"Gasto","Ingreso")</f>
        <v>Ingreso</v>
      </c>
      <c r="F91" s="69" t="str">
        <f t="shared" ref="F91:F95" si="0">IF(OR(C91="Alimentacion",C91="Simyo",C91="Piso", C91="Spotify",C91="Guitarra",C91="Salsa",C91="DeGiro",C91="Luz",C91="Agua"),IF(E91="Gasto","Fijo",""),IF(E91="Gasto","Variable",""))</f>
        <v/>
      </c>
      <c r="G91" s="66"/>
    </row>
    <row r="92" spans="1:7" ht="15.75" customHeight="1">
      <c r="A92" s="65">
        <v>44969</v>
      </c>
      <c r="B92" s="66" t="s">
        <v>50</v>
      </c>
      <c r="C92" s="66" t="s">
        <v>75</v>
      </c>
      <c r="D92" s="67">
        <v>35.15</v>
      </c>
      <c r="E92" s="68" t="str">
        <f t="shared" ref="E92:E95" si="1">IF(D92&lt;0,"Gasto","Ingreso")</f>
        <v>Ingreso</v>
      </c>
      <c r="F92" s="69" t="str">
        <f t="shared" si="0"/>
        <v/>
      </c>
      <c r="G92" s="66" t="s">
        <v>149</v>
      </c>
    </row>
    <row r="93" spans="1:7" ht="15.75" customHeight="1">
      <c r="A93" s="65">
        <v>44969</v>
      </c>
      <c r="B93" s="66" t="s">
        <v>150</v>
      </c>
      <c r="C93" s="66" t="s">
        <v>75</v>
      </c>
      <c r="D93" s="67">
        <v>-70.3</v>
      </c>
      <c r="E93" s="68" t="str">
        <f t="shared" si="1"/>
        <v>Gasto</v>
      </c>
      <c r="F93" s="69" t="str">
        <f t="shared" si="0"/>
        <v>Variable</v>
      </c>
      <c r="G93" s="66"/>
    </row>
    <row r="94" spans="1:7" ht="15.75" customHeight="1">
      <c r="A94" s="65">
        <v>44969</v>
      </c>
      <c r="B94" s="66" t="s">
        <v>161</v>
      </c>
      <c r="C94" s="66" t="s">
        <v>75</v>
      </c>
      <c r="D94" s="67">
        <v>-6.2</v>
      </c>
      <c r="E94" s="68" t="str">
        <f t="shared" si="1"/>
        <v>Gasto</v>
      </c>
      <c r="F94" s="69" t="str">
        <f t="shared" si="0"/>
        <v>Variable</v>
      </c>
      <c r="G94" s="66" t="s">
        <v>163</v>
      </c>
    </row>
    <row r="95" spans="1:7" ht="15.75" customHeight="1">
      <c r="A95" s="65">
        <v>44969</v>
      </c>
      <c r="B95" s="66" t="s">
        <v>162</v>
      </c>
      <c r="C95" s="66" t="s">
        <v>75</v>
      </c>
      <c r="D95" s="67">
        <v>-22.5</v>
      </c>
      <c r="E95" s="68" t="str">
        <f t="shared" si="1"/>
        <v>Gasto</v>
      </c>
      <c r="F95" s="69" t="str">
        <f t="shared" si="0"/>
        <v>Variable</v>
      </c>
      <c r="G95" s="66" t="s">
        <v>164</v>
      </c>
    </row>
    <row r="96" spans="1:7" ht="15.75" customHeight="1">
      <c r="A96" s="65"/>
      <c r="B96" s="66"/>
      <c r="C96" s="66"/>
      <c r="G96" s="66"/>
    </row>
    <row r="97" spans="2:7" ht="15.75" customHeight="1">
      <c r="B97" s="66"/>
      <c r="C97" s="66"/>
      <c r="G97" s="66"/>
    </row>
    <row r="98" spans="2:7" ht="15.75" customHeight="1">
      <c r="G98" s="66"/>
    </row>
    <row r="99" spans="2:7" ht="15.75" customHeight="1">
      <c r="G99" s="66"/>
    </row>
    <row r="100" spans="2:7" ht="15.75" customHeight="1">
      <c r="G100" s="66"/>
    </row>
    <row r="101" spans="2:7" ht="15.75" customHeight="1">
      <c r="G101" s="66"/>
    </row>
    <row r="102" spans="2:7" ht="15.75" customHeight="1">
      <c r="G102" s="66"/>
    </row>
    <row r="103" spans="2:7" ht="15.75" customHeight="1">
      <c r="G103" s="66"/>
    </row>
    <row r="104" spans="2:7" ht="15.75" customHeight="1">
      <c r="G104" s="66"/>
    </row>
    <row r="105" spans="2:7" ht="15.75" customHeight="1">
      <c r="G105" s="66"/>
    </row>
    <row r="106" spans="2:7" ht="15.75" customHeight="1">
      <c r="G106" s="66"/>
    </row>
    <row r="107" spans="2:7" ht="15.75" customHeight="1">
      <c r="G107" s="66"/>
    </row>
    <row r="108" spans="2:7" ht="15.75" customHeight="1">
      <c r="G108" s="66"/>
    </row>
    <row r="109" spans="2:7" ht="15.75" customHeight="1">
      <c r="G109" s="66"/>
    </row>
    <row r="110" spans="2:7" ht="15.75" customHeight="1">
      <c r="G110" s="66"/>
    </row>
    <row r="111" spans="2:7" ht="15.75" customHeight="1">
      <c r="G111" s="66"/>
    </row>
    <row r="112" spans="2:7" ht="15.75" customHeight="1">
      <c r="G112" s="66"/>
    </row>
    <row r="113" spans="7:7" ht="15.75" customHeight="1">
      <c r="G113" s="66"/>
    </row>
    <row r="114" spans="7:7" ht="15.75" customHeight="1">
      <c r="G114" s="66"/>
    </row>
    <row r="115" spans="7:7" ht="15.75" customHeight="1">
      <c r="G115" s="66"/>
    </row>
    <row r="116" spans="7:7" ht="15.75" customHeight="1">
      <c r="G116" s="66"/>
    </row>
    <row r="117" spans="7:7" ht="15.75" customHeight="1">
      <c r="G117" s="66"/>
    </row>
    <row r="118" spans="7:7" ht="15.75" customHeight="1">
      <c r="G118" s="66"/>
    </row>
    <row r="119" spans="7:7" ht="15.75" customHeight="1">
      <c r="G119" s="66"/>
    </row>
    <row r="120" spans="7:7" ht="15.75" customHeight="1">
      <c r="G120" s="66"/>
    </row>
    <row r="121" spans="7:7" ht="15.75" customHeight="1">
      <c r="G121" s="66"/>
    </row>
    <row r="122" spans="7:7" ht="15.75" customHeight="1">
      <c r="G122" s="66"/>
    </row>
    <row r="123" spans="7:7" ht="15.75" customHeight="1">
      <c r="G123" s="66"/>
    </row>
    <row r="124" spans="7:7" ht="15.75" customHeight="1">
      <c r="G124" s="66"/>
    </row>
    <row r="125" spans="7:7" ht="15.75" customHeight="1">
      <c r="G125" s="66"/>
    </row>
    <row r="126" spans="7:7" ht="15.75" customHeight="1">
      <c r="G126" s="66"/>
    </row>
    <row r="127" spans="7:7" ht="15.75" customHeight="1">
      <c r="G127" s="66"/>
    </row>
    <row r="128" spans="7:7" ht="15.75" customHeight="1">
      <c r="G128" s="66"/>
    </row>
    <row r="129" spans="7:7" ht="15.75" customHeight="1">
      <c r="G129" s="66"/>
    </row>
    <row r="130" spans="7:7" ht="15.75" customHeight="1">
      <c r="G130" s="66"/>
    </row>
    <row r="131" spans="7:7" ht="15.75" customHeight="1">
      <c r="G131" s="66"/>
    </row>
    <row r="132" spans="7:7" ht="15.75" customHeight="1">
      <c r="G132" s="66"/>
    </row>
    <row r="133" spans="7:7" ht="15.75" customHeight="1">
      <c r="G133" s="66"/>
    </row>
    <row r="134" spans="7:7" ht="15.75" customHeight="1">
      <c r="G134" s="66"/>
    </row>
    <row r="135" spans="7:7" ht="15.75" customHeight="1">
      <c r="G135" s="66"/>
    </row>
    <row r="136" spans="7:7" ht="15.75" customHeight="1">
      <c r="G136" s="66"/>
    </row>
    <row r="137" spans="7:7" ht="15.75" customHeight="1">
      <c r="G137" s="66"/>
    </row>
    <row r="138" spans="7:7" ht="15.75" customHeight="1">
      <c r="G138" s="66"/>
    </row>
    <row r="139" spans="7:7" ht="15.75" customHeight="1">
      <c r="G139" s="66"/>
    </row>
    <row r="140" spans="7:7" ht="15.75" customHeight="1">
      <c r="G140" s="66"/>
    </row>
    <row r="141" spans="7:7" ht="15.75" customHeight="1">
      <c r="G141" s="66"/>
    </row>
    <row r="142" spans="7:7" ht="15.75" customHeight="1">
      <c r="G142" s="66"/>
    </row>
    <row r="143" spans="7:7" ht="15.75" customHeight="1">
      <c r="G143" s="66"/>
    </row>
    <row r="144" spans="7:7" ht="15.75" customHeight="1">
      <c r="G144" s="66"/>
    </row>
    <row r="145" spans="7:7" ht="15.75" customHeight="1">
      <c r="G145" s="66"/>
    </row>
    <row r="146" spans="7:7" ht="15.75" customHeight="1">
      <c r="G146" s="66"/>
    </row>
    <row r="147" spans="7:7" ht="15.75" customHeight="1">
      <c r="G147" s="66"/>
    </row>
    <row r="148" spans="7:7" ht="15.75" customHeight="1">
      <c r="G148" s="66"/>
    </row>
    <row r="149" spans="7:7" ht="15.75" customHeight="1">
      <c r="G149" s="66"/>
    </row>
    <row r="150" spans="7:7" ht="15.75" customHeight="1">
      <c r="G150" s="66"/>
    </row>
    <row r="151" spans="7:7" ht="15.75" customHeight="1">
      <c r="G151" s="66"/>
    </row>
    <row r="152" spans="7:7" ht="15.75" customHeight="1">
      <c r="G152" s="66"/>
    </row>
    <row r="153" spans="7:7" ht="15.75" customHeight="1">
      <c r="G153" s="66"/>
    </row>
    <row r="154" spans="7:7" ht="15.75" customHeight="1">
      <c r="G154" s="66"/>
    </row>
    <row r="155" spans="7:7" ht="15.75" customHeight="1">
      <c r="G155" s="66"/>
    </row>
    <row r="156" spans="7:7" ht="15.75" customHeight="1">
      <c r="G156" s="66"/>
    </row>
    <row r="157" spans="7:7" ht="15.75" customHeight="1">
      <c r="G157" s="66"/>
    </row>
    <row r="158" spans="7:7" ht="15.75" customHeight="1">
      <c r="G158" s="66"/>
    </row>
    <row r="159" spans="7:7" ht="15.75" customHeight="1">
      <c r="G159" s="66"/>
    </row>
    <row r="160" spans="7:7" ht="15.75" customHeight="1">
      <c r="G160" s="66"/>
    </row>
    <row r="161" spans="7:7" ht="15.75" customHeight="1">
      <c r="G161" s="66"/>
    </row>
    <row r="162" spans="7:7" ht="15.75" customHeight="1">
      <c r="G162" s="66"/>
    </row>
    <row r="163" spans="7:7" ht="15.75" customHeight="1">
      <c r="G163" s="66"/>
    </row>
    <row r="164" spans="7:7" ht="15.75" customHeight="1">
      <c r="G164" s="66"/>
    </row>
    <row r="165" spans="7:7" ht="15.75" customHeight="1">
      <c r="G165" s="66"/>
    </row>
    <row r="166" spans="7:7" ht="15.75" customHeight="1">
      <c r="G166" s="66"/>
    </row>
    <row r="167" spans="7:7" ht="15.75" customHeight="1">
      <c r="G167" s="66"/>
    </row>
    <row r="168" spans="7:7" ht="15.75" customHeight="1">
      <c r="G168" s="66"/>
    </row>
    <row r="169" spans="7:7" ht="15.75" customHeight="1">
      <c r="G169" s="66"/>
    </row>
    <row r="170" spans="7:7" ht="15.75" customHeight="1">
      <c r="G170" s="66"/>
    </row>
    <row r="171" spans="7:7" ht="15.75" customHeight="1">
      <c r="G171" s="66"/>
    </row>
    <row r="172" spans="7:7" ht="15.75" customHeight="1">
      <c r="G172" s="66"/>
    </row>
    <row r="173" spans="7:7" ht="15.75" customHeight="1">
      <c r="G173" s="66"/>
    </row>
    <row r="174" spans="7:7" ht="15.75" customHeight="1">
      <c r="G174" s="66"/>
    </row>
    <row r="175" spans="7:7" ht="15.75" customHeight="1">
      <c r="G175" s="66"/>
    </row>
    <row r="176" spans="7:7" ht="15.75" customHeight="1">
      <c r="G176" s="66"/>
    </row>
    <row r="177" spans="7:7" ht="15.75" customHeight="1">
      <c r="G177" s="66"/>
    </row>
    <row r="178" spans="7:7" ht="15.75" customHeight="1">
      <c r="G178" s="66"/>
    </row>
    <row r="179" spans="7:7" ht="15.75" customHeight="1">
      <c r="G179" s="66"/>
    </row>
    <row r="180" spans="7:7" ht="15.75" customHeight="1">
      <c r="G180" s="66"/>
    </row>
    <row r="181" spans="7:7" ht="15.75" customHeight="1">
      <c r="G181" s="66"/>
    </row>
    <row r="182" spans="7:7" ht="15.75" customHeight="1">
      <c r="G182" s="66"/>
    </row>
    <row r="183" spans="7:7" ht="15.75" customHeight="1">
      <c r="G183" s="66"/>
    </row>
    <row r="184" spans="7:7" ht="15.75" customHeight="1">
      <c r="G184" s="66"/>
    </row>
    <row r="185" spans="7:7" ht="15.75" customHeight="1">
      <c r="G185" s="66"/>
    </row>
    <row r="186" spans="7:7" ht="15.75" customHeight="1">
      <c r="G186" s="66"/>
    </row>
    <row r="187" spans="7:7" ht="15.75" customHeight="1">
      <c r="G187" s="66"/>
    </row>
    <row r="188" spans="7:7" ht="15.75" customHeight="1">
      <c r="G188" s="66"/>
    </row>
    <row r="189" spans="7:7" ht="15.75" customHeight="1">
      <c r="G189" s="66"/>
    </row>
    <row r="190" spans="7:7" ht="15.75" customHeight="1">
      <c r="G190" s="66"/>
    </row>
    <row r="191" spans="7:7" ht="15.75" customHeight="1">
      <c r="G191" s="66"/>
    </row>
    <row r="192" spans="7:7" ht="15.75" customHeight="1">
      <c r="G192" s="66"/>
    </row>
    <row r="193" spans="7:7" ht="15.75" customHeight="1">
      <c r="G193" s="66"/>
    </row>
    <row r="194" spans="7:7" ht="15.75" customHeight="1">
      <c r="G194" s="66"/>
    </row>
    <row r="195" spans="7:7" ht="15.75" customHeight="1">
      <c r="G195" s="66"/>
    </row>
    <row r="196" spans="7:7" ht="15.75" customHeight="1">
      <c r="G196" s="66"/>
    </row>
    <row r="197" spans="7:7" ht="15.75" customHeight="1">
      <c r="G197" s="66"/>
    </row>
    <row r="198" spans="7:7" ht="15.75" customHeight="1">
      <c r="G198" s="66"/>
    </row>
    <row r="199" spans="7:7" ht="15.75" customHeight="1">
      <c r="G199" s="66"/>
    </row>
    <row r="200" spans="7:7" ht="15.75" customHeight="1">
      <c r="G200" s="66"/>
    </row>
    <row r="201" spans="7:7" ht="15.75" customHeight="1">
      <c r="G201" s="66"/>
    </row>
    <row r="202" spans="7:7" ht="15.75" customHeight="1">
      <c r="G202" s="66"/>
    </row>
    <row r="203" spans="7:7" ht="15.75" customHeight="1">
      <c r="G203" s="66"/>
    </row>
    <row r="204" spans="7:7" ht="15.75" customHeight="1">
      <c r="G204" s="66"/>
    </row>
    <row r="205" spans="7:7" ht="15.75" customHeight="1">
      <c r="G205" s="66"/>
    </row>
    <row r="206" spans="7:7" ht="15.75" customHeight="1">
      <c r="G206" s="66"/>
    </row>
    <row r="207" spans="7:7" ht="15.75" customHeight="1">
      <c r="G207" s="66"/>
    </row>
    <row r="208" spans="7:7" ht="15.75" customHeight="1">
      <c r="G208" s="66"/>
    </row>
    <row r="209" spans="7:7" ht="15.75" customHeight="1">
      <c r="G209" s="66"/>
    </row>
    <row r="210" spans="7:7" ht="15.75" customHeight="1">
      <c r="G210" s="66"/>
    </row>
    <row r="211" spans="7:7" ht="15.75" customHeight="1">
      <c r="G211" s="66"/>
    </row>
    <row r="212" spans="7:7" ht="15.75" customHeight="1">
      <c r="G212" s="66"/>
    </row>
    <row r="213" spans="7:7" ht="15.75" customHeight="1">
      <c r="G213" s="66"/>
    </row>
    <row r="214" spans="7:7" ht="15.75" customHeight="1">
      <c r="G214" s="66"/>
    </row>
    <row r="215" spans="7:7" ht="15.75" customHeight="1">
      <c r="G215" s="66"/>
    </row>
    <row r="216" spans="7:7" ht="15.75" customHeight="1">
      <c r="G216" s="66"/>
    </row>
    <row r="217" spans="7:7" ht="15.75" customHeight="1">
      <c r="G217" s="66"/>
    </row>
    <row r="218" spans="7:7" ht="15.75" customHeight="1">
      <c r="G218" s="66"/>
    </row>
    <row r="219" spans="7:7" ht="15.75" customHeight="1">
      <c r="G219" s="66"/>
    </row>
    <row r="220" spans="7:7" ht="15.75" customHeight="1">
      <c r="G220" s="66"/>
    </row>
    <row r="221" spans="7:7" ht="15.75" customHeight="1">
      <c r="G221" s="66"/>
    </row>
    <row r="222" spans="7:7" ht="15.75" customHeight="1">
      <c r="G222" s="66"/>
    </row>
    <row r="223" spans="7:7" ht="15.75" customHeight="1">
      <c r="G223" s="66"/>
    </row>
    <row r="224" spans="7:7" ht="15.75" customHeight="1">
      <c r="G224" s="66"/>
    </row>
    <row r="225" spans="7:7" ht="15.75" customHeight="1">
      <c r="G225" s="66"/>
    </row>
    <row r="226" spans="7:7" ht="15.75" customHeight="1">
      <c r="G226" s="66"/>
    </row>
    <row r="227" spans="7:7" ht="15.75" customHeight="1">
      <c r="G227" s="66"/>
    </row>
    <row r="228" spans="7:7" ht="15.75" customHeight="1">
      <c r="G228" s="66"/>
    </row>
    <row r="229" spans="7:7" ht="15.75" customHeight="1">
      <c r="G229" s="66"/>
    </row>
    <row r="230" spans="7:7" ht="15.75" customHeight="1">
      <c r="G230" s="66"/>
    </row>
    <row r="231" spans="7:7" ht="15.75" customHeight="1">
      <c r="G231" s="66"/>
    </row>
    <row r="232" spans="7:7" ht="15.75" customHeight="1">
      <c r="G232" s="66"/>
    </row>
    <row r="233" spans="7:7" ht="15.75" customHeight="1">
      <c r="G233" s="66"/>
    </row>
    <row r="234" spans="7:7" ht="15.75" customHeight="1">
      <c r="G234" s="66"/>
    </row>
    <row r="235" spans="7:7" ht="15.75" customHeight="1">
      <c r="G235" s="66"/>
    </row>
    <row r="236" spans="7:7" ht="15.75" customHeight="1">
      <c r="G236" s="66"/>
    </row>
    <row r="237" spans="7:7" ht="15.75" customHeight="1">
      <c r="G237" s="66"/>
    </row>
    <row r="238" spans="7:7" ht="15.75" customHeight="1">
      <c r="G238" s="66"/>
    </row>
    <row r="239" spans="7:7" ht="15.75" customHeight="1">
      <c r="G239" s="66"/>
    </row>
    <row r="240" spans="7:7" ht="15.75" customHeight="1">
      <c r="G240" s="66"/>
    </row>
    <row r="241" spans="7:7" ht="15.75" customHeight="1">
      <c r="G241" s="66"/>
    </row>
    <row r="242" spans="7:7" ht="15.75" customHeight="1">
      <c r="G242" s="66"/>
    </row>
    <row r="243" spans="7:7" ht="15.75" customHeight="1">
      <c r="G243" s="66"/>
    </row>
    <row r="244" spans="7:7" ht="15.75" customHeight="1">
      <c r="G244" s="66"/>
    </row>
    <row r="245" spans="7:7" ht="15.75" customHeight="1">
      <c r="G245" s="66"/>
    </row>
    <row r="246" spans="7:7" ht="15.75" customHeight="1">
      <c r="G246" s="66"/>
    </row>
    <row r="247" spans="7:7" ht="15.75" customHeight="1">
      <c r="G247" s="66"/>
    </row>
    <row r="248" spans="7:7" ht="15.75" customHeight="1">
      <c r="G248" s="66"/>
    </row>
    <row r="249" spans="7:7" ht="15.75" customHeight="1">
      <c r="G249" s="66"/>
    </row>
    <row r="250" spans="7:7" ht="15.75" customHeight="1">
      <c r="G250" s="66"/>
    </row>
    <row r="251" spans="7:7" ht="15.75" customHeight="1">
      <c r="G251" s="66"/>
    </row>
    <row r="252" spans="7:7" ht="15.75" customHeight="1">
      <c r="G252" s="66"/>
    </row>
    <row r="253" spans="7:7" ht="15.75" customHeight="1">
      <c r="G253" s="66"/>
    </row>
    <row r="254" spans="7:7" ht="15.75" customHeight="1">
      <c r="G254" s="66"/>
    </row>
    <row r="255" spans="7:7" ht="15.75" customHeight="1">
      <c r="G255" s="66"/>
    </row>
    <row r="256" spans="7:7" ht="15.75" customHeight="1">
      <c r="G256" s="66"/>
    </row>
    <row r="257" spans="7:7" ht="15.75" customHeight="1">
      <c r="G257" s="66"/>
    </row>
    <row r="258" spans="7:7" ht="15.75" customHeight="1">
      <c r="G258" s="66"/>
    </row>
    <row r="259" spans="7:7" ht="15.75" customHeight="1">
      <c r="G259" s="66"/>
    </row>
    <row r="260" spans="7:7" ht="15.75" customHeight="1">
      <c r="G260" s="66"/>
    </row>
    <row r="261" spans="7:7" ht="15.75" customHeight="1">
      <c r="G261" s="66"/>
    </row>
    <row r="262" spans="7:7" ht="15.75" customHeight="1">
      <c r="G262" s="66"/>
    </row>
    <row r="263" spans="7:7" ht="15.75" customHeight="1">
      <c r="G263" s="66"/>
    </row>
    <row r="264" spans="7:7" ht="15.75" customHeight="1">
      <c r="G264" s="66"/>
    </row>
    <row r="265" spans="7:7" ht="15.75" customHeight="1">
      <c r="G265" s="66"/>
    </row>
    <row r="266" spans="7:7" ht="15.75" customHeight="1">
      <c r="G266" s="66"/>
    </row>
    <row r="267" spans="7:7" ht="15.75" customHeight="1">
      <c r="G267" s="66"/>
    </row>
    <row r="268" spans="7:7" ht="15.75" customHeight="1">
      <c r="G268" s="66"/>
    </row>
    <row r="269" spans="7:7" ht="15.75" customHeight="1">
      <c r="G269" s="66"/>
    </row>
    <row r="270" spans="7:7" ht="15.75" customHeight="1">
      <c r="G270" s="66"/>
    </row>
    <row r="271" spans="7:7" ht="15.75" customHeight="1">
      <c r="G271" s="66"/>
    </row>
    <row r="272" spans="7:7" ht="15.75" customHeight="1">
      <c r="G272" s="66"/>
    </row>
    <row r="273" spans="7:7" ht="15.75" customHeight="1">
      <c r="G273" s="66"/>
    </row>
    <row r="274" spans="7:7" ht="15.75" customHeight="1">
      <c r="G274" s="66"/>
    </row>
    <row r="275" spans="7:7" ht="15.75" customHeight="1">
      <c r="G275" s="66"/>
    </row>
    <row r="276" spans="7:7" ht="15.75" customHeight="1">
      <c r="G276" s="66"/>
    </row>
    <row r="277" spans="7:7" ht="15.75" customHeight="1">
      <c r="G277" s="66"/>
    </row>
    <row r="278" spans="7:7" ht="15.75" customHeight="1">
      <c r="G278" s="66"/>
    </row>
    <row r="279" spans="7:7" ht="15.75" customHeight="1">
      <c r="G279" s="66"/>
    </row>
    <row r="280" spans="7:7" ht="15.75" customHeight="1">
      <c r="G280" s="66"/>
    </row>
    <row r="281" spans="7:7" ht="15.75" customHeight="1">
      <c r="G281" s="66"/>
    </row>
    <row r="282" spans="7:7" ht="15.75" customHeight="1">
      <c r="G282" s="66"/>
    </row>
    <row r="283" spans="7:7" ht="15.75" customHeight="1">
      <c r="G283" s="66"/>
    </row>
    <row r="284" spans="7:7" ht="15.75" customHeight="1">
      <c r="G284" s="66"/>
    </row>
    <row r="285" spans="7:7" ht="15.75" customHeight="1">
      <c r="G285" s="66"/>
    </row>
    <row r="286" spans="7:7" ht="15.75" customHeight="1">
      <c r="G286" s="66"/>
    </row>
    <row r="287" spans="7:7" ht="15.75" customHeight="1">
      <c r="G287" s="66"/>
    </row>
    <row r="288" spans="7:7" ht="15.75" customHeight="1">
      <c r="G288" s="66"/>
    </row>
    <row r="289" spans="7:7" ht="15.75" customHeight="1">
      <c r="G289" s="66"/>
    </row>
    <row r="290" spans="7:7" ht="15.75" customHeight="1">
      <c r="G290" s="66"/>
    </row>
    <row r="291" spans="7:7" ht="15.75" customHeight="1">
      <c r="G291" s="66"/>
    </row>
    <row r="292" spans="7:7" ht="15.75" customHeight="1">
      <c r="G292" s="66"/>
    </row>
    <row r="293" spans="7:7" ht="15.75" customHeight="1">
      <c r="G293" s="66"/>
    </row>
    <row r="294" spans="7:7" ht="15.75" customHeight="1">
      <c r="G294" s="66"/>
    </row>
    <row r="295" spans="7:7" ht="15.75" customHeight="1">
      <c r="G295" s="66"/>
    </row>
    <row r="296" spans="7:7" ht="15.75" customHeight="1">
      <c r="G296" s="66"/>
    </row>
    <row r="297" spans="7:7" ht="15.75" customHeight="1">
      <c r="G297" s="66"/>
    </row>
    <row r="298" spans="7:7" ht="15.75" customHeight="1">
      <c r="G298" s="66"/>
    </row>
    <row r="299" spans="7:7" ht="15.75" customHeight="1">
      <c r="G299" s="66"/>
    </row>
    <row r="300" spans="7:7" ht="15.75" customHeight="1">
      <c r="G300" s="66"/>
    </row>
    <row r="301" spans="7:7" ht="15.75" customHeight="1">
      <c r="G301" s="66"/>
    </row>
    <row r="302" spans="7:7" ht="15.75" customHeight="1">
      <c r="G302" s="66"/>
    </row>
    <row r="303" spans="7:7" ht="15.75" customHeight="1">
      <c r="G303" s="66"/>
    </row>
    <row r="304" spans="7:7" ht="15.75" customHeight="1">
      <c r="G304" s="66"/>
    </row>
    <row r="305" spans="7:7" ht="15.75" customHeight="1">
      <c r="G305" s="66"/>
    </row>
    <row r="306" spans="7:7" ht="15.75" customHeight="1">
      <c r="G306" s="66"/>
    </row>
    <row r="307" spans="7:7" ht="15.75" customHeight="1">
      <c r="G307" s="66"/>
    </row>
    <row r="308" spans="7:7" ht="15.75" customHeight="1">
      <c r="G308" s="66"/>
    </row>
    <row r="309" spans="7:7" ht="15.75" customHeight="1">
      <c r="G309" s="66"/>
    </row>
    <row r="310" spans="7:7" ht="15.75" customHeight="1">
      <c r="G310" s="66"/>
    </row>
    <row r="311" spans="7:7" ht="15.75" customHeight="1">
      <c r="G311" s="66"/>
    </row>
    <row r="312" spans="7:7" ht="15.75" customHeight="1">
      <c r="G312" s="66"/>
    </row>
    <row r="313" spans="7:7" ht="15.75" customHeight="1">
      <c r="G313" s="66"/>
    </row>
    <row r="314" spans="7:7" ht="15.75" customHeight="1">
      <c r="G314" s="66"/>
    </row>
    <row r="315" spans="7:7" ht="15.75" customHeight="1">
      <c r="G315" s="66"/>
    </row>
    <row r="316" spans="7:7" ht="15.75" customHeight="1">
      <c r="G316" s="66"/>
    </row>
    <row r="317" spans="7:7" ht="15.75" customHeight="1">
      <c r="G317" s="66"/>
    </row>
    <row r="318" spans="7:7" ht="15.75" customHeight="1">
      <c r="G318" s="66"/>
    </row>
    <row r="319" spans="7:7" ht="15.75" customHeight="1">
      <c r="G319" s="66"/>
    </row>
    <row r="320" spans="7:7" ht="15.75" customHeight="1">
      <c r="G320" s="66"/>
    </row>
    <row r="321" spans="7:7" ht="15.75" customHeight="1">
      <c r="G321" s="66"/>
    </row>
    <row r="322" spans="7:7" ht="15.75" customHeight="1">
      <c r="G322" s="66"/>
    </row>
    <row r="323" spans="7:7" ht="15.75" customHeight="1">
      <c r="G323" s="66"/>
    </row>
    <row r="324" spans="7:7" ht="15.75" customHeight="1">
      <c r="G324" s="66"/>
    </row>
    <row r="325" spans="7:7" ht="15.75" customHeight="1">
      <c r="G325" s="66"/>
    </row>
    <row r="326" spans="7:7" ht="15.75" customHeight="1">
      <c r="G326" s="66"/>
    </row>
    <row r="327" spans="7:7" ht="15.75" customHeight="1">
      <c r="G327" s="66"/>
    </row>
    <row r="328" spans="7:7" ht="15.75" customHeight="1">
      <c r="G328" s="66"/>
    </row>
    <row r="329" spans="7:7" ht="15.75" customHeight="1">
      <c r="G329" s="66"/>
    </row>
    <row r="330" spans="7:7" ht="15.75" customHeight="1">
      <c r="G330" s="66"/>
    </row>
    <row r="331" spans="7:7" ht="15.75" customHeight="1">
      <c r="G331" s="66"/>
    </row>
    <row r="332" spans="7:7" ht="15.75" customHeight="1">
      <c r="G332" s="66"/>
    </row>
    <row r="333" spans="7:7" ht="15.75" customHeight="1">
      <c r="G333" s="66"/>
    </row>
    <row r="334" spans="7:7" ht="15.75" customHeight="1">
      <c r="G334" s="66"/>
    </row>
    <row r="335" spans="7:7" ht="15.75" customHeight="1">
      <c r="G335" s="66"/>
    </row>
    <row r="336" spans="7:7" ht="15.75" customHeight="1">
      <c r="G336" s="66"/>
    </row>
    <row r="337" spans="7:7" ht="15.75" customHeight="1">
      <c r="G337" s="66"/>
    </row>
    <row r="338" spans="7:7" ht="15.75" customHeight="1">
      <c r="G338" s="66"/>
    </row>
    <row r="339" spans="7:7" ht="15.75" customHeight="1">
      <c r="G339" s="66"/>
    </row>
    <row r="340" spans="7:7" ht="15.75" customHeight="1">
      <c r="G340" s="66"/>
    </row>
    <row r="341" spans="7:7" ht="15.75" customHeight="1">
      <c r="G341" s="66"/>
    </row>
    <row r="342" spans="7:7" ht="15.75" customHeight="1">
      <c r="G342" s="66"/>
    </row>
    <row r="343" spans="7:7" ht="15.75" customHeight="1">
      <c r="G343" s="66"/>
    </row>
    <row r="344" spans="7:7" ht="15.75" customHeight="1">
      <c r="G344" s="66"/>
    </row>
    <row r="345" spans="7:7" ht="15.75" customHeight="1">
      <c r="G345" s="66"/>
    </row>
    <row r="346" spans="7:7" ht="15.75" customHeight="1">
      <c r="G346" s="66"/>
    </row>
    <row r="347" spans="7:7" ht="15.75" customHeight="1">
      <c r="G347" s="66"/>
    </row>
    <row r="348" spans="7:7" ht="15.75" customHeight="1">
      <c r="G348" s="66"/>
    </row>
    <row r="349" spans="7:7" ht="15.75" customHeight="1">
      <c r="G349" s="66"/>
    </row>
    <row r="350" spans="7:7" ht="15.75" customHeight="1">
      <c r="G350" s="66"/>
    </row>
    <row r="351" spans="7:7" ht="15.75" customHeight="1">
      <c r="G351" s="66"/>
    </row>
    <row r="352" spans="7:7" ht="15.75" customHeight="1">
      <c r="G352" s="66"/>
    </row>
    <row r="353" spans="7:7" ht="15.75" customHeight="1">
      <c r="G353" s="66"/>
    </row>
    <row r="354" spans="7:7" ht="15.75" customHeight="1">
      <c r="G354" s="66"/>
    </row>
    <row r="355" spans="7:7" ht="15.75" customHeight="1">
      <c r="G355" s="66"/>
    </row>
    <row r="356" spans="7:7" ht="15.75" customHeight="1">
      <c r="G356" s="66"/>
    </row>
    <row r="357" spans="7:7" ht="15.75" customHeight="1">
      <c r="G357" s="66"/>
    </row>
    <row r="358" spans="7:7" ht="15.75" customHeight="1">
      <c r="G358" s="66"/>
    </row>
    <row r="359" spans="7:7" ht="15.75" customHeight="1">
      <c r="G359" s="66"/>
    </row>
    <row r="360" spans="7:7" ht="15.75" customHeight="1">
      <c r="G360" s="66"/>
    </row>
    <row r="361" spans="7:7" ht="15.75" customHeight="1">
      <c r="G361" s="66"/>
    </row>
    <row r="362" spans="7:7" ht="15.75" customHeight="1">
      <c r="G362" s="66"/>
    </row>
    <row r="363" spans="7:7" ht="15.75" customHeight="1">
      <c r="G363" s="66"/>
    </row>
    <row r="364" spans="7:7" ht="15.75" customHeight="1">
      <c r="G364" s="66"/>
    </row>
    <row r="365" spans="7:7" ht="15.75" customHeight="1">
      <c r="G365" s="66"/>
    </row>
    <row r="366" spans="7:7" ht="15.75" customHeight="1">
      <c r="G366" s="66"/>
    </row>
    <row r="367" spans="7:7" ht="15.75" customHeight="1">
      <c r="G367" s="66"/>
    </row>
    <row r="368" spans="7:7" ht="15.75" customHeight="1">
      <c r="G368" s="66"/>
    </row>
    <row r="369" spans="7:7" ht="15.75" customHeight="1">
      <c r="G369" s="66"/>
    </row>
    <row r="370" spans="7:7" ht="15.75" customHeight="1">
      <c r="G370" s="66"/>
    </row>
    <row r="371" spans="7:7" ht="15.75" customHeight="1">
      <c r="G371" s="66"/>
    </row>
    <row r="372" spans="7:7" ht="15.75" customHeight="1">
      <c r="G372" s="66"/>
    </row>
    <row r="373" spans="7:7" ht="15.75" customHeight="1">
      <c r="G373" s="66"/>
    </row>
    <row r="374" spans="7:7" ht="15.75" customHeight="1">
      <c r="G374" s="66"/>
    </row>
    <row r="375" spans="7:7" ht="15.75" customHeight="1">
      <c r="G375" s="66"/>
    </row>
    <row r="376" spans="7:7" ht="15.75" customHeight="1">
      <c r="G376" s="66"/>
    </row>
    <row r="377" spans="7:7" ht="15.75" customHeight="1">
      <c r="G377" s="66"/>
    </row>
    <row r="378" spans="7:7" ht="15.75" customHeight="1">
      <c r="G378" s="66"/>
    </row>
    <row r="379" spans="7:7" ht="15.75" customHeight="1">
      <c r="G379" s="66"/>
    </row>
    <row r="380" spans="7:7" ht="15.75" customHeight="1">
      <c r="G380" s="66"/>
    </row>
    <row r="381" spans="7:7" ht="15.75" customHeight="1">
      <c r="G381" s="66"/>
    </row>
    <row r="382" spans="7:7" ht="15.75" customHeight="1">
      <c r="G382" s="66"/>
    </row>
    <row r="383" spans="7:7" ht="15.75" customHeight="1">
      <c r="G383" s="66"/>
    </row>
    <row r="384" spans="7:7" ht="15.75" customHeight="1">
      <c r="G384" s="66"/>
    </row>
    <row r="385" spans="7:7" ht="15.75" customHeight="1">
      <c r="G385" s="66"/>
    </row>
    <row r="386" spans="7:7" ht="15.75" customHeight="1">
      <c r="G386" s="66"/>
    </row>
    <row r="387" spans="7:7" ht="15.75" customHeight="1">
      <c r="G387" s="66"/>
    </row>
    <row r="388" spans="7:7" ht="15.75" customHeight="1">
      <c r="G388" s="66"/>
    </row>
    <row r="389" spans="7:7" ht="15.75" customHeight="1">
      <c r="G389" s="66"/>
    </row>
    <row r="390" spans="7:7" ht="15.75" customHeight="1">
      <c r="G390" s="66"/>
    </row>
    <row r="391" spans="7:7" ht="15.75" customHeight="1">
      <c r="G391" s="66"/>
    </row>
    <row r="392" spans="7:7" ht="15.75" customHeight="1">
      <c r="G392" s="66"/>
    </row>
    <row r="393" spans="7:7" ht="15.75" customHeight="1">
      <c r="G393" s="66"/>
    </row>
    <row r="394" spans="7:7" ht="15.75" customHeight="1">
      <c r="G394" s="66"/>
    </row>
    <row r="395" spans="7:7" ht="15.75" customHeight="1">
      <c r="G395" s="66"/>
    </row>
    <row r="396" spans="7:7" ht="15.75" customHeight="1">
      <c r="G396" s="66"/>
    </row>
    <row r="397" spans="7:7" ht="15.75" customHeight="1">
      <c r="G397" s="66"/>
    </row>
    <row r="398" spans="7:7" ht="15.75" customHeight="1">
      <c r="G398" s="66"/>
    </row>
    <row r="399" spans="7:7" ht="15.75" customHeight="1">
      <c r="G399" s="66"/>
    </row>
    <row r="400" spans="7:7" ht="15.75" customHeight="1">
      <c r="G400" s="66"/>
    </row>
    <row r="401" spans="7:7" ht="15.75" customHeight="1">
      <c r="G401" s="66"/>
    </row>
    <row r="402" spans="7:7" ht="15.75" customHeight="1">
      <c r="G402" s="66"/>
    </row>
    <row r="403" spans="7:7" ht="15.75" customHeight="1">
      <c r="G403" s="66"/>
    </row>
    <row r="404" spans="7:7" ht="15.75" customHeight="1">
      <c r="G404" s="66"/>
    </row>
    <row r="405" spans="7:7" ht="15.75" customHeight="1">
      <c r="G405" s="66"/>
    </row>
    <row r="406" spans="7:7" ht="15.75" customHeight="1">
      <c r="G406" s="66"/>
    </row>
    <row r="407" spans="7:7" ht="15.75" customHeight="1">
      <c r="G407" s="66"/>
    </row>
    <row r="408" spans="7:7" ht="15.75" customHeight="1">
      <c r="G408" s="66"/>
    </row>
    <row r="409" spans="7:7" ht="15.75" customHeight="1">
      <c r="G409" s="66"/>
    </row>
    <row r="410" spans="7:7" ht="15.75" customHeight="1">
      <c r="G410" s="66"/>
    </row>
    <row r="411" spans="7:7" ht="15.75" customHeight="1">
      <c r="G411" s="66"/>
    </row>
    <row r="412" spans="7:7" ht="15.75" customHeight="1">
      <c r="G412" s="66"/>
    </row>
    <row r="413" spans="7:7" ht="15.75" customHeight="1">
      <c r="G413" s="66"/>
    </row>
    <row r="414" spans="7:7" ht="15.75" customHeight="1">
      <c r="G414" s="66"/>
    </row>
    <row r="415" spans="7:7" ht="15.75" customHeight="1">
      <c r="G415" s="66"/>
    </row>
    <row r="416" spans="7:7" ht="15.75" customHeight="1">
      <c r="G416" s="66"/>
    </row>
    <row r="417" spans="7:7" ht="15.75" customHeight="1">
      <c r="G417" s="66"/>
    </row>
    <row r="418" spans="7:7" ht="15.75" customHeight="1">
      <c r="G418" s="66"/>
    </row>
    <row r="419" spans="7:7" ht="15.75" customHeight="1">
      <c r="G419" s="66"/>
    </row>
    <row r="420" spans="7:7" ht="15.75" customHeight="1">
      <c r="G420" s="66"/>
    </row>
    <row r="421" spans="7:7" ht="15.75" customHeight="1">
      <c r="G421" s="66"/>
    </row>
    <row r="422" spans="7:7" ht="15.75" customHeight="1">
      <c r="G422" s="66"/>
    </row>
    <row r="423" spans="7:7" ht="15.75" customHeight="1">
      <c r="G423" s="66"/>
    </row>
    <row r="424" spans="7:7" ht="15.75" customHeight="1">
      <c r="G424" s="66"/>
    </row>
    <row r="425" spans="7:7" ht="15.75" customHeight="1">
      <c r="G425" s="66"/>
    </row>
    <row r="426" spans="7:7" ht="15.75" customHeight="1">
      <c r="G426" s="66"/>
    </row>
    <row r="427" spans="7:7" ht="15.75" customHeight="1">
      <c r="G427" s="66"/>
    </row>
    <row r="428" spans="7:7" ht="15.75" customHeight="1">
      <c r="G428" s="66"/>
    </row>
    <row r="429" spans="7:7" ht="15.75" customHeight="1">
      <c r="G429" s="66"/>
    </row>
    <row r="430" spans="7:7" ht="15.75" customHeight="1">
      <c r="G430" s="66"/>
    </row>
    <row r="431" spans="7:7" ht="15.75" customHeight="1">
      <c r="G431" s="66"/>
    </row>
    <row r="432" spans="7:7" ht="15.75" customHeight="1">
      <c r="G432" s="66"/>
    </row>
    <row r="433" spans="7:7" ht="15.75" customHeight="1">
      <c r="G433" s="66"/>
    </row>
    <row r="434" spans="7:7" ht="15.75" customHeight="1">
      <c r="G434" s="66"/>
    </row>
    <row r="435" spans="7:7" ht="15.75" customHeight="1">
      <c r="G435" s="66"/>
    </row>
    <row r="436" spans="7:7" ht="15.75" customHeight="1">
      <c r="G436" s="66"/>
    </row>
    <row r="437" spans="7:7" ht="15.75" customHeight="1">
      <c r="G437" s="66"/>
    </row>
    <row r="438" spans="7:7" ht="15.75" customHeight="1">
      <c r="G438" s="66"/>
    </row>
    <row r="439" spans="7:7" ht="15.75" customHeight="1">
      <c r="G439" s="66"/>
    </row>
    <row r="440" spans="7:7" ht="15.75" customHeight="1">
      <c r="G440" s="66"/>
    </row>
    <row r="441" spans="7:7" ht="15.75" customHeight="1">
      <c r="G441" s="66"/>
    </row>
    <row r="442" spans="7:7" ht="15.75" customHeight="1">
      <c r="G442" s="66"/>
    </row>
    <row r="443" spans="7:7" ht="15.75" customHeight="1">
      <c r="G443" s="66"/>
    </row>
    <row r="444" spans="7:7" ht="15.75" customHeight="1">
      <c r="G444" s="66"/>
    </row>
    <row r="445" spans="7:7" ht="15.75" customHeight="1">
      <c r="G445" s="66"/>
    </row>
    <row r="446" spans="7:7" ht="15.75" customHeight="1">
      <c r="G446" s="66"/>
    </row>
    <row r="447" spans="7:7" ht="15.75" customHeight="1">
      <c r="G447" s="66"/>
    </row>
    <row r="448" spans="7:7" ht="15.75" customHeight="1">
      <c r="G448" s="66"/>
    </row>
    <row r="449" spans="7:7" ht="15.75" customHeight="1">
      <c r="G449" s="66"/>
    </row>
    <row r="450" spans="7:7" ht="15.75" customHeight="1">
      <c r="G450" s="66"/>
    </row>
    <row r="451" spans="7:7" ht="15.75" customHeight="1">
      <c r="G451" s="66"/>
    </row>
    <row r="452" spans="7:7" ht="15.75" customHeight="1">
      <c r="G452" s="66"/>
    </row>
    <row r="453" spans="7:7" ht="15.75" customHeight="1">
      <c r="G453" s="66"/>
    </row>
    <row r="454" spans="7:7" ht="15.75" customHeight="1">
      <c r="G454" s="66"/>
    </row>
    <row r="455" spans="7:7" ht="15.75" customHeight="1">
      <c r="G455" s="66"/>
    </row>
    <row r="456" spans="7:7" ht="15.75" customHeight="1">
      <c r="G456" s="66"/>
    </row>
    <row r="457" spans="7:7" ht="15.75" customHeight="1">
      <c r="G457" s="66"/>
    </row>
    <row r="458" spans="7:7" ht="15.75" customHeight="1">
      <c r="G458" s="66"/>
    </row>
    <row r="459" spans="7:7" ht="15.75" customHeight="1">
      <c r="G459" s="66"/>
    </row>
    <row r="460" spans="7:7" ht="15.75" customHeight="1">
      <c r="G460" s="66"/>
    </row>
    <row r="461" spans="7:7" ht="15.75" customHeight="1">
      <c r="G461" s="66"/>
    </row>
    <row r="462" spans="7:7" ht="15.75" customHeight="1">
      <c r="G462" s="66"/>
    </row>
    <row r="463" spans="7:7" ht="15.75" customHeight="1">
      <c r="G463" s="66"/>
    </row>
    <row r="464" spans="7:7" ht="15.75" customHeight="1">
      <c r="G464" s="66"/>
    </row>
    <row r="465" spans="7:7" ht="15.75" customHeight="1">
      <c r="G465" s="66"/>
    </row>
    <row r="466" spans="7:7" ht="15.75" customHeight="1">
      <c r="G466" s="66"/>
    </row>
    <row r="467" spans="7:7" ht="15.75" customHeight="1">
      <c r="G467" s="66"/>
    </row>
    <row r="468" spans="7:7" ht="15.75" customHeight="1">
      <c r="G468" s="66"/>
    </row>
    <row r="469" spans="7:7" ht="15.75" customHeight="1">
      <c r="G469" s="66"/>
    </row>
    <row r="470" spans="7:7" ht="15.75" customHeight="1">
      <c r="G470" s="66"/>
    </row>
    <row r="471" spans="7:7" ht="15.75" customHeight="1">
      <c r="G471" s="66"/>
    </row>
    <row r="472" spans="7:7" ht="15.75" customHeight="1">
      <c r="G472" s="66"/>
    </row>
    <row r="473" spans="7:7" ht="15.75" customHeight="1">
      <c r="G473" s="66"/>
    </row>
    <row r="474" spans="7:7" ht="15.75" customHeight="1">
      <c r="G474" s="66"/>
    </row>
    <row r="475" spans="7:7" ht="15.75" customHeight="1">
      <c r="G475" s="66"/>
    </row>
    <row r="476" spans="7:7" ht="15.75" customHeight="1">
      <c r="G476" s="66"/>
    </row>
    <row r="477" spans="7:7" ht="15.75" customHeight="1">
      <c r="G477" s="66"/>
    </row>
    <row r="478" spans="7:7" ht="15.75" customHeight="1">
      <c r="G478" s="66"/>
    </row>
    <row r="479" spans="7:7" ht="15.75" customHeight="1">
      <c r="G479" s="66"/>
    </row>
    <row r="480" spans="7:7" ht="15.75" customHeight="1">
      <c r="G480" s="66"/>
    </row>
    <row r="481" spans="7:7" ht="15.75" customHeight="1">
      <c r="G481" s="66"/>
    </row>
    <row r="482" spans="7:7" ht="15.75" customHeight="1">
      <c r="G482" s="66"/>
    </row>
    <row r="483" spans="7:7" ht="15.75" customHeight="1">
      <c r="G483" s="66"/>
    </row>
    <row r="484" spans="7:7" ht="15.75" customHeight="1">
      <c r="G484" s="66"/>
    </row>
    <row r="485" spans="7:7" ht="15.75" customHeight="1">
      <c r="G485" s="66"/>
    </row>
    <row r="486" spans="7:7" ht="15.75" customHeight="1">
      <c r="G486" s="66"/>
    </row>
    <row r="487" spans="7:7" ht="15.75" customHeight="1">
      <c r="G487" s="66"/>
    </row>
    <row r="488" spans="7:7" ht="15.75" customHeight="1">
      <c r="G488" s="66"/>
    </row>
    <row r="489" spans="7:7" ht="15.75" customHeight="1">
      <c r="G489" s="66"/>
    </row>
    <row r="490" spans="7:7" ht="15.75" customHeight="1">
      <c r="G490" s="66"/>
    </row>
    <row r="491" spans="7:7" ht="15.75" customHeight="1">
      <c r="G491" s="66"/>
    </row>
    <row r="492" spans="7:7" ht="15.75" customHeight="1">
      <c r="G492" s="66"/>
    </row>
    <row r="493" spans="7:7" ht="15.75" customHeight="1">
      <c r="G493" s="66"/>
    </row>
    <row r="494" spans="7:7" ht="15.75" customHeight="1">
      <c r="G494" s="66"/>
    </row>
    <row r="495" spans="7:7" ht="15.75" customHeight="1">
      <c r="G495" s="66"/>
    </row>
    <row r="496" spans="7:7" ht="15.75" customHeight="1">
      <c r="G496" s="66"/>
    </row>
    <row r="497" spans="7:7" ht="15.75" customHeight="1">
      <c r="G497" s="66"/>
    </row>
    <row r="498" spans="7:7" ht="15.75" customHeight="1">
      <c r="G498" s="66"/>
    </row>
    <row r="499" spans="7:7" ht="15.75" customHeight="1">
      <c r="G499" s="66"/>
    </row>
    <row r="500" spans="7:7" ht="15.75" customHeight="1">
      <c r="G500" s="66"/>
    </row>
    <row r="501" spans="7:7" ht="15.75" customHeight="1">
      <c r="G501" s="66"/>
    </row>
    <row r="502" spans="7:7" ht="15.75" customHeight="1">
      <c r="G502" s="66"/>
    </row>
    <row r="503" spans="7:7" ht="15.75" customHeight="1">
      <c r="G503" s="66"/>
    </row>
    <row r="504" spans="7:7" ht="15.75" customHeight="1">
      <c r="G504" s="66"/>
    </row>
    <row r="505" spans="7:7" ht="15.75" customHeight="1">
      <c r="G505" s="66"/>
    </row>
    <row r="506" spans="7:7" ht="15.75" customHeight="1">
      <c r="G506" s="66"/>
    </row>
    <row r="507" spans="7:7" ht="15.75" customHeight="1">
      <c r="G507" s="66"/>
    </row>
    <row r="508" spans="7:7" ht="15.75" customHeight="1">
      <c r="G508" s="66"/>
    </row>
    <row r="509" spans="7:7" ht="15.75" customHeight="1">
      <c r="G509" s="66"/>
    </row>
    <row r="510" spans="7:7" ht="15.75" customHeight="1">
      <c r="G510" s="66"/>
    </row>
    <row r="511" spans="7:7" ht="15.75" customHeight="1">
      <c r="G511" s="66"/>
    </row>
    <row r="512" spans="7:7" ht="15.75" customHeight="1">
      <c r="G512" s="66"/>
    </row>
    <row r="513" spans="7:7" ht="15.75" customHeight="1">
      <c r="G513" s="66"/>
    </row>
    <row r="514" spans="7:7" ht="15.75" customHeight="1">
      <c r="G514" s="66"/>
    </row>
    <row r="515" spans="7:7" ht="15.75" customHeight="1">
      <c r="G515" s="66"/>
    </row>
    <row r="516" spans="7:7" ht="15.75" customHeight="1">
      <c r="G516" s="66"/>
    </row>
    <row r="517" spans="7:7" ht="15.75" customHeight="1">
      <c r="G517" s="66"/>
    </row>
    <row r="518" spans="7:7" ht="15.75" customHeight="1">
      <c r="G518" s="66"/>
    </row>
    <row r="519" spans="7:7" ht="15.75" customHeight="1">
      <c r="G519" s="66"/>
    </row>
    <row r="520" spans="7:7" ht="15.75" customHeight="1">
      <c r="G520" s="66"/>
    </row>
    <row r="521" spans="7:7" ht="15.75" customHeight="1">
      <c r="G521" s="66"/>
    </row>
    <row r="522" spans="7:7" ht="15.75" customHeight="1">
      <c r="G522" s="66"/>
    </row>
    <row r="523" spans="7:7" ht="15.75" customHeight="1">
      <c r="G523" s="66"/>
    </row>
    <row r="524" spans="7:7" ht="15.75" customHeight="1">
      <c r="G524" s="66"/>
    </row>
    <row r="525" spans="7:7" ht="15.75" customHeight="1">
      <c r="G525" s="66"/>
    </row>
    <row r="526" spans="7:7" ht="15.75" customHeight="1">
      <c r="G526" s="66"/>
    </row>
    <row r="527" spans="7:7" ht="15.75" customHeight="1">
      <c r="G527" s="66"/>
    </row>
    <row r="528" spans="7:7" ht="15.75" customHeight="1">
      <c r="G528" s="66"/>
    </row>
    <row r="529" spans="7:7" ht="15.75" customHeight="1">
      <c r="G529" s="66"/>
    </row>
    <row r="530" spans="7:7" ht="15.75" customHeight="1">
      <c r="G530" s="66"/>
    </row>
    <row r="531" spans="7:7" ht="15.75" customHeight="1">
      <c r="G531" s="66"/>
    </row>
    <row r="532" spans="7:7" ht="15.75" customHeight="1">
      <c r="G532" s="66"/>
    </row>
    <row r="533" spans="7:7" ht="15.75" customHeight="1">
      <c r="G533" s="66"/>
    </row>
    <row r="534" spans="7:7" ht="15.75" customHeight="1">
      <c r="G534" s="66"/>
    </row>
    <row r="535" spans="7:7" ht="15.75" customHeight="1">
      <c r="G535" s="66"/>
    </row>
    <row r="536" spans="7:7" ht="15.75" customHeight="1">
      <c r="G536" s="66"/>
    </row>
    <row r="537" spans="7:7" ht="15.75" customHeight="1">
      <c r="G537" s="66"/>
    </row>
    <row r="538" spans="7:7" ht="15.75" customHeight="1">
      <c r="G538" s="66"/>
    </row>
    <row r="539" spans="7:7" ht="15.75" customHeight="1">
      <c r="G539" s="66"/>
    </row>
    <row r="540" spans="7:7" ht="15.75" customHeight="1">
      <c r="G540" s="66"/>
    </row>
    <row r="541" spans="7:7" ht="15.75" customHeight="1">
      <c r="G541" s="66"/>
    </row>
    <row r="542" spans="7:7" ht="15.75" customHeight="1">
      <c r="G542" s="66"/>
    </row>
    <row r="543" spans="7:7" ht="15.75" customHeight="1">
      <c r="G543" s="66"/>
    </row>
    <row r="544" spans="7:7" ht="15.75" customHeight="1">
      <c r="G544" s="66"/>
    </row>
    <row r="545" spans="7:7" ht="15.75" customHeight="1">
      <c r="G545" s="66"/>
    </row>
    <row r="546" spans="7:7" ht="15.75" customHeight="1">
      <c r="G546" s="66"/>
    </row>
    <row r="547" spans="7:7" ht="15.75" customHeight="1">
      <c r="G547" s="66"/>
    </row>
    <row r="548" spans="7:7" ht="15.75" customHeight="1">
      <c r="G548" s="66"/>
    </row>
    <row r="549" spans="7:7" ht="15.75" customHeight="1">
      <c r="G549" s="66"/>
    </row>
    <row r="550" spans="7:7" ht="15.75" customHeight="1">
      <c r="G550" s="66"/>
    </row>
    <row r="551" spans="7:7" ht="15.75" customHeight="1">
      <c r="G551" s="66"/>
    </row>
    <row r="552" spans="7:7" ht="15.75" customHeight="1">
      <c r="G552" s="66"/>
    </row>
    <row r="553" spans="7:7" ht="15.75" customHeight="1">
      <c r="G553" s="66"/>
    </row>
    <row r="554" spans="7:7" ht="15.75" customHeight="1">
      <c r="G554" s="66"/>
    </row>
    <row r="555" spans="7:7" ht="15.75" customHeight="1">
      <c r="G555" s="66"/>
    </row>
    <row r="556" spans="7:7" ht="15.75" customHeight="1">
      <c r="G556" s="66"/>
    </row>
    <row r="557" spans="7:7" ht="15.75" customHeight="1">
      <c r="G557" s="66"/>
    </row>
    <row r="558" spans="7:7" ht="15.75" customHeight="1">
      <c r="G558" s="66"/>
    </row>
    <row r="559" spans="7:7" ht="15.75" customHeight="1">
      <c r="G559" s="66"/>
    </row>
    <row r="560" spans="7:7" ht="15.75" customHeight="1">
      <c r="G560" s="66"/>
    </row>
    <row r="561" spans="7:7" ht="15.75" customHeight="1">
      <c r="G561" s="66"/>
    </row>
    <row r="562" spans="7:7" ht="15.75" customHeight="1">
      <c r="G562" s="66"/>
    </row>
    <row r="563" spans="7:7" ht="15.75" customHeight="1">
      <c r="G563" s="66"/>
    </row>
    <row r="564" spans="7:7" ht="15.75" customHeight="1">
      <c r="G564" s="66"/>
    </row>
    <row r="565" spans="7:7" ht="15.75" customHeight="1">
      <c r="G565" s="66"/>
    </row>
    <row r="566" spans="7:7" ht="15.75" customHeight="1">
      <c r="G566" s="66"/>
    </row>
    <row r="567" spans="7:7" ht="15.75" customHeight="1">
      <c r="G567" s="66"/>
    </row>
    <row r="568" spans="7:7" ht="15.75" customHeight="1">
      <c r="G568" s="66"/>
    </row>
    <row r="569" spans="7:7" ht="15.75" customHeight="1">
      <c r="G569" s="66"/>
    </row>
    <row r="570" spans="7:7" ht="15.75" customHeight="1">
      <c r="G570" s="66"/>
    </row>
    <row r="571" spans="7:7" ht="15.75" customHeight="1">
      <c r="G571" s="66"/>
    </row>
    <row r="572" spans="7:7" ht="15.75" customHeight="1">
      <c r="G572" s="66"/>
    </row>
    <row r="573" spans="7:7" ht="15.75" customHeight="1">
      <c r="G573" s="66"/>
    </row>
    <row r="574" spans="7:7" ht="15.75" customHeight="1">
      <c r="G574" s="66"/>
    </row>
    <row r="575" spans="7:7" ht="15.75" customHeight="1">
      <c r="G575" s="66"/>
    </row>
    <row r="576" spans="7:7" ht="15.75" customHeight="1">
      <c r="G576" s="66"/>
    </row>
    <row r="577" spans="7:7" ht="15.75" customHeight="1">
      <c r="G577" s="66"/>
    </row>
    <row r="578" spans="7:7" ht="15.75" customHeight="1">
      <c r="G578" s="66"/>
    </row>
    <row r="579" spans="7:7" ht="15.75" customHeight="1">
      <c r="G579" s="66"/>
    </row>
    <row r="580" spans="7:7" ht="15.75" customHeight="1">
      <c r="G580" s="66"/>
    </row>
    <row r="581" spans="7:7" ht="15.75" customHeight="1">
      <c r="G581" s="66"/>
    </row>
    <row r="582" spans="7:7" ht="15.75" customHeight="1">
      <c r="G582" s="66"/>
    </row>
    <row r="583" spans="7:7" ht="15.75" customHeight="1">
      <c r="G583" s="66"/>
    </row>
    <row r="584" spans="7:7" ht="15.75" customHeight="1">
      <c r="G584" s="66"/>
    </row>
    <row r="585" spans="7:7" ht="15.75" customHeight="1">
      <c r="G585" s="66"/>
    </row>
    <row r="586" spans="7:7" ht="15.75" customHeight="1">
      <c r="G586" s="66"/>
    </row>
    <row r="587" spans="7:7" ht="15.75" customHeight="1">
      <c r="G587" s="66"/>
    </row>
    <row r="588" spans="7:7" ht="15.75" customHeight="1">
      <c r="G588" s="66"/>
    </row>
    <row r="589" spans="7:7" ht="15.75" customHeight="1">
      <c r="G589" s="66"/>
    </row>
    <row r="590" spans="7:7" ht="15.75" customHeight="1">
      <c r="G590" s="66"/>
    </row>
    <row r="591" spans="7:7" ht="15.75" customHeight="1">
      <c r="G591" s="66"/>
    </row>
    <row r="592" spans="7:7" ht="15.75" customHeight="1">
      <c r="G592" s="66"/>
    </row>
    <row r="593" spans="7:7" ht="15.75" customHeight="1">
      <c r="G593" s="66"/>
    </row>
    <row r="594" spans="7:7" ht="15.75" customHeight="1">
      <c r="G594" s="66"/>
    </row>
    <row r="595" spans="7:7" ht="15.75" customHeight="1">
      <c r="G595" s="66"/>
    </row>
    <row r="596" spans="7:7" ht="15.75" customHeight="1">
      <c r="G596" s="66"/>
    </row>
    <row r="597" spans="7:7" ht="15.75" customHeight="1">
      <c r="G597" s="66"/>
    </row>
    <row r="598" spans="7:7" ht="15.75" customHeight="1">
      <c r="G598" s="66"/>
    </row>
    <row r="599" spans="7:7" ht="15.75" customHeight="1">
      <c r="G599" s="66"/>
    </row>
    <row r="600" spans="7:7" ht="15.75" customHeight="1">
      <c r="G600" s="66"/>
    </row>
    <row r="601" spans="7:7" ht="15.75" customHeight="1">
      <c r="G601" s="66"/>
    </row>
    <row r="602" spans="7:7" ht="15.75" customHeight="1">
      <c r="G602" s="66"/>
    </row>
    <row r="603" spans="7:7" ht="15.75" customHeight="1">
      <c r="G603" s="66"/>
    </row>
    <row r="604" spans="7:7" ht="15.75" customHeight="1">
      <c r="G604" s="66"/>
    </row>
    <row r="605" spans="7:7" ht="15.75" customHeight="1">
      <c r="G605" s="66"/>
    </row>
    <row r="606" spans="7:7" ht="15.75" customHeight="1">
      <c r="G606" s="66"/>
    </row>
    <row r="607" spans="7:7" ht="15.75" customHeight="1">
      <c r="G607" s="66"/>
    </row>
    <row r="608" spans="7:7" ht="15.75" customHeight="1">
      <c r="G608" s="66"/>
    </row>
    <row r="609" spans="7:7" ht="15.75" customHeight="1">
      <c r="G609" s="66"/>
    </row>
    <row r="610" spans="7:7" ht="15.75" customHeight="1">
      <c r="G610" s="66"/>
    </row>
    <row r="611" spans="7:7" ht="15.75" customHeight="1">
      <c r="G611" s="66"/>
    </row>
    <row r="612" spans="7:7" ht="15.75" customHeight="1">
      <c r="G612" s="66"/>
    </row>
    <row r="613" spans="7:7" ht="15.75" customHeight="1">
      <c r="G613" s="66"/>
    </row>
    <row r="614" spans="7:7" ht="15.75" customHeight="1">
      <c r="G614" s="66"/>
    </row>
    <row r="615" spans="7:7" ht="15.75" customHeight="1">
      <c r="G615" s="66"/>
    </row>
    <row r="616" spans="7:7" ht="15.75" customHeight="1">
      <c r="G616" s="66"/>
    </row>
    <row r="617" spans="7:7" ht="15.75" customHeight="1">
      <c r="G617" s="66"/>
    </row>
    <row r="618" spans="7:7" ht="15.75" customHeight="1">
      <c r="G618" s="66"/>
    </row>
    <row r="619" spans="7:7" ht="15.75" customHeight="1">
      <c r="G619" s="66"/>
    </row>
    <row r="620" spans="7:7" ht="15.75" customHeight="1">
      <c r="G620" s="66"/>
    </row>
    <row r="621" spans="7:7" ht="15.75" customHeight="1">
      <c r="G621" s="66"/>
    </row>
    <row r="622" spans="7:7" ht="15.75" customHeight="1">
      <c r="G622" s="66"/>
    </row>
    <row r="623" spans="7:7" ht="15.75" customHeight="1">
      <c r="G623" s="66"/>
    </row>
    <row r="624" spans="7:7" ht="15.75" customHeight="1">
      <c r="G624" s="66"/>
    </row>
    <row r="625" spans="7:7" ht="15.75" customHeight="1">
      <c r="G625" s="66"/>
    </row>
    <row r="626" spans="7:7" ht="15.75" customHeight="1">
      <c r="G626" s="66"/>
    </row>
    <row r="627" spans="7:7" ht="15.75" customHeight="1">
      <c r="G627" s="66"/>
    </row>
    <row r="628" spans="7:7" ht="15.75" customHeight="1">
      <c r="G628" s="66"/>
    </row>
    <row r="629" spans="7:7" ht="15.75" customHeight="1">
      <c r="G629" s="66"/>
    </row>
    <row r="630" spans="7:7" ht="15.75" customHeight="1">
      <c r="G630" s="66"/>
    </row>
    <row r="631" spans="7:7" ht="15.75" customHeight="1">
      <c r="G631" s="66"/>
    </row>
    <row r="632" spans="7:7" ht="15.75" customHeight="1">
      <c r="G632" s="66"/>
    </row>
    <row r="633" spans="7:7" ht="15.75" customHeight="1">
      <c r="G633" s="66"/>
    </row>
    <row r="634" spans="7:7" ht="15.75" customHeight="1">
      <c r="G634" s="66"/>
    </row>
    <row r="635" spans="7:7" ht="15.75" customHeight="1">
      <c r="G635" s="66"/>
    </row>
    <row r="636" spans="7:7" ht="15.75" customHeight="1">
      <c r="G636" s="66"/>
    </row>
    <row r="637" spans="7:7" ht="15.75" customHeight="1">
      <c r="G637" s="66"/>
    </row>
    <row r="638" spans="7:7" ht="15.75" customHeight="1">
      <c r="G638" s="66"/>
    </row>
    <row r="639" spans="7:7" ht="15.75" customHeight="1">
      <c r="G639" s="66"/>
    </row>
    <row r="640" spans="7:7" ht="15.75" customHeight="1">
      <c r="G640" s="66"/>
    </row>
    <row r="641" spans="7:7" ht="15.75" customHeight="1">
      <c r="G641" s="66"/>
    </row>
    <row r="642" spans="7:7" ht="15.75" customHeight="1">
      <c r="G642" s="66"/>
    </row>
    <row r="643" spans="7:7" ht="15.75" customHeight="1">
      <c r="G643" s="66"/>
    </row>
    <row r="644" spans="7:7" ht="15.75" customHeight="1">
      <c r="G644" s="66"/>
    </row>
    <row r="645" spans="7:7" ht="15.75" customHeight="1">
      <c r="G645" s="66"/>
    </row>
    <row r="646" spans="7:7" ht="15.75" customHeight="1">
      <c r="G646" s="66"/>
    </row>
    <row r="647" spans="7:7" ht="15.75" customHeight="1">
      <c r="G647" s="66"/>
    </row>
    <row r="648" spans="7:7" ht="15.75" customHeight="1">
      <c r="G648" s="66"/>
    </row>
    <row r="649" spans="7:7" ht="15.75" customHeight="1">
      <c r="G649" s="66"/>
    </row>
    <row r="650" spans="7:7" ht="15.75" customHeight="1">
      <c r="G650" s="66"/>
    </row>
    <row r="651" spans="7:7" ht="15.75" customHeight="1">
      <c r="G651" s="66"/>
    </row>
    <row r="652" spans="7:7" ht="15.75" customHeight="1">
      <c r="G652" s="66"/>
    </row>
    <row r="653" spans="7:7" ht="15.75" customHeight="1">
      <c r="G653" s="66"/>
    </row>
    <row r="654" spans="7:7" ht="15.75" customHeight="1">
      <c r="G654" s="66"/>
    </row>
    <row r="655" spans="7:7" ht="15.75" customHeight="1">
      <c r="G655" s="66"/>
    </row>
    <row r="656" spans="7:7" ht="15.75" customHeight="1">
      <c r="G656" s="66"/>
    </row>
    <row r="657" spans="7:7" ht="15.75" customHeight="1">
      <c r="G657" s="66"/>
    </row>
    <row r="658" spans="7:7" ht="15.75" customHeight="1">
      <c r="G658" s="66"/>
    </row>
    <row r="659" spans="7:7" ht="15.75" customHeight="1">
      <c r="G659" s="66"/>
    </row>
    <row r="660" spans="7:7" ht="15.75" customHeight="1">
      <c r="G660" s="66"/>
    </row>
    <row r="661" spans="7:7" ht="15.75" customHeight="1">
      <c r="G661" s="66"/>
    </row>
    <row r="662" spans="7:7" ht="15.75" customHeight="1">
      <c r="G662" s="66"/>
    </row>
    <row r="663" spans="7:7" ht="15.75" customHeight="1">
      <c r="G663" s="66"/>
    </row>
    <row r="664" spans="7:7" ht="15.75" customHeight="1">
      <c r="G664" s="66"/>
    </row>
    <row r="665" spans="7:7" ht="15.75" customHeight="1">
      <c r="G665" s="66"/>
    </row>
    <row r="666" spans="7:7" ht="15.75" customHeight="1">
      <c r="G666" s="66"/>
    </row>
    <row r="667" spans="7:7" ht="15.75" customHeight="1">
      <c r="G667" s="66"/>
    </row>
    <row r="668" spans="7:7" ht="15.75" customHeight="1">
      <c r="G668" s="66"/>
    </row>
    <row r="669" spans="7:7" ht="15.75" customHeight="1">
      <c r="G669" s="66"/>
    </row>
    <row r="670" spans="7:7" ht="15.75" customHeight="1">
      <c r="G670" s="66"/>
    </row>
    <row r="671" spans="7:7" ht="15.75" customHeight="1">
      <c r="G671" s="66"/>
    </row>
    <row r="672" spans="7:7" ht="15.75" customHeight="1">
      <c r="G672" s="66"/>
    </row>
    <row r="673" spans="7:7" ht="15.75" customHeight="1">
      <c r="G673" s="66"/>
    </row>
    <row r="674" spans="7:7" ht="15.75" customHeight="1">
      <c r="G674" s="66"/>
    </row>
    <row r="675" spans="7:7" ht="15.75" customHeight="1">
      <c r="G675" s="66"/>
    </row>
    <row r="676" spans="7:7" ht="15.75" customHeight="1">
      <c r="G676" s="66"/>
    </row>
    <row r="677" spans="7:7" ht="15.75" customHeight="1">
      <c r="G677" s="66"/>
    </row>
    <row r="678" spans="7:7" ht="15.75" customHeight="1">
      <c r="G678" s="66"/>
    </row>
    <row r="679" spans="7:7" ht="15.75" customHeight="1">
      <c r="G679" s="66"/>
    </row>
    <row r="680" spans="7:7" ht="15.75" customHeight="1">
      <c r="G680" s="66"/>
    </row>
    <row r="681" spans="7:7" ht="15.75" customHeight="1">
      <c r="G681" s="66"/>
    </row>
    <row r="682" spans="7:7" ht="15.75" customHeight="1">
      <c r="G682" s="66"/>
    </row>
    <row r="683" spans="7:7" ht="15.75" customHeight="1">
      <c r="G683" s="66"/>
    </row>
    <row r="684" spans="7:7" ht="15.75" customHeight="1">
      <c r="G684" s="66"/>
    </row>
    <row r="685" spans="7:7" ht="15.75" customHeight="1">
      <c r="G685" s="66"/>
    </row>
    <row r="686" spans="7:7" ht="15.75" customHeight="1">
      <c r="G686" s="66"/>
    </row>
    <row r="687" spans="7:7" ht="15.75" customHeight="1">
      <c r="G687" s="66"/>
    </row>
    <row r="688" spans="7:7" ht="15.75" customHeight="1">
      <c r="G688" s="66"/>
    </row>
    <row r="689" spans="7:7" ht="15.75" customHeight="1">
      <c r="G689" s="66"/>
    </row>
    <row r="690" spans="7:7" ht="15.75" customHeight="1">
      <c r="G690" s="66"/>
    </row>
    <row r="691" spans="7:7" ht="15.75" customHeight="1">
      <c r="G691" s="66"/>
    </row>
    <row r="692" spans="7:7" ht="15.75" customHeight="1">
      <c r="G692" s="66"/>
    </row>
    <row r="693" spans="7:7" ht="15.75" customHeight="1">
      <c r="G693" s="66"/>
    </row>
    <row r="694" spans="7:7" ht="15.75" customHeight="1">
      <c r="G694" s="66"/>
    </row>
    <row r="695" spans="7:7" ht="15.75" customHeight="1">
      <c r="G695" s="66"/>
    </row>
    <row r="696" spans="7:7" ht="15.75" customHeight="1">
      <c r="G696" s="66"/>
    </row>
    <row r="697" spans="7:7" ht="15.75" customHeight="1">
      <c r="G697" s="66"/>
    </row>
    <row r="698" spans="7:7" ht="15.75" customHeight="1">
      <c r="G698" s="66"/>
    </row>
    <row r="699" spans="7:7" ht="15.75" customHeight="1">
      <c r="G699" s="66"/>
    </row>
    <row r="700" spans="7:7" ht="15.75" customHeight="1">
      <c r="G700" s="66"/>
    </row>
    <row r="701" spans="7:7" ht="15.75" customHeight="1">
      <c r="G701" s="66"/>
    </row>
    <row r="702" spans="7:7" ht="15.75" customHeight="1">
      <c r="G702" s="66"/>
    </row>
    <row r="703" spans="7:7" ht="15.75" customHeight="1">
      <c r="G703" s="66"/>
    </row>
    <row r="704" spans="7:7" ht="15.75" customHeight="1">
      <c r="G704" s="66"/>
    </row>
    <row r="705" spans="7:7" ht="15.75" customHeight="1">
      <c r="G705" s="66"/>
    </row>
    <row r="706" spans="7:7" ht="15.75" customHeight="1">
      <c r="G706" s="66"/>
    </row>
    <row r="707" spans="7:7" ht="15.75" customHeight="1">
      <c r="G707" s="66"/>
    </row>
    <row r="708" spans="7:7" ht="15.75" customHeight="1">
      <c r="G708" s="66"/>
    </row>
    <row r="709" spans="7:7" ht="15.75" customHeight="1">
      <c r="G709" s="66"/>
    </row>
    <row r="710" spans="7:7" ht="15.75" customHeight="1">
      <c r="G710" s="66"/>
    </row>
    <row r="711" spans="7:7" ht="15.75" customHeight="1">
      <c r="G711" s="66"/>
    </row>
    <row r="712" spans="7:7" ht="15.75" customHeight="1">
      <c r="G712" s="66"/>
    </row>
    <row r="713" spans="7:7" ht="15.75" customHeight="1">
      <c r="G713" s="66"/>
    </row>
    <row r="714" spans="7:7" ht="15.75" customHeight="1">
      <c r="G714" s="66"/>
    </row>
    <row r="715" spans="7:7" ht="15.75" customHeight="1">
      <c r="G715" s="66"/>
    </row>
    <row r="716" spans="7:7" ht="15.75" customHeight="1">
      <c r="G716" s="66"/>
    </row>
    <row r="717" spans="7:7" ht="15.75" customHeight="1">
      <c r="G717" s="66"/>
    </row>
    <row r="718" spans="7:7" ht="15.75" customHeight="1">
      <c r="G718" s="66"/>
    </row>
    <row r="719" spans="7:7" ht="15.75" customHeight="1">
      <c r="G719" s="66"/>
    </row>
    <row r="720" spans="7:7" ht="15.75" customHeight="1">
      <c r="G720" s="66"/>
    </row>
    <row r="721" spans="7:7" ht="15.75" customHeight="1">
      <c r="G721" s="66"/>
    </row>
    <row r="722" spans="7:7" ht="15.75" customHeight="1">
      <c r="G722" s="66"/>
    </row>
    <row r="723" spans="7:7" ht="15.75" customHeight="1">
      <c r="G723" s="66"/>
    </row>
    <row r="724" spans="7:7" ht="15.75" customHeight="1">
      <c r="G724" s="66"/>
    </row>
    <row r="725" spans="7:7" ht="15.75" customHeight="1">
      <c r="G725" s="66"/>
    </row>
    <row r="726" spans="7:7" ht="15.75" customHeight="1">
      <c r="G726" s="66"/>
    </row>
    <row r="727" spans="7:7" ht="15.75" customHeight="1">
      <c r="G727" s="66"/>
    </row>
    <row r="728" spans="7:7" ht="15.75" customHeight="1">
      <c r="G728" s="66"/>
    </row>
    <row r="729" spans="7:7" ht="15.75" customHeight="1">
      <c r="G729" s="66"/>
    </row>
    <row r="730" spans="7:7" ht="15.75" customHeight="1">
      <c r="G730" s="66"/>
    </row>
    <row r="731" spans="7:7" ht="15.75" customHeight="1">
      <c r="G731" s="66"/>
    </row>
    <row r="732" spans="7:7" ht="15.75" customHeight="1">
      <c r="G732" s="66"/>
    </row>
    <row r="733" spans="7:7" ht="15.75" customHeight="1">
      <c r="G733" s="66"/>
    </row>
    <row r="734" spans="7:7" ht="15.75" customHeight="1">
      <c r="G734" s="66"/>
    </row>
    <row r="735" spans="7:7" ht="15.75" customHeight="1">
      <c r="G735" s="66"/>
    </row>
    <row r="736" spans="7:7" ht="15.75" customHeight="1">
      <c r="G736" s="66"/>
    </row>
    <row r="737" spans="7:7" ht="15.75" customHeight="1">
      <c r="G737" s="66"/>
    </row>
    <row r="738" spans="7:7" ht="15.75" customHeight="1">
      <c r="G738" s="66"/>
    </row>
    <row r="739" spans="7:7" ht="15.75" customHeight="1">
      <c r="G739" s="66"/>
    </row>
    <row r="740" spans="7:7" ht="15.75" customHeight="1">
      <c r="G740" s="66"/>
    </row>
    <row r="741" spans="7:7" ht="15.75" customHeight="1">
      <c r="G741" s="66"/>
    </row>
    <row r="742" spans="7:7" ht="15.75" customHeight="1">
      <c r="G742" s="66"/>
    </row>
    <row r="743" spans="7:7" ht="15.75" customHeight="1">
      <c r="G743" s="66"/>
    </row>
    <row r="744" spans="7:7" ht="15.75" customHeight="1">
      <c r="G744" s="66"/>
    </row>
    <row r="745" spans="7:7" ht="15.75" customHeight="1">
      <c r="G745" s="66"/>
    </row>
    <row r="746" spans="7:7" ht="15.75" customHeight="1">
      <c r="G746" s="66"/>
    </row>
    <row r="747" spans="7:7" ht="15.75" customHeight="1">
      <c r="G747" s="66"/>
    </row>
    <row r="748" spans="7:7" ht="15.75" customHeight="1">
      <c r="G748" s="66"/>
    </row>
    <row r="749" spans="7:7" ht="15.75" customHeight="1">
      <c r="G749" s="66"/>
    </row>
    <row r="750" spans="7:7" ht="15.75" customHeight="1">
      <c r="G750" s="66"/>
    </row>
    <row r="751" spans="7:7" ht="15.75" customHeight="1">
      <c r="G751" s="66"/>
    </row>
    <row r="752" spans="7:7" ht="15.75" customHeight="1">
      <c r="G752" s="66"/>
    </row>
    <row r="753" spans="7:7" ht="15.75" customHeight="1">
      <c r="G753" s="66"/>
    </row>
    <row r="754" spans="7:7" ht="15.75" customHeight="1">
      <c r="G754" s="66"/>
    </row>
    <row r="755" spans="7:7" ht="15.75" customHeight="1">
      <c r="G755" s="66"/>
    </row>
    <row r="756" spans="7:7" ht="15.75" customHeight="1">
      <c r="G756" s="66"/>
    </row>
    <row r="757" spans="7:7" ht="15.75" customHeight="1">
      <c r="G757" s="66"/>
    </row>
    <row r="758" spans="7:7" ht="15.75" customHeight="1">
      <c r="G758" s="66"/>
    </row>
    <row r="759" spans="7:7" ht="15.75" customHeight="1">
      <c r="G759" s="66"/>
    </row>
    <row r="760" spans="7:7" ht="15.75" customHeight="1">
      <c r="G760" s="66"/>
    </row>
    <row r="761" spans="7:7" ht="15.75" customHeight="1">
      <c r="G761" s="66"/>
    </row>
    <row r="762" spans="7:7" ht="15.75" customHeight="1">
      <c r="G762" s="66"/>
    </row>
    <row r="763" spans="7:7" ht="15.75" customHeight="1">
      <c r="G763" s="66"/>
    </row>
    <row r="764" spans="7:7" ht="15.75" customHeight="1">
      <c r="G764" s="66"/>
    </row>
    <row r="765" spans="7:7" ht="15.75" customHeight="1">
      <c r="G765" s="66"/>
    </row>
    <row r="766" spans="7:7" ht="15.75" customHeight="1">
      <c r="G766" s="66"/>
    </row>
    <row r="767" spans="7:7" ht="15.75" customHeight="1">
      <c r="G767" s="66"/>
    </row>
    <row r="768" spans="7:7" ht="15.75" customHeight="1">
      <c r="G768" s="66"/>
    </row>
    <row r="769" spans="7:7" ht="15.75" customHeight="1">
      <c r="G769" s="66"/>
    </row>
    <row r="770" spans="7:7" ht="15.75" customHeight="1">
      <c r="G770" s="66"/>
    </row>
    <row r="771" spans="7:7" ht="15.75" customHeight="1">
      <c r="G771" s="66"/>
    </row>
    <row r="772" spans="7:7" ht="15.75" customHeight="1">
      <c r="G772" s="66"/>
    </row>
    <row r="773" spans="7:7" ht="15.75" customHeight="1">
      <c r="G773" s="66"/>
    </row>
    <row r="774" spans="7:7" ht="15.75" customHeight="1">
      <c r="G774" s="66"/>
    </row>
    <row r="775" spans="7:7" ht="15.75" customHeight="1">
      <c r="G775" s="66"/>
    </row>
    <row r="776" spans="7:7" ht="15.75" customHeight="1">
      <c r="G776" s="66"/>
    </row>
    <row r="777" spans="7:7" ht="15.75" customHeight="1">
      <c r="G777" s="66"/>
    </row>
    <row r="778" spans="7:7" ht="15.75" customHeight="1">
      <c r="G778" s="66"/>
    </row>
    <row r="779" spans="7:7" ht="15.75" customHeight="1">
      <c r="G779" s="66"/>
    </row>
    <row r="780" spans="7:7" ht="15.75" customHeight="1">
      <c r="G780" s="66"/>
    </row>
    <row r="781" spans="7:7" ht="15.75" customHeight="1">
      <c r="G781" s="66"/>
    </row>
    <row r="782" spans="7:7" ht="15.75" customHeight="1">
      <c r="G782" s="66"/>
    </row>
    <row r="783" spans="7:7" ht="15.75" customHeight="1">
      <c r="G783" s="66"/>
    </row>
    <row r="784" spans="7:7" ht="15.75" customHeight="1">
      <c r="G784" s="66"/>
    </row>
    <row r="785" spans="7:7" ht="15.75" customHeight="1">
      <c r="G785" s="66"/>
    </row>
    <row r="786" spans="7:7" ht="15.75" customHeight="1">
      <c r="G786" s="66"/>
    </row>
    <row r="787" spans="7:7" ht="15.75" customHeight="1">
      <c r="G787" s="66"/>
    </row>
    <row r="788" spans="7:7" ht="15.75" customHeight="1">
      <c r="G788" s="66"/>
    </row>
    <row r="789" spans="7:7" ht="15.75" customHeight="1">
      <c r="G789" s="66"/>
    </row>
    <row r="790" spans="7:7" ht="15.75" customHeight="1">
      <c r="G790" s="66"/>
    </row>
    <row r="791" spans="7:7" ht="15.75" customHeight="1">
      <c r="G791" s="66"/>
    </row>
    <row r="792" spans="7:7" ht="15.75" customHeight="1">
      <c r="G792" s="66"/>
    </row>
    <row r="793" spans="7:7" ht="15.75" customHeight="1">
      <c r="G793" s="66"/>
    </row>
    <row r="794" spans="7:7" ht="15.75" customHeight="1">
      <c r="G794" s="66"/>
    </row>
    <row r="795" spans="7:7" ht="15.75" customHeight="1">
      <c r="G795" s="66"/>
    </row>
    <row r="796" spans="7:7" ht="15.75" customHeight="1">
      <c r="G796" s="66"/>
    </row>
    <row r="797" spans="7:7" ht="15.75" customHeight="1">
      <c r="G797" s="66"/>
    </row>
    <row r="798" spans="7:7" ht="15.75" customHeight="1">
      <c r="G798" s="66"/>
    </row>
    <row r="799" spans="7:7" ht="15.75" customHeight="1">
      <c r="G799" s="66"/>
    </row>
    <row r="800" spans="7:7" ht="15.75" customHeight="1">
      <c r="G800" s="66"/>
    </row>
    <row r="801" spans="7:7" ht="15.75" customHeight="1">
      <c r="G801" s="66"/>
    </row>
    <row r="802" spans="7:7" ht="15.75" customHeight="1">
      <c r="G802" s="66"/>
    </row>
    <row r="803" spans="7:7" ht="15.75" customHeight="1">
      <c r="G803" s="66"/>
    </row>
    <row r="804" spans="7:7" ht="15.75" customHeight="1">
      <c r="G804" s="66"/>
    </row>
    <row r="805" spans="7:7" ht="15.75" customHeight="1">
      <c r="G805" s="66"/>
    </row>
    <row r="806" spans="7:7" ht="15.75" customHeight="1">
      <c r="G806" s="66"/>
    </row>
    <row r="807" spans="7:7" ht="15.75" customHeight="1">
      <c r="G807" s="66"/>
    </row>
    <row r="808" spans="7:7" ht="15.75" customHeight="1">
      <c r="G808" s="66"/>
    </row>
    <row r="809" spans="7:7" ht="15.75" customHeight="1">
      <c r="G809" s="66"/>
    </row>
    <row r="810" spans="7:7" ht="15.75" customHeight="1">
      <c r="G810" s="66"/>
    </row>
    <row r="811" spans="7:7" ht="15.75" customHeight="1">
      <c r="G811" s="66"/>
    </row>
    <row r="812" spans="7:7" ht="15.75" customHeight="1">
      <c r="G812" s="66"/>
    </row>
    <row r="813" spans="7:7" ht="15.75" customHeight="1">
      <c r="G813" s="66"/>
    </row>
    <row r="814" spans="7:7" ht="15.75" customHeight="1">
      <c r="G814" s="66"/>
    </row>
    <row r="815" spans="7:7" ht="15.75" customHeight="1">
      <c r="G815" s="66"/>
    </row>
    <row r="816" spans="7:7" ht="15.75" customHeight="1">
      <c r="G816" s="66"/>
    </row>
    <row r="817" spans="7:7" ht="15.75" customHeight="1">
      <c r="G817" s="66"/>
    </row>
    <row r="818" spans="7:7" ht="15.75" customHeight="1">
      <c r="G818" s="66"/>
    </row>
    <row r="819" spans="7:7" ht="15.75" customHeight="1">
      <c r="G819" s="66"/>
    </row>
    <row r="820" spans="7:7" ht="15.75" customHeight="1">
      <c r="G820" s="66"/>
    </row>
    <row r="821" spans="7:7" ht="15.75" customHeight="1">
      <c r="G821" s="66"/>
    </row>
    <row r="822" spans="7:7" ht="15.75" customHeight="1">
      <c r="G822" s="66"/>
    </row>
    <row r="823" spans="7:7" ht="15.75" customHeight="1">
      <c r="G823" s="66"/>
    </row>
    <row r="824" spans="7:7" ht="15.75" customHeight="1">
      <c r="G824" s="66"/>
    </row>
    <row r="825" spans="7:7" ht="15.75" customHeight="1">
      <c r="G825" s="66"/>
    </row>
    <row r="826" spans="7:7" ht="15.75" customHeight="1">
      <c r="G826" s="66"/>
    </row>
    <row r="827" spans="7:7" ht="15.75" customHeight="1">
      <c r="G827" s="66"/>
    </row>
    <row r="828" spans="7:7" ht="15.75" customHeight="1">
      <c r="G828" s="66"/>
    </row>
    <row r="829" spans="7:7" ht="15.75" customHeight="1">
      <c r="G829" s="66"/>
    </row>
    <row r="830" spans="7:7" ht="15.75" customHeight="1">
      <c r="G830" s="66"/>
    </row>
    <row r="831" spans="7:7" ht="15.75" customHeight="1">
      <c r="G831" s="66"/>
    </row>
    <row r="832" spans="7:7" ht="15.75" customHeight="1">
      <c r="G832" s="66"/>
    </row>
    <row r="833" spans="7:7" ht="15.75" customHeight="1">
      <c r="G833" s="66"/>
    </row>
    <row r="834" spans="7:7" ht="15.75" customHeight="1">
      <c r="G834" s="66"/>
    </row>
    <row r="835" spans="7:7" ht="15.75" customHeight="1">
      <c r="G835" s="66"/>
    </row>
    <row r="836" spans="7:7" ht="15.75" customHeight="1">
      <c r="G836" s="66"/>
    </row>
    <row r="837" spans="7:7" ht="15.75" customHeight="1">
      <c r="G837" s="66"/>
    </row>
    <row r="838" spans="7:7" ht="15.75" customHeight="1">
      <c r="G838" s="66"/>
    </row>
    <row r="839" spans="7:7" ht="15.75" customHeight="1">
      <c r="G839" s="66"/>
    </row>
    <row r="840" spans="7:7" ht="15.75" customHeight="1">
      <c r="G840" s="66"/>
    </row>
    <row r="841" spans="7:7" ht="15.75" customHeight="1">
      <c r="G841" s="66"/>
    </row>
    <row r="842" spans="7:7" ht="15.75" customHeight="1">
      <c r="G842" s="66"/>
    </row>
    <row r="843" spans="7:7" ht="15.75" customHeight="1">
      <c r="G843" s="66"/>
    </row>
    <row r="844" spans="7:7" ht="15.75" customHeight="1">
      <c r="G844" s="66"/>
    </row>
    <row r="845" spans="7:7" ht="15.75" customHeight="1">
      <c r="G845" s="66"/>
    </row>
    <row r="846" spans="7:7" ht="15.75" customHeight="1">
      <c r="G846" s="66"/>
    </row>
    <row r="847" spans="7:7" ht="15.75" customHeight="1">
      <c r="G847" s="66"/>
    </row>
    <row r="848" spans="7:7" ht="15.75" customHeight="1">
      <c r="G848" s="66"/>
    </row>
    <row r="849" spans="7:7" ht="15.75" customHeight="1">
      <c r="G849" s="66"/>
    </row>
    <row r="850" spans="7:7" ht="15.75" customHeight="1">
      <c r="G850" s="66"/>
    </row>
    <row r="851" spans="7:7" ht="15.75" customHeight="1">
      <c r="G851" s="66"/>
    </row>
    <row r="852" spans="7:7" ht="15.75" customHeight="1">
      <c r="G852" s="66"/>
    </row>
    <row r="853" spans="7:7" ht="15.75" customHeight="1">
      <c r="G853" s="66"/>
    </row>
    <row r="854" spans="7:7" ht="15.75" customHeight="1">
      <c r="G854" s="66"/>
    </row>
    <row r="855" spans="7:7" ht="15.75" customHeight="1">
      <c r="G855" s="66"/>
    </row>
    <row r="856" spans="7:7" ht="15.75" customHeight="1">
      <c r="G856" s="66"/>
    </row>
    <row r="857" spans="7:7" ht="15.75" customHeight="1">
      <c r="G857" s="66"/>
    </row>
    <row r="858" spans="7:7" ht="15.75" customHeight="1">
      <c r="G858" s="66"/>
    </row>
    <row r="859" spans="7:7" ht="15.75" customHeight="1">
      <c r="G859" s="66"/>
    </row>
    <row r="860" spans="7:7" ht="15.75" customHeight="1">
      <c r="G860" s="66"/>
    </row>
    <row r="861" spans="7:7" ht="15.75" customHeight="1">
      <c r="G861" s="66"/>
    </row>
    <row r="862" spans="7:7" ht="15.75" customHeight="1">
      <c r="G862" s="66"/>
    </row>
    <row r="863" spans="7:7" ht="15.75" customHeight="1">
      <c r="G863" s="66"/>
    </row>
    <row r="864" spans="7:7" ht="15.75" customHeight="1">
      <c r="G864" s="66"/>
    </row>
    <row r="865" spans="7:7" ht="15.75" customHeight="1">
      <c r="G865" s="66"/>
    </row>
    <row r="866" spans="7:7" ht="15.75" customHeight="1">
      <c r="G866" s="66"/>
    </row>
    <row r="867" spans="7:7" ht="15.75" customHeight="1">
      <c r="G867" s="66"/>
    </row>
    <row r="868" spans="7:7" ht="15.75" customHeight="1">
      <c r="G868" s="66"/>
    </row>
    <row r="869" spans="7:7" ht="15.75" customHeight="1">
      <c r="G869" s="66"/>
    </row>
    <row r="870" spans="7:7" ht="15.75" customHeight="1">
      <c r="G870" s="66"/>
    </row>
    <row r="871" spans="7:7" ht="15.75" customHeight="1">
      <c r="G871" s="66"/>
    </row>
    <row r="872" spans="7:7" ht="15.75" customHeight="1">
      <c r="G872" s="66"/>
    </row>
    <row r="873" spans="7:7" ht="15.75" customHeight="1">
      <c r="G873" s="66"/>
    </row>
    <row r="874" spans="7:7" ht="15.75" customHeight="1">
      <c r="G874" s="66"/>
    </row>
    <row r="875" spans="7:7" ht="15.75" customHeight="1">
      <c r="G875" s="66"/>
    </row>
    <row r="876" spans="7:7" ht="15.75" customHeight="1">
      <c r="G876" s="66"/>
    </row>
    <row r="877" spans="7:7" ht="15.75" customHeight="1">
      <c r="G877" s="66"/>
    </row>
    <row r="878" spans="7:7" ht="15.75" customHeight="1">
      <c r="G878" s="66"/>
    </row>
    <row r="879" spans="7:7" ht="15.75" customHeight="1">
      <c r="G879" s="66"/>
    </row>
    <row r="880" spans="7:7" ht="15.75" customHeight="1">
      <c r="G880" s="66"/>
    </row>
    <row r="881" spans="7:7" ht="15.75" customHeight="1">
      <c r="G881" s="66"/>
    </row>
    <row r="882" spans="7:7" ht="15.75" customHeight="1">
      <c r="G882" s="66"/>
    </row>
    <row r="883" spans="7:7" ht="15.75" customHeight="1">
      <c r="G883" s="66"/>
    </row>
    <row r="884" spans="7:7" ht="15.75" customHeight="1">
      <c r="G884" s="66"/>
    </row>
    <row r="885" spans="7:7" ht="15.75" customHeight="1">
      <c r="G885" s="66"/>
    </row>
    <row r="886" spans="7:7" ht="15.75" customHeight="1">
      <c r="G886" s="66"/>
    </row>
    <row r="887" spans="7:7" ht="15.75" customHeight="1">
      <c r="G887" s="66"/>
    </row>
    <row r="888" spans="7:7" ht="15.75" customHeight="1">
      <c r="G888" s="66"/>
    </row>
    <row r="889" spans="7:7" ht="15.75" customHeight="1">
      <c r="G889" s="66"/>
    </row>
    <row r="890" spans="7:7" ht="15.75" customHeight="1">
      <c r="G890" s="66"/>
    </row>
    <row r="891" spans="7:7" ht="15.75" customHeight="1">
      <c r="G891" s="66"/>
    </row>
    <row r="892" spans="7:7" ht="15.75" customHeight="1">
      <c r="G892" s="66"/>
    </row>
    <row r="893" spans="7:7" ht="15.75" customHeight="1">
      <c r="G893" s="66"/>
    </row>
    <row r="894" spans="7:7" ht="15.75" customHeight="1">
      <c r="G894" s="66"/>
    </row>
    <row r="895" spans="7:7" ht="15.75" customHeight="1">
      <c r="G895" s="66"/>
    </row>
    <row r="896" spans="7:7" ht="15.75" customHeight="1">
      <c r="G896" s="66"/>
    </row>
    <row r="897" spans="7:7" ht="15.75" customHeight="1">
      <c r="G897" s="66"/>
    </row>
    <row r="898" spans="7:7" ht="15.75" customHeight="1">
      <c r="G898" s="66"/>
    </row>
    <row r="899" spans="7:7" ht="15.75" customHeight="1">
      <c r="G899" s="66"/>
    </row>
    <row r="900" spans="7:7" ht="15.75" customHeight="1">
      <c r="G900" s="66"/>
    </row>
    <row r="901" spans="7:7" ht="15.75" customHeight="1">
      <c r="G901" s="66"/>
    </row>
    <row r="902" spans="7:7" ht="15.75" customHeight="1">
      <c r="G902" s="66"/>
    </row>
    <row r="903" spans="7:7" ht="15.75" customHeight="1">
      <c r="G903" s="66"/>
    </row>
    <row r="904" spans="7:7" ht="15.75" customHeight="1">
      <c r="G904" s="66"/>
    </row>
    <row r="905" spans="7:7" ht="15.75" customHeight="1">
      <c r="G905" s="66"/>
    </row>
    <row r="906" spans="7:7" ht="15.75" customHeight="1">
      <c r="G906" s="66"/>
    </row>
    <row r="907" spans="7:7" ht="15.75" customHeight="1">
      <c r="G907" s="66"/>
    </row>
    <row r="908" spans="7:7" ht="15.75" customHeight="1">
      <c r="G908" s="66"/>
    </row>
    <row r="909" spans="7:7" ht="15.75" customHeight="1">
      <c r="G909" s="66"/>
    </row>
    <row r="910" spans="7:7" ht="15.75" customHeight="1">
      <c r="G910" s="66"/>
    </row>
    <row r="911" spans="7:7" ht="15.75" customHeight="1">
      <c r="G911" s="66"/>
    </row>
    <row r="912" spans="7:7" ht="15.75" customHeight="1">
      <c r="G912" s="66"/>
    </row>
    <row r="913" spans="7:7" ht="15.75" customHeight="1">
      <c r="G913" s="66"/>
    </row>
    <row r="914" spans="7:7" ht="15.75" customHeight="1">
      <c r="G914" s="66"/>
    </row>
    <row r="915" spans="7:7" ht="15.75" customHeight="1">
      <c r="G915" s="66"/>
    </row>
    <row r="916" spans="7:7" ht="15.75" customHeight="1">
      <c r="G916" s="66"/>
    </row>
    <row r="917" spans="7:7" ht="15.75" customHeight="1">
      <c r="G917" s="66"/>
    </row>
    <row r="918" spans="7:7" ht="15.75" customHeight="1">
      <c r="G918" s="66"/>
    </row>
    <row r="919" spans="7:7" ht="15.75" customHeight="1">
      <c r="G919" s="66"/>
    </row>
    <row r="920" spans="7:7" ht="15.75" customHeight="1">
      <c r="G920" s="66"/>
    </row>
    <row r="921" spans="7:7" ht="15.75" customHeight="1">
      <c r="G921" s="66"/>
    </row>
    <row r="922" spans="7:7" ht="15.75" customHeight="1">
      <c r="G922" s="66"/>
    </row>
    <row r="923" spans="7:7" ht="15.75" customHeight="1">
      <c r="G923" s="66"/>
    </row>
    <row r="924" spans="7:7" ht="15.75" customHeight="1">
      <c r="G924" s="66"/>
    </row>
    <row r="925" spans="7:7" ht="15.75" customHeight="1">
      <c r="G925" s="66"/>
    </row>
    <row r="926" spans="7:7" ht="15.75" customHeight="1">
      <c r="G926" s="66"/>
    </row>
    <row r="927" spans="7:7" ht="15.75" customHeight="1">
      <c r="G927" s="66"/>
    </row>
    <row r="928" spans="7:7" ht="15.75" customHeight="1">
      <c r="G928" s="66"/>
    </row>
    <row r="929" spans="7:7" ht="15.75" customHeight="1">
      <c r="G929" s="66"/>
    </row>
    <row r="930" spans="7:7" ht="15.75" customHeight="1">
      <c r="G930" s="66"/>
    </row>
    <row r="931" spans="7:7" ht="15.75" customHeight="1">
      <c r="G931" s="66"/>
    </row>
    <row r="932" spans="7:7" ht="15.75" customHeight="1">
      <c r="G932" s="66"/>
    </row>
    <row r="933" spans="7:7" ht="15.75" customHeight="1">
      <c r="G933" s="66"/>
    </row>
    <row r="934" spans="7:7" ht="15.75" customHeight="1">
      <c r="G934" s="66"/>
    </row>
    <row r="935" spans="7:7" ht="15.75" customHeight="1">
      <c r="G935" s="66"/>
    </row>
    <row r="936" spans="7:7" ht="15.75" customHeight="1">
      <c r="G936" s="66"/>
    </row>
    <row r="937" spans="7:7" ht="15.75" customHeight="1">
      <c r="G937" s="66"/>
    </row>
    <row r="938" spans="7:7" ht="15.75" customHeight="1">
      <c r="G938" s="66"/>
    </row>
    <row r="939" spans="7:7" ht="15.75" customHeight="1">
      <c r="G939" s="66"/>
    </row>
    <row r="940" spans="7:7" ht="15.75" customHeight="1">
      <c r="G940" s="66"/>
    </row>
    <row r="941" spans="7:7" ht="15.75" customHeight="1">
      <c r="G941" s="66"/>
    </row>
    <row r="942" spans="7:7" ht="15.75" customHeight="1">
      <c r="G942" s="66"/>
    </row>
    <row r="943" spans="7:7" ht="15.75" customHeight="1">
      <c r="G943" s="66"/>
    </row>
    <row r="944" spans="7:7" ht="15.75" customHeight="1">
      <c r="G944" s="66"/>
    </row>
    <row r="945" spans="7:7" ht="15.75" customHeight="1">
      <c r="G945" s="66"/>
    </row>
    <row r="946" spans="7:7" ht="15.75" customHeight="1">
      <c r="G946" s="66"/>
    </row>
    <row r="947" spans="7:7" ht="15.75" customHeight="1">
      <c r="G947" s="66"/>
    </row>
    <row r="948" spans="7:7" ht="15.75" customHeight="1">
      <c r="G948" s="66"/>
    </row>
    <row r="949" spans="7:7" ht="15.75" customHeight="1">
      <c r="G949" s="66"/>
    </row>
    <row r="950" spans="7:7" ht="15.75" customHeight="1">
      <c r="G950" s="66"/>
    </row>
    <row r="951" spans="7:7" ht="15.75" customHeight="1">
      <c r="G951" s="66"/>
    </row>
    <row r="952" spans="7:7" ht="15.75" customHeight="1">
      <c r="G952" s="66"/>
    </row>
    <row r="953" spans="7:7" ht="15.75" customHeight="1">
      <c r="G953" s="66"/>
    </row>
    <row r="954" spans="7:7" ht="15.75" customHeight="1">
      <c r="G954" s="66"/>
    </row>
    <row r="955" spans="7:7" ht="15.75" customHeight="1">
      <c r="G955" s="66"/>
    </row>
    <row r="956" spans="7:7" ht="15.75" customHeight="1">
      <c r="G956" s="66"/>
    </row>
    <row r="957" spans="7:7" ht="15.75" customHeight="1">
      <c r="G957" s="66"/>
    </row>
    <row r="958" spans="7:7" ht="15.75" customHeight="1">
      <c r="G958" s="66"/>
    </row>
    <row r="959" spans="7:7" ht="15.75" customHeight="1">
      <c r="G959" s="66"/>
    </row>
    <row r="960" spans="7:7" ht="15.75" customHeight="1">
      <c r="G960" s="66"/>
    </row>
    <row r="961" spans="7:7" ht="15.75" customHeight="1">
      <c r="G961" s="66"/>
    </row>
    <row r="962" spans="7:7" ht="15.75" customHeight="1">
      <c r="G962" s="66"/>
    </row>
    <row r="963" spans="7:7" ht="15.75" customHeight="1">
      <c r="G963" s="66"/>
    </row>
    <row r="964" spans="7:7" ht="15.75" customHeight="1">
      <c r="G964" s="66"/>
    </row>
    <row r="965" spans="7:7" ht="15.75" customHeight="1">
      <c r="G965" s="66"/>
    </row>
    <row r="966" spans="7:7" ht="15.75" customHeight="1">
      <c r="G966" s="66"/>
    </row>
    <row r="967" spans="7:7" ht="15.75" customHeight="1">
      <c r="G967" s="66"/>
    </row>
    <row r="968" spans="7:7" ht="15.75" customHeight="1">
      <c r="G968" s="66"/>
    </row>
    <row r="969" spans="7:7" ht="15.75" customHeight="1">
      <c r="G969" s="66"/>
    </row>
    <row r="970" spans="7:7" ht="15.75" customHeight="1">
      <c r="G970" s="66"/>
    </row>
    <row r="971" spans="7:7" ht="15.75" customHeight="1">
      <c r="G971" s="66"/>
    </row>
    <row r="972" spans="7:7" ht="15.75" customHeight="1">
      <c r="G972" s="66"/>
    </row>
    <row r="973" spans="7:7" ht="15.75" customHeight="1">
      <c r="G973" s="66"/>
    </row>
    <row r="974" spans="7:7" ht="15.75" customHeight="1">
      <c r="G974" s="66"/>
    </row>
    <row r="975" spans="7:7" ht="15.75" customHeight="1">
      <c r="G975" s="66"/>
    </row>
    <row r="976" spans="7:7" ht="15.75" customHeight="1">
      <c r="G976" s="66"/>
    </row>
    <row r="977" spans="7:7" ht="15.75" customHeight="1">
      <c r="G977" s="66"/>
    </row>
    <row r="978" spans="7:7" ht="15.75" customHeight="1">
      <c r="G978" s="66"/>
    </row>
    <row r="979" spans="7:7" ht="15.75" customHeight="1">
      <c r="G979" s="66"/>
    </row>
    <row r="980" spans="7:7" ht="15.75" customHeight="1">
      <c r="G980" s="66"/>
    </row>
    <row r="981" spans="7:7" ht="15.75" customHeight="1">
      <c r="G981" s="66"/>
    </row>
    <row r="982" spans="7:7" ht="15.75" customHeight="1">
      <c r="G982" s="66"/>
    </row>
    <row r="983" spans="7:7" ht="15.75" customHeight="1">
      <c r="G983" s="66"/>
    </row>
    <row r="984" spans="7:7" ht="15.75" customHeight="1">
      <c r="G984" s="66"/>
    </row>
    <row r="985" spans="7:7" ht="15.75" customHeight="1">
      <c r="G985" s="66"/>
    </row>
    <row r="986" spans="7:7" ht="15.75" customHeight="1">
      <c r="G986" s="66"/>
    </row>
    <row r="987" spans="7:7" ht="15.75" customHeight="1">
      <c r="G987" s="66"/>
    </row>
    <row r="988" spans="7:7" ht="15.75" customHeight="1">
      <c r="G988" s="66"/>
    </row>
    <row r="989" spans="7:7" ht="15.75" customHeight="1">
      <c r="G989" s="66"/>
    </row>
    <row r="990" spans="7:7" ht="15.75" customHeight="1">
      <c r="G990" s="66"/>
    </row>
    <row r="991" spans="7:7" ht="15.75" customHeight="1">
      <c r="G991" s="66"/>
    </row>
    <row r="992" spans="7:7" ht="15.75" customHeight="1">
      <c r="G992" s="66"/>
    </row>
    <row r="993" spans="7:7" ht="15.75" customHeight="1">
      <c r="G993" s="66"/>
    </row>
    <row r="994" spans="7:7" ht="15.75" customHeight="1">
      <c r="G994" s="66"/>
    </row>
    <row r="995" spans="7:7" ht="15.75" customHeight="1">
      <c r="G995" s="66"/>
    </row>
    <row r="996" spans="7:7" ht="15.75" customHeight="1">
      <c r="G996" s="66"/>
    </row>
    <row r="997" spans="7:7" ht="15.75" customHeight="1">
      <c r="G997" s="66"/>
    </row>
    <row r="998" spans="7:7" ht="15.75" customHeight="1">
      <c r="G998" s="66"/>
    </row>
    <row r="999" spans="7:7" ht="15.75" customHeight="1">
      <c r="G999" s="66"/>
    </row>
    <row r="1000" spans="7:7" ht="15.75" customHeight="1">
      <c r="G1000" s="66"/>
    </row>
  </sheetData>
  <autoFilter ref="A1:G77" xr:uid="{00000000-0009-0000-0000-000002000000}"/>
  <sortState xmlns:xlrd2="http://schemas.microsoft.com/office/spreadsheetml/2017/richdata2" ref="A2:G91">
    <sortCondition ref="A84:A91"/>
  </sortState>
  <conditionalFormatting sqref="D1:D1000">
    <cfRule type="cellIs" dxfId="0" priority="1" operator="lessThan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</vt:lpstr>
      <vt:lpstr>balance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Valverde</dc:creator>
  <cp:lastModifiedBy>User</cp:lastModifiedBy>
  <dcterms:created xsi:type="dcterms:W3CDTF">2015-06-05T18:19:34Z</dcterms:created>
  <dcterms:modified xsi:type="dcterms:W3CDTF">2023-02-12T17:34:44Z</dcterms:modified>
</cp:coreProperties>
</file>