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4 Curso (22-23)/2 Cuatri/Data Mining/"/>
    </mc:Choice>
  </mc:AlternateContent>
  <xr:revisionPtr revIDLastSave="330" documentId="13_ncr:1_{88BC4112-D198-DE48-B479-CEF1025EA0C0}" xr6:coauthVersionLast="47" xr6:coauthVersionMax="47" xr10:uidLastSave="{81FFA796-BE29-4749-A4C6-414FDE8686E7}"/>
  <bookViews>
    <workbookView xWindow="3420" yWindow="500" windowWidth="25380" windowHeight="16140" xr2:uid="{0B1F4432-EA7F-3E4E-97F3-8F60E2375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1" l="1"/>
  <c r="C106" i="1"/>
  <c r="C105" i="1"/>
  <c r="C104" i="1"/>
  <c r="G102" i="1"/>
  <c r="G101" i="1"/>
  <c r="F102" i="1"/>
  <c r="E102" i="1"/>
  <c r="D102" i="1"/>
  <c r="C102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78" i="1"/>
  <c r="F78" i="1"/>
  <c r="E78" i="1"/>
  <c r="D78" i="1"/>
  <c r="C82" i="1" s="1"/>
  <c r="C78" i="1"/>
  <c r="C81" i="1" s="1"/>
  <c r="F75" i="1"/>
  <c r="G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N47" i="1"/>
  <c r="N46" i="1"/>
  <c r="N45" i="1"/>
  <c r="N50" i="1"/>
  <c r="N51" i="1" s="1"/>
  <c r="N48" i="1"/>
  <c r="N43" i="1"/>
  <c r="R43" i="1"/>
  <c r="Q43" i="1"/>
  <c r="P43" i="1"/>
  <c r="Q36" i="1"/>
  <c r="Q37" i="1"/>
  <c r="Q38" i="1"/>
  <c r="Q39" i="1"/>
  <c r="Q42" i="1"/>
  <c r="Q40" i="1"/>
  <c r="R41" i="1"/>
  <c r="Q41" i="1"/>
  <c r="P41" i="1"/>
  <c r="O43" i="1"/>
  <c r="R40" i="1"/>
  <c r="P40" i="1"/>
  <c r="R42" i="1"/>
  <c r="P42" i="1"/>
  <c r="R39" i="1"/>
  <c r="P39" i="1"/>
  <c r="R38" i="1"/>
  <c r="P38" i="1"/>
  <c r="R37" i="1"/>
  <c r="P37" i="1"/>
  <c r="R36" i="1"/>
  <c r="P36" i="1"/>
  <c r="D43" i="1"/>
  <c r="C47" i="1" s="1"/>
  <c r="C43" i="1"/>
  <c r="C46" i="1" s="1"/>
  <c r="G37" i="1"/>
  <c r="G38" i="1"/>
  <c r="G39" i="1"/>
  <c r="G42" i="1"/>
  <c r="G36" i="1"/>
  <c r="F37" i="1"/>
  <c r="F38" i="1"/>
  <c r="F39" i="1"/>
  <c r="F42" i="1"/>
  <c r="F36" i="1"/>
  <c r="F43" i="1" s="1"/>
  <c r="C49" i="1" s="1"/>
  <c r="E37" i="1"/>
  <c r="E38" i="1"/>
  <c r="E39" i="1"/>
  <c r="E42" i="1"/>
  <c r="E36" i="1"/>
  <c r="D16" i="1"/>
  <c r="E13" i="1" s="1"/>
  <c r="C108" i="1" l="1"/>
  <c r="C109" i="1"/>
  <c r="C85" i="1"/>
  <c r="C84" i="1"/>
  <c r="C83" i="1"/>
  <c r="E43" i="1"/>
  <c r="C48" i="1" s="1"/>
  <c r="G43" i="1"/>
  <c r="N49" i="1"/>
  <c r="C50" i="1"/>
  <c r="E8" i="1"/>
  <c r="E10" i="1"/>
  <c r="E11" i="1"/>
  <c r="E12" i="1"/>
  <c r="E6" i="1"/>
  <c r="F6" i="1" s="1"/>
  <c r="E7" i="1"/>
  <c r="E9" i="1"/>
  <c r="C110" i="1" l="1"/>
  <c r="C111" i="1" s="1"/>
  <c r="C86" i="1"/>
  <c r="C87" i="1" s="1"/>
  <c r="C51" i="1"/>
  <c r="C52" i="1" s="1"/>
  <c r="N52" i="1"/>
  <c r="F7" i="1"/>
  <c r="F8" i="1"/>
  <c r="F9" i="1" s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<sst xmlns="http://schemas.openxmlformats.org/spreadsheetml/2006/main" count="112" uniqueCount="48">
  <si>
    <t xml:space="preserve">Componente </t>
  </si>
  <si>
    <t>Autovalores</t>
  </si>
  <si>
    <t>% Varianza</t>
  </si>
  <si>
    <t>% Acumulado</t>
  </si>
  <si>
    <t>Total</t>
  </si>
  <si>
    <t>LUNES</t>
  </si>
  <si>
    <t>LUCAS</t>
  </si>
  <si>
    <t>A</t>
  </si>
  <si>
    <t>MARTES</t>
  </si>
  <si>
    <t xml:space="preserve">PEDRO </t>
  </si>
  <si>
    <t>B</t>
  </si>
  <si>
    <t>MIERCOLES</t>
  </si>
  <si>
    <t>JUEVES</t>
  </si>
  <si>
    <t>VIERNES</t>
  </si>
  <si>
    <t>SABADO</t>
  </si>
  <si>
    <t>C</t>
  </si>
  <si>
    <t>D</t>
  </si>
  <si>
    <t>E</t>
  </si>
  <si>
    <t>F</t>
  </si>
  <si>
    <t>G</t>
  </si>
  <si>
    <t>Nº Clientes (X)</t>
  </si>
  <si>
    <t>Distancia (Y)</t>
  </si>
  <si>
    <t>X^2</t>
  </si>
  <si>
    <t>Y^2</t>
  </si>
  <si>
    <t>X*Y</t>
  </si>
  <si>
    <t>SUMATORIOS</t>
  </si>
  <si>
    <t>MEDIA X</t>
  </si>
  <si>
    <t>MEDIA Y</t>
  </si>
  <si>
    <t>SX^2</t>
  </si>
  <si>
    <t>SY^2</t>
  </si>
  <si>
    <t>SXY</t>
  </si>
  <si>
    <t>R</t>
  </si>
  <si>
    <t>REGRESION LINEAL SIMPLE</t>
  </si>
  <si>
    <t>Muy relacionados inversamente proporcional</t>
  </si>
  <si>
    <t>R^2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</si>
  <si>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</si>
  <si>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</si>
  <si>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</si>
  <si>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</si>
  <si>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</si>
  <si>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</si>
  <si>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</si>
  <si>
    <t>N</t>
  </si>
  <si>
    <t>No relacionados</t>
  </si>
  <si>
    <t>Horas de Estudio (X)</t>
  </si>
  <si>
    <t>Rendimiento academico (Y)</t>
  </si>
  <si>
    <t>Muy relacionados  proporcionalmente</t>
  </si>
  <si>
    <t>CLUSTERING JERARQUICO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</si>
</sst>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4777-F496-5D43-A9B9-6C437F6FE084}">
  <dimension ref="A4:R111"/>
  <sheetViews>
    <sheetView tabSelected="1" topLeftCell="A78" zoomScale="57" zoomScaleNormal="100" workbookViewId="0">
      <selection activeCell="C107" sqref="C107"/>
    </sheetView>
  </sheetViews>
  <sheetFormatPr baseColWidth="10" defaultRowHeight="16" x14ac:dyDescent="0.2"/>
  <cols>
    <col min="2" max="2" width="24.1640625" bestFit="1" customWidth="1"/>
    <col min="3" max="3" width="33.1640625" bestFit="1" customWidth="1"/>
    <col min="4" max="4" width="69.5" bestFit="1" customWidth="1"/>
    <col min="5" max="5" width="22" bestFit="1" customWidth="1"/>
    <col min="6" max="6" width="24.1640625" bestFit="1" customWidth="1"/>
    <col min="7" max="7" width="26.33203125" bestFit="1" customWidth="1"/>
    <col min="13" max="13" width="24.33203125" bestFit="1" customWidth="1"/>
    <col min="14" max="14" width="23.83203125" bestFit="1" customWidth="1"/>
    <col min="15" max="15" width="69.5" bestFit="1" customWidth="1"/>
    <col min="16" max="16" width="14.33203125" customWidth="1"/>
    <col min="17" max="17" width="18.1640625" customWidth="1"/>
    <col min="18" max="18" width="15.5" customWidth="1"/>
  </cols>
  <sheetData>
    <row r="4" spans="3:17" ht="25" x14ac:dyDescent="0.25">
      <c r="E4" s="2"/>
      <c r="F4" s="2"/>
    </row>
    <row r="5" spans="3:17" ht="25" x14ac:dyDescent="0.25">
      <c r="C5" s="9" t="s">
        <v>0</v>
      </c>
      <c r="D5" s="9" t="s">
        <v>1</v>
      </c>
      <c r="E5" s="9" t="s">
        <v>2</v>
      </c>
      <c r="F5" s="9" t="s">
        <v>3</v>
      </c>
    </row>
    <row r="6" spans="3:17" ht="25" x14ac:dyDescent="0.25">
      <c r="C6" s="8">
        <v>1</v>
      </c>
      <c r="D6" s="9">
        <v>3.7104300000000001</v>
      </c>
      <c r="E6" s="8">
        <f>(D6/D16)*100</f>
        <v>46.380373260736</v>
      </c>
      <c r="F6" s="8">
        <f>E6</f>
        <v>46.380373260736</v>
      </c>
    </row>
    <row r="7" spans="3:17" ht="25" x14ac:dyDescent="0.25">
      <c r="C7" s="8">
        <v>2</v>
      </c>
      <c r="D7" s="8">
        <v>2.8607800000000001</v>
      </c>
      <c r="E7" s="8">
        <f>(D7/D16)*100</f>
        <v>35.759748659009425</v>
      </c>
      <c r="F7" s="8">
        <f>E7+F6</f>
        <v>82.140121919745425</v>
      </c>
      <c r="O7" t="s">
        <v>5</v>
      </c>
      <c r="P7" t="s">
        <v>6</v>
      </c>
      <c r="Q7" t="s">
        <v>7</v>
      </c>
    </row>
    <row r="8" spans="3:17" ht="25" x14ac:dyDescent="0.25">
      <c r="C8" s="8">
        <v>3</v>
      </c>
      <c r="D8" s="8">
        <v>0.95348100000000002</v>
      </c>
      <c r="E8" s="8">
        <f>(D8/D16)*100</f>
        <v>11.918512053055798</v>
      </c>
      <c r="F8" s="8">
        <f>F7+E8</f>
        <v>94.058633972801218</v>
      </c>
      <c r="O8" t="s">
        <v>8</v>
      </c>
      <c r="P8" t="s">
        <v>9</v>
      </c>
      <c r="Q8" t="s">
        <v>10</v>
      </c>
    </row>
    <row r="9" spans="3:17" ht="25" x14ac:dyDescent="0.25">
      <c r="C9" s="8">
        <v>4</v>
      </c>
      <c r="D9" s="8">
        <v>0.21557399999999999</v>
      </c>
      <c r="E9" s="8">
        <f>(D9/D16)*100</f>
        <v>2.6946748989496911</v>
      </c>
      <c r="F9" s="8">
        <f t="shared" ref="F9:F11" si="0">F8+E9</f>
        <v>96.753308871750903</v>
      </c>
      <c r="O9" t="s">
        <v>11</v>
      </c>
      <c r="P9" t="s">
        <v>6</v>
      </c>
      <c r="Q9" t="s">
        <v>10</v>
      </c>
    </row>
    <row r="10" spans="3:17" ht="25" x14ac:dyDescent="0.25">
      <c r="C10" s="8">
        <v>5</v>
      </c>
      <c r="D10" s="8">
        <v>0.15131600000000001</v>
      </c>
      <c r="E10" s="8">
        <f>(D10/D16)*100</f>
        <v>1.8914499290706277</v>
      </c>
      <c r="F10" s="8">
        <f t="shared" si="0"/>
        <v>98.644758800821535</v>
      </c>
      <c r="O10" t="s">
        <v>11</v>
      </c>
      <c r="P10" t="s">
        <v>9</v>
      </c>
      <c r="Q10" t="s">
        <v>15</v>
      </c>
    </row>
    <row r="11" spans="3:17" ht="25" x14ac:dyDescent="0.25">
      <c r="C11" s="8">
        <v>6</v>
      </c>
      <c r="D11" s="8">
        <v>6.2809100000000007E-2</v>
      </c>
      <c r="E11" s="8">
        <f>(D11/D16)*100</f>
        <v>0.78511372055823558</v>
      </c>
      <c r="F11" s="8">
        <f t="shared" si="0"/>
        <v>99.429872521379764</v>
      </c>
      <c r="O11" t="s">
        <v>11</v>
      </c>
      <c r="P11" t="s">
        <v>9</v>
      </c>
      <c r="Q11" t="s">
        <v>16</v>
      </c>
    </row>
    <row r="12" spans="3:17" ht="25" x14ac:dyDescent="0.25">
      <c r="C12" s="8">
        <v>7</v>
      </c>
      <c r="D12" s="8">
        <v>3.1744300000000003E-2</v>
      </c>
      <c r="E12" s="8">
        <f>(D12/D16)*100</f>
        <v>0.39680373511985995</v>
      </c>
      <c r="F12" s="8">
        <f>F11+E12</f>
        <v>99.826676256499624</v>
      </c>
      <c r="O12" t="s">
        <v>12</v>
      </c>
      <c r="P12" t="s">
        <v>9</v>
      </c>
      <c r="Q12" t="s">
        <v>17</v>
      </c>
    </row>
    <row r="13" spans="3:17" ht="25" x14ac:dyDescent="0.25">
      <c r="C13" s="8">
        <v>8</v>
      </c>
      <c r="D13" s="8">
        <v>1.38659E-2</v>
      </c>
      <c r="E13" s="8">
        <f>(D13/D16)*100</f>
        <v>0.17332374350035962</v>
      </c>
      <c r="F13" s="8">
        <f>E13+F12</f>
        <v>99.999999999999986</v>
      </c>
      <c r="O13" t="s">
        <v>12</v>
      </c>
      <c r="P13" t="s">
        <v>6</v>
      </c>
      <c r="Q13" t="s">
        <v>16</v>
      </c>
    </row>
    <row r="14" spans="3:17" x14ac:dyDescent="0.2">
      <c r="O14" t="s">
        <v>13</v>
      </c>
      <c r="P14" t="s">
        <v>6</v>
      </c>
      <c r="Q14" t="s">
        <v>18</v>
      </c>
    </row>
    <row r="15" spans="3:17" x14ac:dyDescent="0.2">
      <c r="O15" t="s">
        <v>13</v>
      </c>
      <c r="P15" t="s">
        <v>6</v>
      </c>
      <c r="Q15" t="s">
        <v>15</v>
      </c>
    </row>
    <row r="16" spans="3:17" ht="25" x14ac:dyDescent="0.25">
      <c r="C16" s="9" t="s">
        <v>4</v>
      </c>
      <c r="D16" s="8">
        <f>D6+D7+D8+D9+D10+D11+D12+D13</f>
        <v>8.0000003</v>
      </c>
      <c r="E16" s="3"/>
      <c r="O16" t="s">
        <v>14</v>
      </c>
      <c r="P16" t="s">
        <v>9</v>
      </c>
      <c r="Q16" t="s">
        <v>19</v>
      </c>
    </row>
    <row r="21" spans="3:7" ht="25" x14ac:dyDescent="0.25">
      <c r="C21" s="1"/>
      <c r="D21" s="1"/>
      <c r="E21" s="1"/>
      <c r="F21" s="1"/>
    </row>
    <row r="22" spans="3:7" ht="25" x14ac:dyDescent="0.25">
      <c r="C22" s="8"/>
      <c r="D22" s="8"/>
      <c r="E22" s="8"/>
      <c r="F22" s="8"/>
      <c r="G22" s="8"/>
    </row>
    <row r="23" spans="3:7" ht="25" x14ac:dyDescent="0.25">
      <c r="C23" s="5"/>
      <c r="D23" s="10"/>
      <c r="E23" s="4"/>
      <c r="F23" s="4"/>
      <c r="G23" s="6"/>
    </row>
    <row r="24" spans="3:7" ht="25" x14ac:dyDescent="0.25">
      <c r="C24" s="5"/>
      <c r="D24" s="11"/>
      <c r="E24" s="4"/>
      <c r="F24" s="4"/>
      <c r="G24" s="6"/>
    </row>
    <row r="25" spans="3:7" ht="25" x14ac:dyDescent="0.25">
      <c r="C25" s="5"/>
      <c r="D25" s="11"/>
      <c r="E25" s="4"/>
      <c r="F25" s="4"/>
      <c r="G25" s="6"/>
    </row>
    <row r="26" spans="3:7" ht="25" x14ac:dyDescent="0.25">
      <c r="C26" s="5"/>
      <c r="D26" s="11"/>
      <c r="E26" s="4"/>
      <c r="F26" s="4"/>
      <c r="G26" s="6"/>
    </row>
    <row r="27" spans="3:7" ht="25" x14ac:dyDescent="0.25">
      <c r="C27" s="5"/>
      <c r="D27" s="11"/>
      <c r="E27" s="4"/>
      <c r="F27" s="4"/>
      <c r="G27" s="6"/>
    </row>
    <row r="28" spans="3:7" ht="25" x14ac:dyDescent="0.25">
      <c r="C28" s="5"/>
      <c r="D28" s="11"/>
      <c r="E28" s="4"/>
      <c r="F28" s="4"/>
      <c r="G28" s="6"/>
    </row>
    <row r="29" spans="3:7" ht="25" x14ac:dyDescent="0.25">
      <c r="C29" s="5"/>
      <c r="D29" s="11"/>
      <c r="E29" s="7"/>
      <c r="F29" s="4"/>
      <c r="G29" s="6"/>
    </row>
    <row r="30" spans="3:7" ht="25" x14ac:dyDescent="0.25">
      <c r="C30" s="5"/>
      <c r="D30" s="11"/>
      <c r="E30" s="4"/>
      <c r="F30" s="4"/>
      <c r="G30" s="6"/>
    </row>
    <row r="31" spans="3:7" ht="25" x14ac:dyDescent="0.25">
      <c r="C31" s="5"/>
      <c r="D31" s="11"/>
      <c r="E31" s="4"/>
      <c r="F31" s="4"/>
      <c r="G31" s="4"/>
    </row>
    <row r="32" spans="3:7" ht="25" x14ac:dyDescent="0.25">
      <c r="C32" s="5"/>
      <c r="D32" s="11"/>
      <c r="E32" s="4"/>
      <c r="F32" s="4"/>
      <c r="G32" s="6"/>
    </row>
    <row r="34" spans="2:18" ht="25" x14ac:dyDescent="0.25">
      <c r="D34" s="12" t="s">
        <v>32</v>
      </c>
      <c r="O34" s="12" t="s">
        <v>32</v>
      </c>
    </row>
    <row r="35" spans="2:18" ht="25" x14ac:dyDescent="0.25">
      <c r="C35" s="8" t="s">
        <v>20</v>
      </c>
      <c r="D35" s="8" t="s">
        <v>21</v>
      </c>
      <c r="E35" s="8" t="s">
        <v>22</v>
      </c>
      <c r="F35" s="8" t="s">
        <v>23</v>
      </c>
      <c r="G35" s="8" t="s">
        <v>24</v>
      </c>
      <c r="H35" s="8"/>
      <c r="I35" s="8"/>
      <c r="J35" s="8"/>
      <c r="K35" s="8"/>
      <c r="L35" s="8"/>
      <c r="N35" s="8" t="s">
        <v>20</v>
      </c>
      <c r="O35" s="8" t="s">
        <v>21</v>
      </c>
      <c r="P35" s="8" t="s">
        <v>22</v>
      </c>
      <c r="Q35" s="8" t="s">
        <v>23</v>
      </c>
      <c r="R35" s="8" t="s">
        <v>24</v>
      </c>
    </row>
    <row r="36" spans="2:18" ht="25" x14ac:dyDescent="0.25">
      <c r="C36" s="8">
        <v>15</v>
      </c>
      <c r="D36" s="8">
        <v>8</v>
      </c>
      <c r="E36" s="8">
        <f>(C36^2)</f>
        <v>225</v>
      </c>
      <c r="F36" s="8">
        <f>(D36^2)</f>
        <v>64</v>
      </c>
      <c r="G36" s="8">
        <f>(C36*D36)</f>
        <v>120</v>
      </c>
      <c r="H36" s="8"/>
      <c r="I36" s="8"/>
      <c r="J36" s="8"/>
      <c r="K36" s="8"/>
      <c r="L36" s="8"/>
      <c r="N36" s="8">
        <v>20</v>
      </c>
      <c r="O36" s="8">
        <v>160</v>
      </c>
      <c r="P36" s="8">
        <f>(N36^2)</f>
        <v>400</v>
      </c>
      <c r="Q36" s="8">
        <f>(O36^2)</f>
        <v>25600</v>
      </c>
      <c r="R36" s="8">
        <f>(N36*O36)</f>
        <v>3200</v>
      </c>
    </row>
    <row r="37" spans="2:18" ht="25" x14ac:dyDescent="0.25">
      <c r="C37" s="8">
        <v>19</v>
      </c>
      <c r="D37" s="8">
        <v>7</v>
      </c>
      <c r="E37" s="8">
        <f t="shared" ref="E37:E42" si="1">(C37^2)</f>
        <v>361</v>
      </c>
      <c r="F37" s="8">
        <f t="shared" ref="F37:F42" si="2">(D37^2)</f>
        <v>49</v>
      </c>
      <c r="G37" s="8">
        <f t="shared" ref="G37:G42" si="3">(C37*D37)</f>
        <v>133</v>
      </c>
      <c r="H37" s="8"/>
      <c r="I37" s="8"/>
      <c r="J37" s="8"/>
      <c r="K37" s="8"/>
      <c r="L37" s="8"/>
      <c r="N37" s="8">
        <v>25</v>
      </c>
      <c r="O37" s="8">
        <v>165</v>
      </c>
      <c r="P37" s="8">
        <f t="shared" ref="P37:P42" si="4">(N37^2)</f>
        <v>625</v>
      </c>
      <c r="Q37" s="8">
        <f t="shared" ref="Q37:Q42" si="5">(O37^2)</f>
        <v>27225</v>
      </c>
      <c r="R37" s="8">
        <f t="shared" ref="R37:R42" si="6">(N37*O37)</f>
        <v>4125</v>
      </c>
    </row>
    <row r="38" spans="2:18" ht="25" x14ac:dyDescent="0.25">
      <c r="C38" s="8">
        <v>25</v>
      </c>
      <c r="D38" s="8">
        <v>6</v>
      </c>
      <c r="E38" s="8">
        <f t="shared" si="1"/>
        <v>625</v>
      </c>
      <c r="F38" s="8">
        <f t="shared" si="2"/>
        <v>36</v>
      </c>
      <c r="G38" s="8">
        <f t="shared" si="3"/>
        <v>150</v>
      </c>
      <c r="H38" s="8"/>
      <c r="I38" s="8"/>
      <c r="J38" s="8"/>
      <c r="K38" s="8"/>
      <c r="L38" s="8"/>
      <c r="N38" s="8">
        <v>30</v>
      </c>
      <c r="O38" s="8">
        <v>168</v>
      </c>
      <c r="P38" s="8">
        <f t="shared" si="4"/>
        <v>900</v>
      </c>
      <c r="Q38" s="8">
        <f t="shared" si="5"/>
        <v>28224</v>
      </c>
      <c r="R38" s="8">
        <f t="shared" si="6"/>
        <v>5040</v>
      </c>
    </row>
    <row r="39" spans="2:18" ht="25" x14ac:dyDescent="0.25">
      <c r="C39" s="8">
        <v>23</v>
      </c>
      <c r="D39" s="8">
        <v>4</v>
      </c>
      <c r="E39" s="8">
        <f t="shared" si="1"/>
        <v>529</v>
      </c>
      <c r="F39" s="8">
        <f t="shared" si="2"/>
        <v>16</v>
      </c>
      <c r="G39" s="8">
        <f t="shared" si="3"/>
        <v>92</v>
      </c>
      <c r="H39" s="8"/>
      <c r="I39" s="8"/>
      <c r="J39" s="8"/>
      <c r="K39" s="8"/>
      <c r="L39" s="8"/>
      <c r="N39" s="8">
        <v>35</v>
      </c>
      <c r="O39" s="8">
        <v>170</v>
      </c>
      <c r="P39" s="8">
        <f t="shared" si="4"/>
        <v>1225</v>
      </c>
      <c r="Q39" s="8">
        <f t="shared" si="5"/>
        <v>28900</v>
      </c>
      <c r="R39" s="8">
        <f t="shared" si="6"/>
        <v>5950</v>
      </c>
    </row>
    <row r="40" spans="2:18" ht="25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N40" s="8">
        <v>40</v>
      </c>
      <c r="O40" s="8">
        <v>172</v>
      </c>
      <c r="P40" s="8">
        <f t="shared" si="4"/>
        <v>1600</v>
      </c>
      <c r="Q40" s="8">
        <f t="shared" si="5"/>
        <v>29584</v>
      </c>
      <c r="R40" s="8">
        <f t="shared" si="6"/>
        <v>6880</v>
      </c>
    </row>
    <row r="41" spans="2:18" ht="25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N41" s="8">
        <v>45</v>
      </c>
      <c r="O41" s="8">
        <v>175</v>
      </c>
      <c r="P41" s="8">
        <f>(N41^2)</f>
        <v>2025</v>
      </c>
      <c r="Q41" s="8">
        <f t="shared" si="5"/>
        <v>30625</v>
      </c>
      <c r="R41" s="8">
        <f>(N41*O41)</f>
        <v>7875</v>
      </c>
    </row>
    <row r="42" spans="2:18" ht="25" x14ac:dyDescent="0.25">
      <c r="C42" s="8">
        <v>34</v>
      </c>
      <c r="D42" s="8">
        <v>2</v>
      </c>
      <c r="E42" s="8">
        <f t="shared" si="1"/>
        <v>1156</v>
      </c>
      <c r="F42" s="8">
        <f t="shared" si="2"/>
        <v>4</v>
      </c>
      <c r="G42" s="8">
        <f t="shared" si="3"/>
        <v>68</v>
      </c>
      <c r="H42" s="8"/>
      <c r="I42" s="8"/>
      <c r="J42" s="8"/>
      <c r="K42" s="8"/>
      <c r="L42" s="8"/>
      <c r="N42" s="8">
        <v>50</v>
      </c>
      <c r="O42" s="8">
        <v>178</v>
      </c>
      <c r="P42" s="8">
        <f t="shared" si="4"/>
        <v>2500</v>
      </c>
      <c r="Q42" s="8">
        <f t="shared" si="5"/>
        <v>31684</v>
      </c>
      <c r="R42" s="8">
        <f t="shared" si="6"/>
        <v>8900</v>
      </c>
    </row>
    <row r="43" spans="2:18" ht="25" x14ac:dyDescent="0.25">
      <c r="B43" s="8" t="s">
        <v>25</v>
      </c>
      <c r="C43" s="8">
        <f>(C36+C37+C38+C39+C42)</f>
        <v>116</v>
      </c>
      <c r="D43" s="8">
        <f t="shared" ref="D43:G43" si="7">(D36+D37+D38+D39+D42)</f>
        <v>27</v>
      </c>
      <c r="E43" s="8">
        <f t="shared" si="7"/>
        <v>2896</v>
      </c>
      <c r="F43" s="8">
        <f t="shared" si="7"/>
        <v>169</v>
      </c>
      <c r="G43" s="8">
        <f t="shared" si="7"/>
        <v>563</v>
      </c>
      <c r="H43" s="8"/>
      <c r="I43" s="8"/>
      <c r="J43" s="8"/>
      <c r="K43" s="8"/>
      <c r="L43" s="8"/>
      <c r="M43" s="8" t="s">
        <v>25</v>
      </c>
      <c r="N43" s="8">
        <f>(N36+N37+N38+N39+N42+N41+N40)</f>
        <v>245</v>
      </c>
      <c r="O43" s="8">
        <f>(O36+O37+O38+O39+O42+O41+O40)</f>
        <v>1188</v>
      </c>
      <c r="P43" s="8">
        <f>(P36+P37+P38+P39+P42+P41+P40)</f>
        <v>9275</v>
      </c>
      <c r="Q43" s="8">
        <f>(Q36+Q37+Q38+Q39+Q42+Q41+Q40)</f>
        <v>201842</v>
      </c>
      <c r="R43" s="8">
        <f>(R36+R37+R38+R39+R42+R41+R40)</f>
        <v>41970</v>
      </c>
    </row>
    <row r="44" spans="2:18" ht="25" x14ac:dyDescent="0.25">
      <c r="B44" s="8"/>
      <c r="C44" s="8"/>
      <c r="D44" s="8"/>
      <c r="E44" s="8"/>
      <c r="F44" s="8"/>
      <c r="G44" s="8"/>
      <c r="M44" s="8"/>
      <c r="N44" s="8"/>
      <c r="O44" s="8"/>
      <c r="P44" s="8"/>
      <c r="Q44" s="8"/>
      <c r="R44" s="8"/>
    </row>
    <row r="45" spans="2:18" ht="25" x14ac:dyDescent="0.25">
      <c r="B45" s="8"/>
      <c r="C45" s="8"/>
      <c r="D45" s="8"/>
      <c r="E45" s="8"/>
      <c r="F45" s="8"/>
      <c r="G45" s="8"/>
      <c r="M45" s="8" t="s">
        <v>42</v>
      </c>
      <c r="N45" s="8">
        <f>(COUNT(N36:N42))</f>
        <v>7</v>
      </c>
      <c r="O45" s="8"/>
      <c r="P45" s="8"/>
      <c r="Q45" s="8"/>
      <c r="R45" s="8"/>
    </row>
    <row r="46" spans="2:18" ht="25" x14ac:dyDescent="0.25">
      <c r="B46" s="8" t="s">
        <v>26</v>
      </c>
      <c r="C46" s="8">
        <f>(C43/5)</f>
        <v>23.2</v>
      </c>
      <c r="D46" s="8"/>
      <c r="E46" s="8"/>
      <c r="F46" s="8"/>
      <c r="G46" s="8"/>
      <c r="M46" s="8" t="s">
        <v>26</v>
      </c>
      <c r="N46" s="8">
        <f>(N43/N45)</f>
        <v>35</v>
      </c>
      <c r="O46" s="8"/>
      <c r="P46" s="8"/>
      <c r="Q46" s="8"/>
      <c r="R46" s="8"/>
    </row>
    <row r="47" spans="2:18" ht="25" x14ac:dyDescent="0.25">
      <c r="B47" s="8" t="s">
        <v>27</v>
      </c>
      <c r="C47" s="8">
        <f>(D43/5)</f>
        <v>5.4</v>
      </c>
      <c r="D47" s="8"/>
      <c r="E47" s="8"/>
      <c r="F47" s="8"/>
      <c r="G47" s="8"/>
      <c r="M47" s="8" t="s">
        <v>27</v>
      </c>
      <c r="N47" s="8">
        <f>(O43/7)</f>
        <v>169.71428571428572</v>
      </c>
      <c r="O47" s="8"/>
      <c r="P47" s="8"/>
      <c r="Q47" s="8"/>
      <c r="R47" s="8"/>
    </row>
    <row r="48" spans="2:18" ht="25" x14ac:dyDescent="0.25">
      <c r="B48" s="8" t="s">
        <v>28</v>
      </c>
      <c r="C48" s="8">
        <f>(E43/5) - C46^2</f>
        <v>40.960000000000036</v>
      </c>
      <c r="D48" s="8"/>
      <c r="E48" s="8"/>
      <c r="F48" s="8"/>
      <c r="G48" s="8"/>
      <c r="M48" s="8" t="s">
        <v>28</v>
      </c>
      <c r="N48" s="8">
        <f>(P43/7) - N46^2</f>
        <v>100</v>
      </c>
      <c r="O48" s="8"/>
      <c r="P48" s="8"/>
      <c r="Q48" s="8"/>
      <c r="R48" s="8"/>
    </row>
    <row r="49" spans="1:18" ht="25" x14ac:dyDescent="0.25">
      <c r="B49" s="8" t="s">
        <v>29</v>
      </c>
      <c r="C49" s="8">
        <f>(F43/5) - C47^2</f>
        <v>4.6399999999999935</v>
      </c>
      <c r="D49" s="8"/>
      <c r="E49" s="8"/>
      <c r="F49" s="8"/>
      <c r="G49" s="8"/>
      <c r="M49" s="8" t="s">
        <v>29</v>
      </c>
      <c r="N49" s="8">
        <f>(Q43/5) - N47^2</f>
        <v>11565.461224489794</v>
      </c>
      <c r="O49" s="8"/>
      <c r="P49" s="8"/>
      <c r="Q49" s="8"/>
      <c r="R49" s="8"/>
    </row>
    <row r="50" spans="1:18" ht="25" x14ac:dyDescent="0.25">
      <c r="A50" s="8"/>
      <c r="B50" s="8" t="s">
        <v>30</v>
      </c>
      <c r="C50" s="8">
        <f>(G43/5) - ( C46*C47)</f>
        <v>-12.680000000000007</v>
      </c>
      <c r="D50" s="8"/>
      <c r="E50" s="8"/>
      <c r="F50" s="8"/>
      <c r="G50" s="8"/>
      <c r="M50" s="8" t="s">
        <v>30</v>
      </c>
      <c r="N50" s="8">
        <f>(R43/7) - ( N46*N47)</f>
        <v>55.714285714285325</v>
      </c>
      <c r="O50" s="8"/>
      <c r="P50" s="8"/>
      <c r="Q50" s="8"/>
      <c r="R50" s="8"/>
    </row>
    <row r="51" spans="1:18" ht="25" x14ac:dyDescent="0.25">
      <c r="A51" s="8"/>
      <c r="B51" s="8" t="s">
        <v>31</v>
      </c>
      <c r="C51" s="8">
        <f>(C50/SQRT(C48*C49))</f>
        <v>-0.91977222190821073</v>
      </c>
      <c r="D51" s="8" t="s">
        <v>33</v>
      </c>
      <c r="E51" s="8"/>
      <c r="F51" s="8"/>
      <c r="G51" s="8"/>
      <c r="M51" s="8" t="s">
        <v>31</v>
      </c>
      <c r="N51" s="8">
        <f>(N50/SQRT(N48*N49))</f>
        <v>5.1806599705400969E-2</v>
      </c>
      <c r="O51" s="8" t="s">
        <v>43</v>
      </c>
      <c r="P51" s="8"/>
      <c r="Q51" s="8"/>
      <c r="R51" s="8"/>
    </row>
    <row r="52" spans="1:18" ht="25" x14ac:dyDescent="0.25">
      <c r="A52" s="8"/>
      <c r="B52" s="8" t="s">
        <v>34</v>
      </c>
      <c r="C52" s="8">
        <f>(C51^2)</f>
        <v>0.84598094019396686</v>
      </c>
      <c r="D52" s="8"/>
      <c r="E52" s="8"/>
      <c r="F52" s="8"/>
      <c r="G52" s="8"/>
      <c r="M52" s="8" t="s">
        <v>34</v>
      </c>
      <c r="N52" s="8">
        <f>(N51^2)</f>
        <v>2.6839237730356519E-3</v>
      </c>
      <c r="O52" s="8"/>
      <c r="P52" s="8"/>
      <c r="Q52" s="8"/>
      <c r="R52" s="8"/>
    </row>
    <row r="53" spans="1:18" ht="25" x14ac:dyDescent="0.25">
      <c r="A53" s="8"/>
      <c r="B53" s="8"/>
      <c r="C53" s="8"/>
      <c r="D53" s="8"/>
      <c r="E53" s="8"/>
      <c r="F53" s="8"/>
      <c r="G53" s="8"/>
    </row>
    <row r="54" spans="1:18" ht="25" x14ac:dyDescent="0.25">
      <c r="A54" s="8"/>
      <c r="B54" s="8"/>
      <c r="C54" s="8"/>
      <c r="D54" s="8"/>
      <c r="E54" s="8"/>
      <c r="F54" s="8"/>
      <c r="G54" s="8"/>
    </row>
    <row r="55" spans="1:18" ht="25" x14ac:dyDescent="0.25">
      <c r="A55" s="8"/>
      <c r="B55" s="8"/>
      <c r="C55" s="8"/>
      <c r="D55" s="12" t="s">
        <v>47</v>
      </c>
      <c r="E55" s="8"/>
      <c r="F55" s="8"/>
      <c r="G55" s="8"/>
    </row>
    <row r="56" spans="1:18" ht="25" customHeight="1" x14ac:dyDescent="0.25">
      <c r="A56" s="8"/>
      <c r="B56" s="8"/>
      <c r="C56" s="8" t="s">
        <v>35</v>
      </c>
      <c r="D56" s="8" t="s">
        <v>36</v>
      </c>
      <c r="E56" s="8" t="s">
        <v>37</v>
      </c>
      <c r="F56" s="8" t="s">
        <v>38</v>
      </c>
      <c r="G56" s="8" t="s">
        <v>39</v>
      </c>
      <c r="H56" s="8" t="s">
        <v>40</v>
      </c>
      <c r="I56" s="8" t="s">
        <v>41</v>
      </c>
    </row>
    <row r="57" spans="1:18" ht="25" customHeight="1" x14ac:dyDescent="0.25">
      <c r="A57" s="8"/>
      <c r="B57" s="8" t="s">
        <v>35</v>
      </c>
      <c r="C57" s="8">
        <v>0</v>
      </c>
      <c r="D57" s="8"/>
      <c r="E57" s="8"/>
      <c r="F57" s="8"/>
      <c r="G57" s="8"/>
      <c r="H57" s="8"/>
      <c r="I57" s="8"/>
    </row>
    <row r="58" spans="1:18" ht="25" customHeight="1" x14ac:dyDescent="0.25">
      <c r="A58" s="8"/>
      <c r="B58" s="8" t="s">
        <v>36</v>
      </c>
      <c r="C58" s="8">
        <v>2.15</v>
      </c>
      <c r="D58" s="8">
        <v>0</v>
      </c>
      <c r="E58" s="8"/>
      <c r="F58" s="8"/>
      <c r="G58" s="8"/>
      <c r="H58" s="8"/>
      <c r="I58" s="8"/>
    </row>
    <row r="59" spans="1:18" ht="25" customHeight="1" x14ac:dyDescent="0.25">
      <c r="A59" s="8"/>
      <c r="B59" s="8" t="s">
        <v>37</v>
      </c>
      <c r="C59" s="8">
        <v>0.78</v>
      </c>
      <c r="D59" s="8">
        <v>1.53</v>
      </c>
      <c r="E59" s="8">
        <v>0</v>
      </c>
      <c r="F59" s="8"/>
      <c r="G59" s="8"/>
      <c r="H59" s="8"/>
      <c r="I59" s="8"/>
    </row>
    <row r="60" spans="1:18" ht="25" x14ac:dyDescent="0.25">
      <c r="B60" s="8" t="s">
        <v>38</v>
      </c>
      <c r="C60" s="8">
        <v>1.07</v>
      </c>
      <c r="D60" s="8">
        <v>1.1399999999999999</v>
      </c>
      <c r="E60" s="8">
        <v>0.43</v>
      </c>
      <c r="F60" s="8">
        <v>0</v>
      </c>
      <c r="G60" s="8"/>
      <c r="H60" s="8"/>
      <c r="I60" s="8"/>
    </row>
    <row r="61" spans="1:18" ht="25" x14ac:dyDescent="0.25">
      <c r="B61" s="8" t="s">
        <v>39</v>
      </c>
      <c r="C61" s="8">
        <v>0.85</v>
      </c>
      <c r="D61" s="8">
        <v>1.38</v>
      </c>
      <c r="E61" s="8">
        <v>0.21</v>
      </c>
      <c r="F61" s="8">
        <v>0.28999999999999998</v>
      </c>
      <c r="G61" s="8">
        <v>0</v>
      </c>
      <c r="H61" s="8"/>
      <c r="I61" s="8"/>
    </row>
    <row r="62" spans="1:18" ht="25" x14ac:dyDescent="0.25">
      <c r="B62" s="8" t="s">
        <v>40</v>
      </c>
      <c r="C62" s="8">
        <v>1.1599999999999999</v>
      </c>
      <c r="D62" s="8">
        <v>1.01</v>
      </c>
      <c r="E62" s="8">
        <v>0.55000000000000004</v>
      </c>
      <c r="F62" s="8">
        <v>0.22</v>
      </c>
      <c r="G62" s="8">
        <v>0.41</v>
      </c>
      <c r="H62" s="8">
        <v>0</v>
      </c>
      <c r="I62" s="8"/>
    </row>
    <row r="63" spans="1:18" ht="25" x14ac:dyDescent="0.25">
      <c r="B63" s="8" t="s">
        <v>41</v>
      </c>
      <c r="C63" s="8">
        <v>1.56</v>
      </c>
      <c r="D63" s="8">
        <v>2.83</v>
      </c>
      <c r="E63" s="8">
        <v>1.8560000000000001</v>
      </c>
      <c r="F63" s="8">
        <v>2.04</v>
      </c>
      <c r="G63" s="8">
        <v>2.02</v>
      </c>
      <c r="H63" s="8">
        <v>2.0499999999999998</v>
      </c>
      <c r="I63" s="8">
        <v>0</v>
      </c>
    </row>
    <row r="64" spans="1:18" ht="16" customHeight="1" x14ac:dyDescent="0.25">
      <c r="B64" s="8"/>
      <c r="C64" s="8"/>
      <c r="D64" s="8"/>
      <c r="E64" s="8"/>
      <c r="F64" s="8"/>
      <c r="G64" s="8"/>
      <c r="H64" s="8"/>
      <c r="I64" s="8"/>
    </row>
    <row r="69" spans="2:7" ht="25" x14ac:dyDescent="0.25">
      <c r="D69" s="12" t="s">
        <v>32</v>
      </c>
    </row>
    <row r="70" spans="2:7" ht="25" x14ac:dyDescent="0.25">
      <c r="C70" s="8" t="s">
        <v>44</v>
      </c>
      <c r="D70" s="8" t="s">
        <v>45</v>
      </c>
      <c r="E70" s="8" t="s">
        <v>22</v>
      </c>
      <c r="F70" s="8" t="s">
        <v>23</v>
      </c>
      <c r="G70" s="8" t="s">
        <v>24</v>
      </c>
    </row>
    <row r="71" spans="2:7" ht="25" x14ac:dyDescent="0.25">
      <c r="C71" s="8">
        <v>3</v>
      </c>
      <c r="D71" s="8">
        <v>70</v>
      </c>
      <c r="E71" s="8">
        <f>(C71^2)</f>
        <v>9</v>
      </c>
      <c r="F71" s="8">
        <f>(D71^2)</f>
        <v>4900</v>
      </c>
      <c r="G71" s="8">
        <f>(C71*D71)</f>
        <v>210</v>
      </c>
    </row>
    <row r="72" spans="2:7" ht="25" x14ac:dyDescent="0.25">
      <c r="C72" s="8">
        <v>5</v>
      </c>
      <c r="D72" s="8">
        <v>75</v>
      </c>
      <c r="E72" s="8">
        <f t="shared" ref="E72:E77" si="8">(C72^2)</f>
        <v>25</v>
      </c>
      <c r="F72" s="8">
        <f t="shared" ref="F72:F77" si="9">(D72^2)</f>
        <v>5625</v>
      </c>
      <c r="G72" s="8">
        <f t="shared" ref="G72:G77" si="10">(C72*D72)</f>
        <v>375</v>
      </c>
    </row>
    <row r="73" spans="2:7" ht="25" x14ac:dyDescent="0.25">
      <c r="C73" s="8">
        <v>2</v>
      </c>
      <c r="D73" s="8">
        <v>60</v>
      </c>
      <c r="E73" s="8">
        <f t="shared" si="8"/>
        <v>4</v>
      </c>
      <c r="F73" s="8">
        <f t="shared" si="9"/>
        <v>3600</v>
      </c>
      <c r="G73" s="8">
        <f t="shared" si="10"/>
        <v>120</v>
      </c>
    </row>
    <row r="74" spans="2:7" ht="25" x14ac:dyDescent="0.25">
      <c r="C74" s="8">
        <v>4</v>
      </c>
      <c r="D74" s="8">
        <v>80</v>
      </c>
      <c r="E74" s="8">
        <f t="shared" si="8"/>
        <v>16</v>
      </c>
      <c r="F74" s="8">
        <f t="shared" si="9"/>
        <v>6400</v>
      </c>
      <c r="G74" s="8">
        <f t="shared" si="10"/>
        <v>320</v>
      </c>
    </row>
    <row r="75" spans="2:7" ht="25" x14ac:dyDescent="0.25">
      <c r="C75" s="8">
        <v>6</v>
      </c>
      <c r="D75" s="8">
        <v>85</v>
      </c>
      <c r="E75" s="8">
        <f t="shared" si="8"/>
        <v>36</v>
      </c>
      <c r="F75" s="8">
        <f t="shared" si="9"/>
        <v>7225</v>
      </c>
      <c r="G75" s="8">
        <f t="shared" si="10"/>
        <v>510</v>
      </c>
    </row>
    <row r="76" spans="2:7" ht="25" x14ac:dyDescent="0.25">
      <c r="C76" s="8"/>
      <c r="D76" s="8"/>
      <c r="E76" s="8"/>
      <c r="F76" s="8"/>
      <c r="G76" s="8"/>
    </row>
    <row r="77" spans="2:7" ht="25" x14ac:dyDescent="0.25">
      <c r="C77" s="8"/>
      <c r="D77" s="8"/>
      <c r="E77" s="8"/>
      <c r="F77" s="8"/>
      <c r="G77" s="8"/>
    </row>
    <row r="78" spans="2:7" ht="25" x14ac:dyDescent="0.25">
      <c r="B78" s="8" t="s">
        <v>25</v>
      </c>
      <c r="C78" s="8">
        <f>(C71+C72+C73+C74+C77+C75)</f>
        <v>20</v>
      </c>
      <c r="D78" s="8">
        <f>(D71+D72+D73+D74+D75)</f>
        <v>370</v>
      </c>
      <c r="E78" s="8">
        <f>(E71+E72+E73+E74+E75)</f>
        <v>90</v>
      </c>
      <c r="F78" s="8">
        <f>(F71+F72+F73+F74+F75)</f>
        <v>27750</v>
      </c>
      <c r="G78" s="8">
        <f>(G71+G72+G73+G74+G75)</f>
        <v>1535</v>
      </c>
    </row>
    <row r="79" spans="2:7" ht="25" x14ac:dyDescent="0.25">
      <c r="B79" s="8"/>
      <c r="C79" s="8"/>
      <c r="D79" s="8"/>
      <c r="E79" s="8"/>
      <c r="F79" s="8"/>
      <c r="G79" s="8"/>
    </row>
    <row r="80" spans="2:7" ht="25" x14ac:dyDescent="0.25">
      <c r="B80" s="8"/>
      <c r="C80" s="8"/>
      <c r="D80" s="8"/>
      <c r="E80" s="8"/>
      <c r="F80" s="8"/>
      <c r="G80" s="8"/>
    </row>
    <row r="81" spans="2:7" ht="25" x14ac:dyDescent="0.25">
      <c r="B81" s="8" t="s">
        <v>26</v>
      </c>
      <c r="C81" s="8">
        <f>(C78/5)</f>
        <v>4</v>
      </c>
      <c r="D81" s="8"/>
      <c r="E81" s="8"/>
      <c r="F81" s="8"/>
      <c r="G81" s="8"/>
    </row>
    <row r="82" spans="2:7" ht="25" x14ac:dyDescent="0.25">
      <c r="B82" s="8" t="s">
        <v>27</v>
      </c>
      <c r="C82" s="8">
        <f>(D78/5)</f>
        <v>74</v>
      </c>
      <c r="D82" s="8"/>
      <c r="E82" s="8"/>
      <c r="F82" s="8"/>
      <c r="G82" s="8"/>
    </row>
    <row r="83" spans="2:7" ht="25" x14ac:dyDescent="0.25">
      <c r="B83" s="8" t="s">
        <v>28</v>
      </c>
      <c r="C83" s="8">
        <f>(E78/5) - C81^2</f>
        <v>2</v>
      </c>
      <c r="D83" s="8"/>
      <c r="E83" s="8"/>
      <c r="F83" s="8"/>
      <c r="G83" s="8"/>
    </row>
    <row r="84" spans="2:7" ht="25" x14ac:dyDescent="0.25">
      <c r="B84" s="8" t="s">
        <v>29</v>
      </c>
      <c r="C84" s="8">
        <f>(F78/5) - C82^2</f>
        <v>74</v>
      </c>
      <c r="D84" s="8"/>
      <c r="E84" s="8"/>
      <c r="F84" s="8"/>
      <c r="G84" s="8"/>
    </row>
    <row r="85" spans="2:7" ht="25" x14ac:dyDescent="0.25">
      <c r="B85" s="8" t="s">
        <v>30</v>
      </c>
      <c r="C85" s="8">
        <f>(G78/5) - ( C81*C82)</f>
        <v>11</v>
      </c>
      <c r="D85" s="8"/>
      <c r="E85" s="8"/>
      <c r="F85" s="8"/>
      <c r="G85" s="8"/>
    </row>
    <row r="86" spans="2:7" ht="25" x14ac:dyDescent="0.25">
      <c r="B86" s="8" t="s">
        <v>31</v>
      </c>
      <c r="C86" s="8">
        <f>(C85/SQRT(C83*C84))</f>
        <v>0.9041944301794651</v>
      </c>
      <c r="D86" s="8" t="s">
        <v>46</v>
      </c>
      <c r="E86" s="8"/>
      <c r="F86" s="8"/>
      <c r="G86" s="8"/>
    </row>
    <row r="87" spans="2:7" ht="25" x14ac:dyDescent="0.25">
      <c r="B87" s="8" t="s">
        <v>34</v>
      </c>
      <c r="C87" s="8">
        <f>(C86^2)</f>
        <v>0.81756756756756754</v>
      </c>
      <c r="D87" s="8"/>
      <c r="E87" s="8"/>
      <c r="F87" s="8"/>
      <c r="G87" s="8"/>
    </row>
    <row r="92" spans="2:7" ht="25" x14ac:dyDescent="0.25">
      <c r="D92" s="12" t="s">
        <v>32</v>
      </c>
    </row>
    <row r="93" spans="2:7" ht="25" x14ac:dyDescent="0.25">
      <c r="C93" s="8" t="s">
        <v>20</v>
      </c>
      <c r="D93" s="8" t="s">
        <v>21</v>
      </c>
      <c r="E93" s="8" t="s">
        <v>22</v>
      </c>
      <c r="F93" s="8" t="s">
        <v>23</v>
      </c>
      <c r="G93" s="8" t="s">
        <v>24</v>
      </c>
    </row>
    <row r="94" spans="2:7" ht="25" x14ac:dyDescent="0.25">
      <c r="C94" s="8">
        <v>139</v>
      </c>
      <c r="D94" s="8">
        <v>49</v>
      </c>
      <c r="E94" s="8">
        <f>(C94^2)</f>
        <v>19321</v>
      </c>
      <c r="F94" s="8">
        <f>(D94^2)</f>
        <v>2401</v>
      </c>
      <c r="G94" s="8">
        <f>(C94*D94)</f>
        <v>6811</v>
      </c>
    </row>
    <row r="95" spans="2:7" ht="25" x14ac:dyDescent="0.25">
      <c r="C95" s="8">
        <v>39</v>
      </c>
      <c r="D95" s="8">
        <v>33</v>
      </c>
      <c r="E95" s="8">
        <f t="shared" ref="E95:E100" si="11">(C95^2)</f>
        <v>1521</v>
      </c>
      <c r="F95" s="8">
        <f t="shared" ref="F95:F101" si="12">(D95^2)</f>
        <v>1089</v>
      </c>
      <c r="G95" s="8">
        <f t="shared" ref="G95:G100" si="13">(C95*D95)</f>
        <v>1287</v>
      </c>
    </row>
    <row r="96" spans="2:7" ht="25" x14ac:dyDescent="0.25">
      <c r="C96" s="8">
        <v>148</v>
      </c>
      <c r="D96" s="8">
        <v>39</v>
      </c>
      <c r="E96" s="8">
        <f t="shared" si="11"/>
        <v>21904</v>
      </c>
      <c r="F96" s="8">
        <f t="shared" si="12"/>
        <v>1521</v>
      </c>
      <c r="G96" s="8">
        <f t="shared" si="13"/>
        <v>5772</v>
      </c>
    </row>
    <row r="97" spans="2:7" ht="25" x14ac:dyDescent="0.25">
      <c r="C97" s="8">
        <v>134</v>
      </c>
      <c r="D97" s="8">
        <v>40</v>
      </c>
      <c r="E97" s="8">
        <f t="shared" si="11"/>
        <v>17956</v>
      </c>
      <c r="F97" s="8">
        <f t="shared" si="12"/>
        <v>1600</v>
      </c>
      <c r="G97" s="8">
        <f t="shared" si="13"/>
        <v>5360</v>
      </c>
    </row>
    <row r="98" spans="2:7" ht="25" x14ac:dyDescent="0.25">
      <c r="C98" s="8">
        <v>18</v>
      </c>
      <c r="D98" s="8">
        <v>15</v>
      </c>
      <c r="E98" s="8">
        <f t="shared" si="11"/>
        <v>324</v>
      </c>
      <c r="F98" s="8">
        <f t="shared" si="12"/>
        <v>225</v>
      </c>
      <c r="G98" s="8">
        <f t="shared" si="13"/>
        <v>270</v>
      </c>
    </row>
    <row r="99" spans="2:7" ht="25" x14ac:dyDescent="0.25">
      <c r="C99" s="8">
        <v>52</v>
      </c>
      <c r="D99" s="8">
        <v>42</v>
      </c>
      <c r="E99" s="8">
        <f>(C99^2)</f>
        <v>2704</v>
      </c>
      <c r="F99" s="8">
        <f t="shared" si="12"/>
        <v>1764</v>
      </c>
      <c r="G99" s="8">
        <f>(C99*D99)</f>
        <v>2184</v>
      </c>
    </row>
    <row r="100" spans="2:7" ht="25" x14ac:dyDescent="0.25">
      <c r="C100" s="8">
        <v>40</v>
      </c>
      <c r="D100" s="8">
        <v>44</v>
      </c>
      <c r="E100" s="8">
        <f t="shared" ref="E100:E105" si="14">(C100^2)</f>
        <v>1600</v>
      </c>
      <c r="F100" s="8">
        <f t="shared" si="12"/>
        <v>1936</v>
      </c>
      <c r="G100" s="8">
        <f t="shared" ref="G100:G105" si="15">(C100*D100)</f>
        <v>1760</v>
      </c>
    </row>
    <row r="101" spans="2:7" ht="25" x14ac:dyDescent="0.25">
      <c r="C101" s="8">
        <v>8</v>
      </c>
      <c r="D101" s="8">
        <v>15</v>
      </c>
      <c r="E101" s="8">
        <f t="shared" si="14"/>
        <v>64</v>
      </c>
      <c r="F101" s="8">
        <f t="shared" si="12"/>
        <v>225</v>
      </c>
      <c r="G101" s="8">
        <f>(C101*D101)</f>
        <v>120</v>
      </c>
    </row>
    <row r="102" spans="2:7" ht="25" x14ac:dyDescent="0.25">
      <c r="B102" s="8" t="s">
        <v>25</v>
      </c>
      <c r="C102" s="8">
        <f>(C94+C95+C96+C97+C100+C99+C98+C101)</f>
        <v>578</v>
      </c>
      <c r="D102" s="8">
        <f>(D94+D95+D96+D97+D100+D99+D98+D101)</f>
        <v>277</v>
      </c>
      <c r="E102" s="8">
        <f>(E94+E95+E96+E97+E100+E99+E98+E101)</f>
        <v>65394</v>
      </c>
      <c r="F102" s="8">
        <f>(F94+F95+F96+F97+F100+F99+F98+F101)</f>
        <v>10761</v>
      </c>
      <c r="G102" s="8">
        <f>(G94+G95+G96+G97+G100+G99+G98+G101)</f>
        <v>23564</v>
      </c>
    </row>
    <row r="103" spans="2:7" ht="25" x14ac:dyDescent="0.25">
      <c r="B103" s="8"/>
      <c r="C103" s="8"/>
      <c r="D103" s="8"/>
      <c r="E103" s="8"/>
      <c r="F103" s="8"/>
      <c r="G103" s="8"/>
    </row>
    <row r="104" spans="2:7" ht="25" x14ac:dyDescent="0.25">
      <c r="B104" s="8" t="s">
        <v>42</v>
      </c>
      <c r="C104" s="8">
        <f>(COUNT(C94:C101))</f>
        <v>8</v>
      </c>
      <c r="D104" s="8"/>
      <c r="E104" s="8"/>
      <c r="F104" s="8"/>
      <c r="G104" s="8"/>
    </row>
    <row r="105" spans="2:7" ht="25" x14ac:dyDescent="0.25">
      <c r="B105" s="8" t="s">
        <v>26</v>
      </c>
      <c r="C105" s="8">
        <f>(C102/C104)</f>
        <v>72.25</v>
      </c>
      <c r="D105" s="8"/>
      <c r="E105" s="8"/>
      <c r="F105" s="8"/>
      <c r="G105" s="8"/>
    </row>
    <row r="106" spans="2:7" ht="25" x14ac:dyDescent="0.25">
      <c r="B106" s="8" t="s">
        <v>27</v>
      </c>
      <c r="C106" s="8">
        <f>(D102/8)</f>
        <v>34.625</v>
      </c>
      <c r="D106" s="8"/>
      <c r="E106" s="8"/>
      <c r="F106" s="8"/>
      <c r="G106" s="8"/>
    </row>
    <row r="107" spans="2:7" ht="25" x14ac:dyDescent="0.25">
      <c r="B107" s="8" t="s">
        <v>28</v>
      </c>
      <c r="C107" s="8">
        <f>(E102/7) - C105^2</f>
        <v>4121.9375</v>
      </c>
      <c r="D107" s="8"/>
      <c r="E107" s="8"/>
      <c r="F107" s="8"/>
      <c r="G107" s="8"/>
    </row>
    <row r="108" spans="2:7" ht="25" x14ac:dyDescent="0.25">
      <c r="B108" s="8" t="s">
        <v>29</v>
      </c>
      <c r="C108" s="8">
        <f>(F102/5) - C106^2</f>
        <v>953.30937499999982</v>
      </c>
      <c r="D108" s="8"/>
      <c r="E108" s="8"/>
      <c r="F108" s="8"/>
      <c r="G108" s="8"/>
    </row>
    <row r="109" spans="2:7" ht="25" x14ac:dyDescent="0.25">
      <c r="B109" s="8" t="s">
        <v>30</v>
      </c>
      <c r="C109" s="8">
        <f>(G102/7) - ( C105*C106)</f>
        <v>864.62946428571422</v>
      </c>
      <c r="D109" s="8"/>
      <c r="E109" s="8"/>
      <c r="F109" s="8"/>
      <c r="G109" s="8"/>
    </row>
    <row r="110" spans="2:7" ht="25" x14ac:dyDescent="0.25">
      <c r="B110" s="8" t="s">
        <v>31</v>
      </c>
      <c r="C110" s="8">
        <f>(C109/SQRT(C107*C108))</f>
        <v>0.43617663519430472</v>
      </c>
      <c r="D110" s="8" t="s">
        <v>43</v>
      </c>
      <c r="E110" s="8"/>
      <c r="F110" s="8"/>
      <c r="G110" s="8"/>
    </row>
    <row r="111" spans="2:7" ht="25" x14ac:dyDescent="0.25">
      <c r="B111" s="8" t="s">
        <v>34</v>
      </c>
      <c r="C111" s="8">
        <f>(C110^2)</f>
        <v>0.19025005708942558</v>
      </c>
      <c r="D111" s="8"/>
      <c r="E111" s="8"/>
      <c r="F111" s="8"/>
      <c r="G111" s="8"/>
    </row>
  </sheetData>
  <pageMargins left="0.40277777777777779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Viñals Lage</dc:creator>
  <cp:lastModifiedBy>Diego Viñals Lage</cp:lastModifiedBy>
  <dcterms:created xsi:type="dcterms:W3CDTF">2023-01-31T18:08:21Z</dcterms:created>
  <dcterms:modified xsi:type="dcterms:W3CDTF">2023-06-26T06:55:48Z</dcterms:modified>
</cp:coreProperties>
</file>