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ulio/Documents/MATLAB/edp/"/>
    </mc:Choice>
  </mc:AlternateContent>
  <xr:revisionPtr revIDLastSave="0" documentId="13_ncr:1_{B5E2CACD-5E1D-6E46-A9AA-5F2124B30A6A}" xr6:coauthVersionLast="45" xr6:coauthVersionMax="45" xr10:uidLastSave="{00000000-0000-0000-0000-000000000000}"/>
  <bookViews>
    <workbookView xWindow="31360" yWindow="1500" windowWidth="28800" windowHeight="16240" xr2:uid="{14DBAA2A-8A03-3446-920A-22E64A04BE8E}"/>
  </bookViews>
  <sheets>
    <sheet name="vencida" sheetId="1" r:id="rId1"/>
    <sheet name="anticipada" sheetId="2" r:id="rId2"/>
    <sheet name="Depreciac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Q9" i="1" l="1"/>
  <c r="S15" i="5" l="1"/>
  <c r="L15" i="5"/>
  <c r="J2" i="5"/>
  <c r="D15" i="5"/>
  <c r="B9" i="5"/>
  <c r="Q17" i="5" l="1"/>
  <c r="T17" i="5" s="1"/>
  <c r="J16" i="5"/>
  <c r="K16" i="5" s="1"/>
  <c r="J19" i="5"/>
  <c r="M19" i="5" s="1"/>
  <c r="Q20" i="5"/>
  <c r="T20" i="5" s="1"/>
  <c r="J22" i="5"/>
  <c r="M22" i="5" s="1"/>
  <c r="J18" i="5"/>
  <c r="M18" i="5" s="1"/>
  <c r="Q16" i="5"/>
  <c r="Q19" i="5"/>
  <c r="T19" i="5" s="1"/>
  <c r="B10" i="5"/>
  <c r="J21" i="5"/>
  <c r="M21" i="5" s="1"/>
  <c r="J17" i="5"/>
  <c r="M17" i="5" s="1"/>
  <c r="Q22" i="5"/>
  <c r="T22" i="5" s="1"/>
  <c r="Q18" i="5"/>
  <c r="T18" i="5" s="1"/>
  <c r="J20" i="5"/>
  <c r="M20" i="5" s="1"/>
  <c r="Q21" i="5"/>
  <c r="T21" i="5" s="1"/>
  <c r="M10" i="2"/>
  <c r="L10" i="2"/>
  <c r="N10" i="2"/>
  <c r="O10" i="2" s="1"/>
  <c r="N17" i="2"/>
  <c r="N16" i="2"/>
  <c r="N15" i="2"/>
  <c r="N14" i="2"/>
  <c r="N13" i="2"/>
  <c r="N12" i="2"/>
  <c r="N11" i="2"/>
  <c r="P10" i="2" l="1"/>
  <c r="L11" i="2" s="1"/>
  <c r="P11" i="2" s="1"/>
  <c r="L12" i="2" s="1"/>
  <c r="B16" i="5"/>
  <c r="B17" i="5"/>
  <c r="E17" i="5" s="1"/>
  <c r="M16" i="5"/>
  <c r="K17" i="5"/>
  <c r="K18" i="5" s="1"/>
  <c r="K19" i="5" s="1"/>
  <c r="K20" i="5" s="1"/>
  <c r="K21" i="5" s="1"/>
  <c r="K22" i="5" s="1"/>
  <c r="L16" i="5"/>
  <c r="L17" i="5" s="1"/>
  <c r="L18" i="5" s="1"/>
  <c r="L19" i="5" s="1"/>
  <c r="L20" i="5" s="1"/>
  <c r="L21" i="5" s="1"/>
  <c r="L22" i="5" s="1"/>
  <c r="B20" i="5"/>
  <c r="E20" i="5" s="1"/>
  <c r="B19" i="5"/>
  <c r="E19" i="5" s="1"/>
  <c r="B21" i="5"/>
  <c r="E21" i="5" s="1"/>
  <c r="B18" i="5"/>
  <c r="E18" i="5" s="1"/>
  <c r="B22" i="5"/>
  <c r="E22" i="5" s="1"/>
  <c r="S16" i="5"/>
  <c r="S17" i="5" s="1"/>
  <c r="S18" i="5" s="1"/>
  <c r="S19" i="5" s="1"/>
  <c r="S20" i="5" s="1"/>
  <c r="S21" i="5" s="1"/>
  <c r="S22" i="5" s="1"/>
  <c r="R16" i="5"/>
  <c r="R17" i="5" s="1"/>
  <c r="R18" i="5" s="1"/>
  <c r="R19" i="5" s="1"/>
  <c r="R20" i="5" s="1"/>
  <c r="R21" i="5" s="1"/>
  <c r="R22" i="5" s="1"/>
  <c r="T16" i="5"/>
  <c r="M11" i="2" l="1"/>
  <c r="O11" i="2" s="1"/>
  <c r="C16" i="5"/>
  <c r="D16" i="5" s="1"/>
  <c r="E16" i="5"/>
  <c r="M12" i="2"/>
  <c r="O12" i="2" s="1"/>
  <c r="P12" i="2"/>
  <c r="L13" i="2" s="1"/>
  <c r="B10" i="2"/>
  <c r="B5" i="2"/>
  <c r="E14" i="2" s="1"/>
  <c r="E16" i="2" l="1"/>
  <c r="E12" i="2"/>
  <c r="E15" i="2"/>
  <c r="E11" i="2"/>
  <c r="E17" i="2"/>
  <c r="E13" i="2"/>
  <c r="E10" i="2"/>
  <c r="D10" i="2" s="1"/>
  <c r="F10" i="2" s="1"/>
  <c r="B11" i="2" s="1"/>
  <c r="C11" i="2" s="1"/>
  <c r="C17" i="5"/>
  <c r="C18" i="5" s="1"/>
  <c r="C19" i="5" s="1"/>
  <c r="C20" i="5" s="1"/>
  <c r="C21" i="5" s="1"/>
  <c r="C22" i="5" s="1"/>
  <c r="D17" i="5"/>
  <c r="P13" i="2"/>
  <c r="L14" i="2" s="1"/>
  <c r="M13" i="2"/>
  <c r="O13" i="2" s="1"/>
  <c r="D11" i="2" l="1"/>
  <c r="F11" i="2" s="1"/>
  <c r="B12" i="2" s="1"/>
  <c r="C12" i="2" s="1"/>
  <c r="D12" i="2" s="1"/>
  <c r="F12" i="2" s="1"/>
  <c r="B13" i="2" s="1"/>
  <c r="D18" i="5"/>
  <c r="D19" i="5" s="1"/>
  <c r="D20" i="5" s="1"/>
  <c r="D21" i="5" s="1"/>
  <c r="D22" i="5" s="1"/>
  <c r="M14" i="2"/>
  <c r="O14" i="2" s="1"/>
  <c r="P14" i="2"/>
  <c r="L15" i="2" s="1"/>
  <c r="M15" i="2" l="1"/>
  <c r="O15" i="2" s="1"/>
  <c r="P15" i="2"/>
  <c r="L16" i="2" s="1"/>
  <c r="C13" i="2"/>
  <c r="D13" i="2" s="1"/>
  <c r="F13" i="2" s="1"/>
  <c r="B14" i="2" s="1"/>
  <c r="C14" i="2" s="1"/>
  <c r="D14" i="2" s="1"/>
  <c r="F14" i="2" s="1"/>
  <c r="B15" i="2" s="1"/>
  <c r="C15" i="2" s="1"/>
  <c r="M16" i="2" l="1"/>
  <c r="O16" i="2" s="1"/>
  <c r="P16" i="2"/>
  <c r="L17" i="2" s="1"/>
  <c r="D15" i="2"/>
  <c r="F15" i="2" s="1"/>
  <c r="B16" i="2" s="1"/>
  <c r="C16" i="2" s="1"/>
  <c r="P17" i="2" l="1"/>
  <c r="M17" i="2"/>
  <c r="O17" i="2" s="1"/>
  <c r="D16" i="2"/>
  <c r="F16" i="2" s="1"/>
  <c r="B17" i="2" s="1"/>
  <c r="C17" i="2" s="1"/>
  <c r="D17" i="2" l="1"/>
  <c r="F17" i="2" s="1"/>
  <c r="K9" i="1" l="1"/>
  <c r="O9" i="1" s="1"/>
  <c r="K10" i="1" s="1"/>
  <c r="B27" i="1"/>
  <c r="F27" i="1" s="1"/>
  <c r="B28" i="1" s="1"/>
  <c r="M14" i="1"/>
  <c r="M10" i="1"/>
  <c r="M13" i="1"/>
  <c r="M16" i="1"/>
  <c r="M12" i="1"/>
  <c r="M15" i="1"/>
  <c r="M11" i="1"/>
  <c r="M19" i="1"/>
  <c r="M18" i="1"/>
  <c r="M17" i="1"/>
  <c r="B5" i="1"/>
  <c r="E16" i="1" s="1"/>
  <c r="B10" i="1"/>
  <c r="F10" i="1" s="1"/>
  <c r="B11" i="1" s="1"/>
  <c r="C11" i="1" s="1"/>
  <c r="E12" i="1" l="1"/>
  <c r="O10" i="1"/>
  <c r="K11" i="1" s="1"/>
  <c r="L10" i="1"/>
  <c r="N10" i="1" s="1"/>
  <c r="C28" i="1"/>
  <c r="F28" i="1" s="1"/>
  <c r="B29" i="1" s="1"/>
  <c r="E32" i="1"/>
  <c r="E34" i="1"/>
  <c r="E17" i="1"/>
  <c r="E20" i="1"/>
  <c r="E29" i="1"/>
  <c r="E13" i="1"/>
  <c r="E14" i="1"/>
  <c r="E19" i="1"/>
  <c r="H24" i="1"/>
  <c r="E30" i="1"/>
  <c r="E15" i="1"/>
  <c r="E18" i="1"/>
  <c r="H25" i="1"/>
  <c r="L9" i="1"/>
  <c r="E28" i="1"/>
  <c r="E33" i="1"/>
  <c r="E31" i="1"/>
  <c r="E11" i="1"/>
  <c r="D11" i="1" l="1"/>
  <c r="F11" i="1" s="1"/>
  <c r="B12" i="1" s="1"/>
  <c r="C29" i="1"/>
  <c r="D29" i="1" s="1"/>
  <c r="F29" i="1" s="1"/>
  <c r="B30" i="1" s="1"/>
  <c r="O11" i="1"/>
  <c r="K12" i="1" s="1"/>
  <c r="L11" i="1"/>
  <c r="N11" i="1" s="1"/>
  <c r="C12" i="1" l="1"/>
  <c r="D12" i="1" s="1"/>
  <c r="C30" i="1"/>
  <c r="D30" i="1" s="1"/>
  <c r="F30" i="1" s="1"/>
  <c r="B31" i="1" s="1"/>
  <c r="O12" i="1"/>
  <c r="K13" i="1" s="1"/>
  <c r="L12" i="1"/>
  <c r="N12" i="1" s="1"/>
  <c r="F12" i="1" l="1"/>
  <c r="B13" i="1" s="1"/>
  <c r="C13" i="1" s="1"/>
  <c r="D13" i="1" s="1"/>
  <c r="F13" i="1" s="1"/>
  <c r="B14" i="1" s="1"/>
  <c r="C14" i="1" s="1"/>
  <c r="D14" i="1" s="1"/>
  <c r="F14" i="1" s="1"/>
  <c r="B15" i="1" s="1"/>
  <c r="C31" i="1"/>
  <c r="D31" i="1" s="1"/>
  <c r="F31" i="1" s="1"/>
  <c r="B32" i="1" s="1"/>
  <c r="O13" i="1"/>
  <c r="K14" i="1" s="1"/>
  <c r="L13" i="1"/>
  <c r="N13" i="1" s="1"/>
  <c r="C15" i="1" l="1"/>
  <c r="D15" i="1" s="1"/>
  <c r="F15" i="1" s="1"/>
  <c r="B16" i="1" s="1"/>
  <c r="C32" i="1"/>
  <c r="D32" i="1" s="1"/>
  <c r="F32" i="1" s="1"/>
  <c r="B33" i="1" s="1"/>
  <c r="O14" i="1"/>
  <c r="K15" i="1" s="1"/>
  <c r="L14" i="1"/>
  <c r="N14" i="1" s="1"/>
  <c r="C16" i="1" l="1"/>
  <c r="D16" i="1" s="1"/>
  <c r="F16" i="1" s="1"/>
  <c r="B17" i="1" s="1"/>
  <c r="C33" i="1"/>
  <c r="D33" i="1" s="1"/>
  <c r="F33" i="1" s="1"/>
  <c r="B34" i="1" s="1"/>
  <c r="L15" i="1"/>
  <c r="N15" i="1" s="1"/>
  <c r="O15" i="1"/>
  <c r="K16" i="1" s="1"/>
  <c r="C34" i="1" l="1"/>
  <c r="D34" i="1" s="1"/>
  <c r="F34" i="1" s="1"/>
  <c r="O16" i="1"/>
  <c r="K17" i="1" s="1"/>
  <c r="L16" i="1"/>
  <c r="N16" i="1" s="1"/>
  <c r="C17" i="1"/>
  <c r="H16" i="1" l="1"/>
  <c r="D17" i="1"/>
  <c r="O17" i="1"/>
  <c r="K18" i="1" s="1"/>
  <c r="L17" i="1"/>
  <c r="N17" i="1" s="1"/>
  <c r="O18" i="1" l="1"/>
  <c r="K19" i="1" s="1"/>
  <c r="L18" i="1"/>
  <c r="N18" i="1" s="1"/>
  <c r="H12" i="1"/>
  <c r="I16" i="1"/>
  <c r="F17" i="1"/>
  <c r="B18" i="1" s="1"/>
  <c r="C18" i="1" l="1"/>
  <c r="D18" i="1" s="1"/>
  <c r="F18" i="1" s="1"/>
  <c r="B19" i="1" s="1"/>
  <c r="O19" i="1"/>
  <c r="L19" i="1"/>
  <c r="N19" i="1" s="1"/>
  <c r="C19" i="1" l="1"/>
  <c r="D19" i="1" s="1"/>
  <c r="F19" i="1" s="1"/>
  <c r="B20" i="1" s="1"/>
  <c r="C20" i="1" l="1"/>
  <c r="D20" i="1" s="1"/>
  <c r="F20" i="1" s="1"/>
</calcChain>
</file>

<file path=xl/sharedStrings.xml><?xml version="1.0" encoding="utf-8"?>
<sst xmlns="http://schemas.openxmlformats.org/spreadsheetml/2006/main" count="81" uniqueCount="33">
  <si>
    <t>SI</t>
  </si>
  <si>
    <t>Interes</t>
  </si>
  <si>
    <t>Amort</t>
  </si>
  <si>
    <t>Cuotas</t>
  </si>
  <si>
    <t>SF</t>
  </si>
  <si>
    <t>Periodos</t>
  </si>
  <si>
    <t>Inicial</t>
  </si>
  <si>
    <t>Cuotas Iguales</t>
  </si>
  <si>
    <t>Amortizaciones Iguales</t>
  </si>
  <si>
    <t>n</t>
  </si>
  <si>
    <t>-</t>
  </si>
  <si>
    <t>Cuotas_ant</t>
  </si>
  <si>
    <t>Cuotas_v</t>
  </si>
  <si>
    <t>Lineal</t>
  </si>
  <si>
    <t>Valor real</t>
  </si>
  <si>
    <t>Valor residual</t>
  </si>
  <si>
    <t>vida util</t>
  </si>
  <si>
    <t>impuestos</t>
  </si>
  <si>
    <t>tmar</t>
  </si>
  <si>
    <t>Calculo</t>
  </si>
  <si>
    <t xml:space="preserve">Vd </t>
  </si>
  <si>
    <t>dep</t>
  </si>
  <si>
    <t>Periodo</t>
  </si>
  <si>
    <t>Dep periodo</t>
  </si>
  <si>
    <t>Dep acum</t>
  </si>
  <si>
    <t>Valor en libro</t>
  </si>
  <si>
    <t>Ven. Trib</t>
  </si>
  <si>
    <t>Acelerada (SDA)</t>
  </si>
  <si>
    <t xml:space="preserve">Sda </t>
  </si>
  <si>
    <t>Desacelerada (SDA)</t>
  </si>
  <si>
    <t>int</t>
  </si>
  <si>
    <t>amor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</si>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</sst>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22</xdr:row>
      <xdr:rowOff>139700</xdr:rowOff>
    </xdr:from>
    <xdr:to>
      <xdr:col>15</xdr:col>
      <xdr:colOff>38100</xdr:colOff>
      <xdr:row>41</xdr:row>
      <xdr:rowOff>63500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C595A3-3AA4-6746-8F46-4422C95F9DDC}"/>
                </a:ext>
              </a:extLst>
            </xdr:cNvPr>
            <xdr:cNvSpPr txBox="1"/>
          </xdr:nvSpPr>
          <xdr:spPr>
            <a:xfrm>
              <a:off x="7848600" y="46101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Cuota (iguales)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num>
                    <m:den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 </m:t>
                      </m:r>
                      <m:sSup>
                        <m:sSupPr>
                          <m:ctrlP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(1+</m:t>
                          </m:r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</m:sSup>
                    </m:den>
                  </m:f>
                </m:oMath>
              </a14:m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𝑆𝐼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𝑎𝑛𝑡𝑒𝑟𝑖𝑜𝑟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𝐼𝑛𝑡𝑒𝑟𝑒𝑠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amortización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𝐴𝑚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𝐶𝑢𝑜𝑡𝑎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𝐼𝑛𝑡𝑒𝑟𝑒𝑠</m:t>
                  </m:r>
                </m:oMath>
              </a14:m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𝑆𝐹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𝐴𝑚</m:t>
                    </m:r>
                  </m:oMath>
                </m:oMathPara>
              </a14:m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C595A3-3AA4-6746-8F46-4422C95F9DDC}"/>
                </a:ext>
              </a:extLst>
            </xdr:cNvPr>
            <xdr:cNvSpPr txBox="1"/>
          </xdr:nvSpPr>
          <xdr:spPr>
            <a:xfrm>
              <a:off x="7848600" y="46101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Cuota (iguales)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𝐴=(𝑃∗𝑖)/(1− 〖(1+𝑖)〗^(−𝑛) )</a:t>
              </a:r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𝑆𝐼=𝑆𝐹(𝑡 𝑎𝑛𝑡𝑒𝑟𝑖𝑜𝑟)</a:t>
              </a:r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pPr/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𝐼𝑛𝑡𝑒𝑟𝑒𝑠=𝑆𝐼 ∗𝑖</a:t>
              </a:r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amortización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𝐴𝑚=𝐶𝑢𝑜𝑡𝑎 −𝐼𝑛𝑡𝑒𝑟𝑒𝑠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E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𝑆𝐹=𝑆𝐼 −𝐴𝑚</a:t>
              </a: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15</xdr:col>
      <xdr:colOff>571500</xdr:colOff>
      <xdr:row>22</xdr:row>
      <xdr:rowOff>63500</xdr:rowOff>
    </xdr:from>
    <xdr:to>
      <xdr:col>21</xdr:col>
      <xdr:colOff>292100</xdr:colOff>
      <xdr:row>40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9ACEFF-9080-9744-8826-CD8E050115DD}"/>
                </a:ext>
              </a:extLst>
            </xdr:cNvPr>
            <xdr:cNvSpPr txBox="1"/>
          </xdr:nvSpPr>
          <xdr:spPr>
            <a:xfrm>
              <a:off x="13055600" y="45339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Amortización: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𝐴𝑚</m:t>
                  </m:r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𝑆𝑎𝑙𝑑𝑜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𝑖𝑛𝑠𝑜𝑙𝑢𝑡𝑜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𝑖𝑛𝑖𝑐𝑖𝑎𝑙</m:t>
                      </m:r>
                    </m:num>
                    <m:den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º 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𝑝𝑒𝑟𝑖𝑜𝑑𝑜𝑠</m:t>
                      </m:r>
                    </m:den>
                  </m:f>
                </m:oMath>
              </a14:m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𝑆𝐼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𝑎𝑛𝑡𝑒𝑟𝑖𝑜𝑟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𝐼𝑛𝑡𝑒𝑟𝑒𝑠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cuota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𝐶𝑢𝑜𝑡𝑎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𝐴𝑚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𝐼𝑛𝑡𝑒𝑟𝑒𝑠</m:t>
                    </m:r>
                  </m:oMath>
                </m:oMathPara>
              </a14:m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𝑆𝐹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𝐴𝑚</m:t>
                    </m:r>
                  </m:oMath>
                </m:oMathPara>
              </a14:m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9ACEFF-9080-9744-8826-CD8E050115DD}"/>
                </a:ext>
              </a:extLst>
            </xdr:cNvPr>
            <xdr:cNvSpPr txBox="1"/>
          </xdr:nvSpPr>
          <xdr:spPr>
            <a:xfrm>
              <a:off x="13055600" y="45339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Amortización: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𝐴𝑚=  (𝑆𝑎𝑙𝑑𝑜 𝑖𝑛𝑠𝑜𝑙𝑢𝑡𝑜 𝑖𝑛𝑖𝑐𝑖𝑎𝑙)/(𝑛º 𝑝𝑒𝑟𝑖𝑜𝑑𝑜𝑠)</a:t>
              </a:r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𝑆𝐼=𝑆𝐹(𝑡 𝑎𝑛𝑡𝑒𝑟𝑖𝑜𝑟)</a:t>
              </a:r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𝐼𝑛𝑡𝑒𝑟𝑒𝑠=𝑆𝐼 ∗𝑖</a:t>
              </a:r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cuota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𝐶𝑢𝑜𝑡𝑎=𝐴𝑚+𝐼𝑛𝑡𝑒𝑟𝑒𝑠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𝑆𝐹=𝑆𝐼 −𝐴𝑚</a:t>
              </a: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</xdr:row>
      <xdr:rowOff>0</xdr:rowOff>
    </xdr:from>
    <xdr:to>
      <xdr:col>7</xdr:col>
      <xdr:colOff>101600</xdr:colOff>
      <xdr:row>39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7E2E512-0ADF-B941-934B-46BE624040A7}"/>
                </a:ext>
              </a:extLst>
            </xdr:cNvPr>
            <xdr:cNvSpPr txBox="1"/>
          </xdr:nvSpPr>
          <xdr:spPr>
            <a:xfrm>
              <a:off x="1206500" y="42672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Cuota (iguales)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s-E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num>
                    <m:den>
                      <m:d>
                        <m:dPr>
                          <m:ctrlP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ES" sz="18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 </m:t>
                          </m:r>
                          <m:sSup>
                            <m:sSupPr>
                              <m:ctrlPr>
                                <a:rPr lang="es-ES" sz="18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18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s-ES" sz="18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1+</m:t>
                                  </m:r>
                                  <m:r>
                                    <a:rPr lang="es-ES" sz="18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e>
                              </m:d>
                            </m:e>
                            <m:sup>
                              <m:r>
                                <a:rPr lang="es-ES" sz="18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s-ES" sz="18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</m:sSup>
                        </m:e>
                      </m:d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∗(1+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E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𝑆𝐼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𝑎𝑛𝑡𝑒𝑟𝑖𝑜𝑟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𝐼𝑛𝑡𝑒𝑟𝑒𝑠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s-E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amortización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𝐴𝑚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𝐶𝑢𝑜𝑡𝑎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</m:t>
                  </m:r>
                  <m:r>
                    <a:rPr lang="es-E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𝐼𝑛𝑡𝑒𝑟𝑒𝑠</m:t>
                  </m:r>
                </m:oMath>
              </a14:m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𝑆𝐹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𝑆𝐼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E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𝐴𝑚</m:t>
                    </m:r>
                  </m:oMath>
                </m:oMathPara>
              </a14:m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7E2E512-0ADF-B941-934B-46BE624040A7}"/>
                </a:ext>
              </a:extLst>
            </xdr:cNvPr>
            <xdr:cNvSpPr txBox="1"/>
          </xdr:nvSpPr>
          <xdr:spPr>
            <a:xfrm>
              <a:off x="1206500" y="4267200"/>
              <a:ext cx="4673600" cy="378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Para sacar la Cuota (iguales)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𝐴=(𝑃∗𝑖)/((1− (1+𝑖)^(−𝑛) )∗(1+𝑖))</a:t>
              </a:r>
              <a:r>
                <a:rPr lang="es-CL" sz="18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saldo inicial :</a:t>
              </a:r>
            </a:p>
            <a:p>
              <a:endParaRPr lang="es-CL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𝑆𝐼=𝑆𝐹(𝑡 𝑎𝑛𝑡𝑒𝑟𝑖𝑜𝑟)</a:t>
              </a:r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ó SI = Valor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inicial  si t = 0,1</a:t>
              </a: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C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C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cada periodo el Interes se calcula como :</a:t>
              </a:r>
            </a:p>
            <a:p>
              <a:pPr/>
              <a:r>
                <a:rPr lang="es-E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𝐼𝑛𝑡𝑒𝑟𝑒𝑠=𝑆𝐼 ∗𝑖</a:t>
              </a:r>
              <a:endParaRPr lang="es-ES" sz="18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amortización en cada periodo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como: 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𝐴𝑚=𝐶𝑢𝑜𝑡𝑎 −𝐼𝑛𝑡𝑒𝑟𝑒𝑠</a:t>
              </a:r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</a:t>
              </a: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saldo final del periodo como :</a:t>
              </a:r>
            </a:p>
            <a:p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E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𝑆𝐹=𝑆𝐼 −𝐴𝑚</a:t>
              </a: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26</xdr:row>
      <xdr:rowOff>12700</xdr:rowOff>
    </xdr:from>
    <xdr:to>
      <xdr:col>7</xdr:col>
      <xdr:colOff>50800</xdr:colOff>
      <xdr:row>38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77E4A1-9B8F-7F42-8409-5C349A4A221E}"/>
                </a:ext>
              </a:extLst>
            </xdr:cNvPr>
            <xdr:cNvSpPr txBox="1"/>
          </xdr:nvSpPr>
          <xdr:spPr>
            <a:xfrm>
              <a:off x="508000" y="52959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𝑑𝑒𝑝𝑟𝑒𝑐𝑖𝑎𝑏𝑙𝑒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𝑟𝑒𝑎𝑙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𝑟𝑒𝑠𝑖𝑑𝑢𝑎𝑙</m:t>
                    </m:r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𝑝𝑒𝑟𝑖𝑜𝑑𝑜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𝑉𝑎𝑙𝑜𝑟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𝑑𝑒𝑝𝑟𝑒𝑐𝑖𝑎𝑏𝑙𝑒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𝑣𝑖𝑑𝑎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ú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𝑡𝑖𝑙</m:t>
                        </m:r>
                      </m:den>
                    </m:f>
                  </m:oMath>
                </m:oMathPara>
              </a14:m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𝑉𝑒𝑛𝑡𝑎𝑗𝑎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𝑡𝑟𝑖𝑏𝑢𝑡𝑎𝑟𝑖𝑎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𝑖𝑚𝑝𝑢𝑒𝑠𝑡𝑜𝑠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∗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𝐷𝑒𝑝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𝑝𝑒𝑟𝑖𝑜𝑑𝑜</m:t>
                  </m:r>
                </m:oMath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77E4A1-9B8F-7F42-8409-5C349A4A221E}"/>
                </a:ext>
              </a:extLst>
            </xdr:cNvPr>
            <xdr:cNvSpPr txBox="1"/>
          </xdr:nvSpPr>
          <xdr:spPr>
            <a:xfrm>
              <a:off x="508000" y="52959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r>
                <a:rPr lang="es-ES" sz="1100" b="0" i="0">
                  <a:latin typeface="Cambria Math" panose="02040503050406030204" pitchFamily="18" charset="0"/>
                </a:rPr>
                <a:t>𝑉𝑎𝑙𝑜𝑟 𝑑𝑒𝑝𝑟𝑒𝑐𝑖𝑎𝑏𝑙𝑒=𝑉𝑎𝑙𝑜𝑟 𝑟𝑒𝑎𝑙 −𝑟𝑒𝑠𝑖𝑑𝑢𝑎𝑙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𝑑𝑒𝑝 𝑝𝑒𝑟𝑖𝑜𝑑𝑜=(𝑉𝑎𝑙𝑜𝑟 𝑑𝑒𝑝𝑟𝑒𝑐𝑖𝑎𝑏𝑙𝑒)/(𝑣𝑖𝑑𝑎 ú𝑡𝑖𝑙)</a:t>
              </a:r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:r>
                <a:rPr lang="es-ES" sz="1100" b="0" i="0">
                  <a:latin typeface="Cambria Math" panose="02040503050406030204" pitchFamily="18" charset="0"/>
                </a:rPr>
                <a:t>𝑉𝑒𝑛𝑡𝑎𝑗𝑎 𝑡𝑟𝑖𝑏𝑢𝑡𝑎𝑟𝑖𝑎=𝑖𝑚𝑝𝑢𝑒𝑠𝑡𝑜𝑠 ∗𝐷𝑒𝑝 𝑝𝑒𝑟𝑖𝑜𝑑𝑜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endParaRPr lang="es-ES_tradnl" sz="1100"/>
            </a:p>
          </xdr:txBody>
        </xdr:sp>
      </mc:Fallback>
    </mc:AlternateContent>
    <xdr:clientData/>
  </xdr:twoCellAnchor>
  <xdr:twoCellAnchor>
    <xdr:from>
      <xdr:col>8</xdr:col>
      <xdr:colOff>647700</xdr:colOff>
      <xdr:row>25</xdr:row>
      <xdr:rowOff>127000</xdr:rowOff>
    </xdr:from>
    <xdr:to>
      <xdr:col>15</xdr:col>
      <xdr:colOff>431800</xdr:colOff>
      <xdr:row>37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33AD04A-95E6-6241-B4DA-39EA6023CC03}"/>
                </a:ext>
              </a:extLst>
            </xdr:cNvPr>
            <xdr:cNvSpPr txBox="1"/>
          </xdr:nvSpPr>
          <xdr:spPr>
            <a:xfrm>
              <a:off x="7493000" y="52070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𝑑𝑒𝑝𝑟𝑒𝑐𝑖𝑎𝑏𝑙𝑒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𝑟𝑒𝑎𝑙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𝑟𝑒𝑠𝑖𝑑𝑢𝑎𝑙</m:t>
                    </m:r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𝑆𝐷𝐴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𝑝𝑒𝑟𝑖𝑜𝑑𝑜𝑗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+1−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𝑉𝑑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𝑆𝐷𝐴</m:t>
                        </m:r>
                      </m:den>
                    </m:f>
                  </m:oMath>
                </m:oMathPara>
              </a14:m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𝑉𝑒𝑛𝑡𝑎𝑗𝑎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𝑡𝑟𝑖𝑏𝑢𝑡𝑎𝑟𝑖𝑎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𝑖𝑚𝑝𝑢𝑒𝑠𝑡𝑜𝑠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∗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𝐷𝑒𝑝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𝑝𝑒𝑟𝑖𝑜𝑑𝑜</m:t>
                  </m:r>
                </m:oMath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33AD04A-95E6-6241-B4DA-39EA6023CC03}"/>
                </a:ext>
              </a:extLst>
            </xdr:cNvPr>
            <xdr:cNvSpPr txBox="1"/>
          </xdr:nvSpPr>
          <xdr:spPr>
            <a:xfrm>
              <a:off x="7493000" y="52070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r>
                <a:rPr lang="es-ES" sz="1100" b="0" i="0">
                  <a:latin typeface="Cambria Math" panose="02040503050406030204" pitchFamily="18" charset="0"/>
                </a:rPr>
                <a:t>𝑉𝑎𝑙𝑜𝑟 𝑑𝑒𝑝𝑟𝑒𝑐𝑖𝑎𝑏𝑙𝑒=𝑉𝑎𝑙𝑜𝑟 𝑟𝑒𝑎𝑙 −𝑟𝑒𝑠𝑖𝑑𝑢𝑎𝑙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𝑆𝐷𝐴=  (𝑛∗(𝑛+1))/2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𝑑𝑒𝑝 𝑝𝑒𝑟𝑖𝑜𝑑𝑜𝑗=((𝑛+1−𝑗)  ∗𝑉𝑑)/𝑆𝐷𝐴</a:t>
              </a:r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:r>
                <a:rPr lang="es-ES" sz="1100" b="0" i="0">
                  <a:latin typeface="Cambria Math" panose="02040503050406030204" pitchFamily="18" charset="0"/>
                </a:rPr>
                <a:t>𝑉𝑒𝑛𝑡𝑎𝑗𝑎 𝑡𝑟𝑖𝑏𝑢𝑡𝑎𝑟𝑖𝑎=𝑖𝑚𝑝𝑢𝑒𝑠𝑡𝑜𝑠 ∗𝐷𝑒𝑝 𝑝𝑒𝑟𝑖𝑜𝑑𝑜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endParaRPr lang="es-ES_tradnl" sz="1100"/>
            </a:p>
          </xdr:txBody>
        </xdr:sp>
      </mc:Fallback>
    </mc:AlternateContent>
    <xdr:clientData/>
  </xdr:twoCellAnchor>
  <xdr:twoCellAnchor>
    <xdr:from>
      <xdr:col>16</xdr:col>
      <xdr:colOff>520700</xdr:colOff>
      <xdr:row>24</xdr:row>
      <xdr:rowOff>63500</xdr:rowOff>
    </xdr:from>
    <xdr:to>
      <xdr:col>23</xdr:col>
      <xdr:colOff>304800</xdr:colOff>
      <xdr:row>36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24E3862-BF28-E347-8959-36D4B824D448}"/>
                </a:ext>
              </a:extLst>
            </xdr:cNvPr>
            <xdr:cNvSpPr txBox="1"/>
          </xdr:nvSpPr>
          <xdr:spPr>
            <a:xfrm>
              <a:off x="13970000" y="49403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𝑑𝑒𝑝𝑟𝑒𝑐𝑖𝑎𝑏𝑙𝑒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𝑟𝑒𝑎𝑙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𝑟𝑒𝑠𝑖𝑑𝑢𝑎𝑙</m:t>
                    </m:r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𝑆𝐷𝐴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𝑝𝑒𝑟𝑖𝑜𝑑𝑜𝑗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𝑉𝑑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𝑆𝐷𝐴</m:t>
                        </m:r>
                      </m:den>
                    </m:f>
                  </m:oMath>
                </m:oMathPara>
              </a14:m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𝑉𝑒𝑛𝑡𝑎𝑗𝑎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𝑡𝑟𝑖𝑏𝑢𝑡𝑎𝑟𝑖𝑎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𝑖𝑚𝑝𝑢𝑒𝑠𝑡𝑜𝑠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∗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𝐷𝑒𝑝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𝑝𝑒𝑟𝑖𝑜𝑑𝑜</m:t>
                  </m:r>
                </m:oMath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24E3862-BF28-E347-8959-36D4B824D448}"/>
                </a:ext>
              </a:extLst>
            </xdr:cNvPr>
            <xdr:cNvSpPr txBox="1"/>
          </xdr:nvSpPr>
          <xdr:spPr>
            <a:xfrm>
              <a:off x="13970000" y="4940300"/>
              <a:ext cx="5562600" cy="245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100"/>
                <a:t>calculos :</a:t>
              </a:r>
            </a:p>
            <a:p>
              <a:endParaRPr lang="es-ES_tradnl" sz="1100"/>
            </a:p>
            <a:p>
              <a:r>
                <a:rPr lang="es-ES" sz="1100" b="0" i="0">
                  <a:latin typeface="Cambria Math" panose="02040503050406030204" pitchFamily="18" charset="0"/>
                </a:rPr>
                <a:t>𝑉𝑎𝑙𝑜𝑟 𝑑𝑒𝑝𝑟𝑒𝑐𝑖𝑎𝑏𝑙𝑒=𝑉𝑎𝑙𝑜𝑟 𝑟𝑒𝑎𝑙 −𝑟𝑒𝑠𝑖𝑑𝑢𝑎𝑙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𝑆𝐷𝐴=  (𝑛∗(𝑛+1))/2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𝑑𝑒𝑝 𝑝𝑒𝑟𝑖𝑜𝑑𝑜𝑗=((𝑗)  ∗𝑉𝑑)/𝑆𝐷𝐴</a:t>
              </a:r>
              <a:endParaRPr lang="es-ES_tradnl" sz="1100"/>
            </a:p>
            <a:p>
              <a:endParaRPr lang="es-ES_tradnl" sz="1100"/>
            </a:p>
            <a:p>
              <a:r>
                <a:rPr lang="es-ES_tradnl" sz="1100"/>
                <a:t>	</a:t>
              </a:r>
              <a:r>
                <a:rPr lang="es-ES" sz="1100" b="0" i="0">
                  <a:latin typeface="Cambria Math" panose="02040503050406030204" pitchFamily="18" charset="0"/>
                </a:rPr>
                <a:t>𝑉𝑒𝑛𝑡𝑎𝑗𝑎 𝑡𝑟𝑖𝑏𝑢𝑡𝑎𝑟𝑖𝑎=𝑖𝑚𝑝𝑢𝑒𝑠𝑡𝑜𝑠 ∗𝐷𝑒𝑝 𝑝𝑒𝑟𝑖𝑜𝑑𝑜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endParaRPr lang="es-ES_tradnl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F492-9B24-A344-91BD-2156219A24F7}">
  <dimension ref="A1:Q34"/>
  <sheetViews>
    <sheetView tabSelected="1" zoomScale="90" zoomScaleNormal="100" workbookViewId="0">
      <selection activeCell="B7" sqref="B7"/>
    </sheetView>
  </sheetViews>
  <sheetFormatPr baseColWidth="10" defaultRowHeight="16" x14ac:dyDescent="0.2"/>
  <cols>
    <col min="6" max="6" width="13.33203125" bestFit="1" customWidth="1"/>
    <col min="8" max="8" width="12.1640625" bestFit="1" customWidth="1"/>
  </cols>
  <sheetData>
    <row r="1" spans="1:17" x14ac:dyDescent="0.2">
      <c r="A1" s="5" t="s">
        <v>7</v>
      </c>
      <c r="B1" s="5"/>
      <c r="C1" s="5"/>
      <c r="D1" s="5"/>
      <c r="E1" s="5"/>
      <c r="F1" s="5"/>
      <c r="J1" s="5" t="s">
        <v>8</v>
      </c>
      <c r="K1" s="5"/>
      <c r="L1" s="5"/>
      <c r="M1" s="5"/>
      <c r="N1" s="5"/>
      <c r="O1" s="5"/>
    </row>
    <row r="3" spans="1:17" x14ac:dyDescent="0.2">
      <c r="A3" t="s">
        <v>6</v>
      </c>
      <c r="B3">
        <v>10000</v>
      </c>
    </row>
    <row r="4" spans="1:17" x14ac:dyDescent="0.2">
      <c r="A4" t="s">
        <v>1</v>
      </c>
      <c r="B4" s="1">
        <v>0.11</v>
      </c>
    </row>
    <row r="5" spans="1:17" x14ac:dyDescent="0.2">
      <c r="A5" t="s">
        <v>12</v>
      </c>
      <c r="B5">
        <f>B3*B4/(1-(1+B4)^(-B6))</f>
        <v>4092.1306962688109</v>
      </c>
    </row>
    <row r="6" spans="1:17" x14ac:dyDescent="0.2">
      <c r="A6" t="s">
        <v>9</v>
      </c>
      <c r="B6">
        <v>3</v>
      </c>
    </row>
    <row r="7" spans="1:17" x14ac:dyDescent="0.2">
      <c r="A7" t="s">
        <v>32</v>
      </c>
      <c r="B7">
        <v>0</v>
      </c>
    </row>
    <row r="8" spans="1:17" x14ac:dyDescent="0.2">
      <c r="J8" t="s">
        <v>5</v>
      </c>
      <c r="K8" t="s">
        <v>0</v>
      </c>
      <c r="L8" t="s">
        <v>1</v>
      </c>
      <c r="M8" t="s">
        <v>2</v>
      </c>
      <c r="N8" t="s">
        <v>3</v>
      </c>
      <c r="O8" t="s">
        <v>4</v>
      </c>
    </row>
    <row r="9" spans="1:17" x14ac:dyDescent="0.2">
      <c r="A9" t="s">
        <v>5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J9">
        <v>0</v>
      </c>
      <c r="K9">
        <f>B3</f>
        <v>10000</v>
      </c>
      <c r="L9">
        <f>K9*$B$4</f>
        <v>1100</v>
      </c>
      <c r="M9" t="s">
        <v>10</v>
      </c>
      <c r="N9" t="s">
        <v>10</v>
      </c>
      <c r="O9">
        <f>K9</f>
        <v>10000</v>
      </c>
      <c r="Q9">
        <f>769000-150000</f>
        <v>619000</v>
      </c>
    </row>
    <row r="10" spans="1:17" x14ac:dyDescent="0.2">
      <c r="A10">
        <v>0</v>
      </c>
      <c r="B10">
        <f>B3</f>
        <v>10000</v>
      </c>
      <c r="C10" t="s">
        <v>10</v>
      </c>
      <c r="D10" t="s">
        <v>10</v>
      </c>
      <c r="E10" t="s">
        <v>10</v>
      </c>
      <c r="F10">
        <f>B10</f>
        <v>10000</v>
      </c>
      <c r="J10">
        <v>1</v>
      </c>
      <c r="K10">
        <f>O9</f>
        <v>10000</v>
      </c>
      <c r="L10">
        <f t="shared" ref="L10:L19" si="0">K10*$B$4</f>
        <v>1100</v>
      </c>
      <c r="M10">
        <f>$B$3/$B$6</f>
        <v>3333.3333333333335</v>
      </c>
      <c r="N10">
        <f>L10+M10</f>
        <v>4433.3333333333339</v>
      </c>
      <c r="O10">
        <f t="shared" ref="O10:O19" si="1">K10-M10</f>
        <v>6666.6666666666661</v>
      </c>
    </row>
    <row r="11" spans="1:17" x14ac:dyDescent="0.2">
      <c r="A11">
        <v>1</v>
      </c>
      <c r="B11">
        <f>F10</f>
        <v>10000</v>
      </c>
      <c r="C11">
        <f>B11*$B$4</f>
        <v>1100</v>
      </c>
      <c r="D11">
        <f>E11-C11</f>
        <v>2992.1306962688109</v>
      </c>
      <c r="E11">
        <f t="shared" ref="E11:E20" si="2">$B$5</f>
        <v>4092.1306962688109</v>
      </c>
      <c r="F11">
        <f t="shared" ref="F11:F20" si="3">B11-D11</f>
        <v>7007.8693037311896</v>
      </c>
      <c r="J11">
        <v>2</v>
      </c>
      <c r="K11">
        <f t="shared" ref="K11:K19" si="4">O10</f>
        <v>6666.6666666666661</v>
      </c>
      <c r="L11">
        <f t="shared" si="0"/>
        <v>733.33333333333326</v>
      </c>
      <c r="M11">
        <f t="shared" ref="M11:M19" si="5">$B$3/$B$6</f>
        <v>3333.3333333333335</v>
      </c>
      <c r="N11">
        <f t="shared" ref="N11:N19" si="6">L11+M11</f>
        <v>4066.666666666667</v>
      </c>
      <c r="O11">
        <f t="shared" si="1"/>
        <v>3333.3333333333326</v>
      </c>
    </row>
    <row r="12" spans="1:17" x14ac:dyDescent="0.2">
      <c r="A12">
        <v>2</v>
      </c>
      <c r="B12">
        <f t="shared" ref="B12:B20" si="7">F11</f>
        <v>7007.8693037311896</v>
      </c>
      <c r="C12">
        <f t="shared" ref="C12:C20" si="8">B12*$B$4</f>
        <v>770.86562341043089</v>
      </c>
      <c r="D12">
        <f t="shared" ref="D11:D20" si="9">E12-C12</f>
        <v>3321.2650728583799</v>
      </c>
      <c r="E12">
        <f t="shared" si="2"/>
        <v>4092.1306962688109</v>
      </c>
      <c r="F12">
        <f>B12-D12</f>
        <v>3686.6042308728097</v>
      </c>
      <c r="H12">
        <f>D17/E17*100</f>
        <v>136.76309999999998</v>
      </c>
      <c r="J12">
        <v>3</v>
      </c>
      <c r="K12">
        <f t="shared" si="4"/>
        <v>3333.3333333333326</v>
      </c>
      <c r="L12">
        <f t="shared" si="0"/>
        <v>366.66666666666657</v>
      </c>
      <c r="M12">
        <f t="shared" si="5"/>
        <v>3333.3333333333335</v>
      </c>
      <c r="N12">
        <f t="shared" si="6"/>
        <v>3700</v>
      </c>
      <c r="O12">
        <f t="shared" si="1"/>
        <v>0</v>
      </c>
    </row>
    <row r="13" spans="1:17" x14ac:dyDescent="0.2">
      <c r="A13">
        <v>3</v>
      </c>
      <c r="B13">
        <f t="shared" si="7"/>
        <v>3686.6042308728097</v>
      </c>
      <c r="C13">
        <f t="shared" si="8"/>
        <v>405.52646539600909</v>
      </c>
      <c r="D13">
        <f t="shared" si="9"/>
        <v>3686.604230872802</v>
      </c>
      <c r="E13">
        <f t="shared" si="2"/>
        <v>4092.1306962688109</v>
      </c>
      <c r="F13">
        <f t="shared" si="3"/>
        <v>7.73070496506989E-12</v>
      </c>
      <c r="J13">
        <v>4</v>
      </c>
      <c r="K13">
        <f t="shared" si="4"/>
        <v>0</v>
      </c>
      <c r="L13">
        <f t="shared" si="0"/>
        <v>0</v>
      </c>
      <c r="M13">
        <f t="shared" si="5"/>
        <v>3333.3333333333335</v>
      </c>
      <c r="N13">
        <f t="shared" si="6"/>
        <v>3333.3333333333335</v>
      </c>
      <c r="O13">
        <f t="shared" si="1"/>
        <v>-3333.3333333333335</v>
      </c>
    </row>
    <row r="14" spans="1:17" x14ac:dyDescent="0.2">
      <c r="A14">
        <v>4</v>
      </c>
      <c r="B14">
        <f t="shared" si="7"/>
        <v>7.73070496506989E-12</v>
      </c>
      <c r="C14">
        <f t="shared" si="8"/>
        <v>8.5037754615768795E-13</v>
      </c>
      <c r="D14">
        <f t="shared" si="9"/>
        <v>4092.13069626881</v>
      </c>
      <c r="E14">
        <f t="shared" si="2"/>
        <v>4092.1306962688109</v>
      </c>
      <c r="F14">
        <f t="shared" si="3"/>
        <v>-4092.1306962688022</v>
      </c>
      <c r="J14">
        <v>5</v>
      </c>
      <c r="K14">
        <f t="shared" si="4"/>
        <v>-3333.3333333333335</v>
      </c>
      <c r="L14">
        <f t="shared" si="0"/>
        <v>-366.66666666666669</v>
      </c>
      <c r="M14">
        <f t="shared" si="5"/>
        <v>3333.3333333333335</v>
      </c>
      <c r="N14">
        <f t="shared" si="6"/>
        <v>2966.666666666667</v>
      </c>
      <c r="O14">
        <f t="shared" si="1"/>
        <v>-6666.666666666667</v>
      </c>
    </row>
    <row r="15" spans="1:17" x14ac:dyDescent="0.2">
      <c r="A15">
        <v>5</v>
      </c>
      <c r="B15">
        <f t="shared" si="7"/>
        <v>-4092.1306962688022</v>
      </c>
      <c r="C15">
        <f t="shared" si="8"/>
        <v>-450.13437658956826</v>
      </c>
      <c r="D15">
        <f t="shared" si="9"/>
        <v>4542.2650728583794</v>
      </c>
      <c r="E15">
        <f t="shared" si="2"/>
        <v>4092.1306962688109</v>
      </c>
      <c r="F15">
        <f t="shared" si="3"/>
        <v>-8634.3957691271826</v>
      </c>
      <c r="H15" t="s">
        <v>30</v>
      </c>
      <c r="I15" t="s">
        <v>31</v>
      </c>
      <c r="J15">
        <v>6</v>
      </c>
      <c r="K15">
        <f t="shared" si="4"/>
        <v>-6666.666666666667</v>
      </c>
      <c r="L15">
        <f t="shared" si="0"/>
        <v>-733.33333333333337</v>
      </c>
      <c r="M15">
        <f t="shared" si="5"/>
        <v>3333.3333333333335</v>
      </c>
      <c r="N15">
        <f t="shared" si="6"/>
        <v>2600</v>
      </c>
      <c r="O15">
        <f t="shared" si="1"/>
        <v>-10000</v>
      </c>
    </row>
    <row r="16" spans="1:17" x14ac:dyDescent="0.2">
      <c r="A16">
        <v>6</v>
      </c>
      <c r="B16">
        <f t="shared" si="7"/>
        <v>-8634.3957691271826</v>
      </c>
      <c r="C16">
        <f t="shared" si="8"/>
        <v>-949.78353460399012</v>
      </c>
      <c r="D16">
        <f t="shared" si="9"/>
        <v>5041.9142308728005</v>
      </c>
      <c r="E16">
        <f t="shared" si="2"/>
        <v>4092.1306962688109</v>
      </c>
      <c r="F16">
        <f t="shared" si="3"/>
        <v>-13676.309999999983</v>
      </c>
      <c r="H16">
        <f>C17/E17*100</f>
        <v>-36.763099999999973</v>
      </c>
      <c r="I16">
        <f>D17/E17*100</f>
        <v>136.76309999999998</v>
      </c>
      <c r="J16">
        <v>7</v>
      </c>
      <c r="K16">
        <f t="shared" si="4"/>
        <v>-10000</v>
      </c>
      <c r="L16">
        <f t="shared" si="0"/>
        <v>-1100</v>
      </c>
      <c r="M16">
        <f t="shared" si="5"/>
        <v>3333.3333333333335</v>
      </c>
      <c r="N16">
        <f t="shared" si="6"/>
        <v>2233.3333333333335</v>
      </c>
      <c r="O16">
        <f t="shared" si="1"/>
        <v>-13333.333333333334</v>
      </c>
    </row>
    <row r="17" spans="1:15" x14ac:dyDescent="0.2">
      <c r="A17">
        <v>7</v>
      </c>
      <c r="B17">
        <f t="shared" si="7"/>
        <v>-13676.309999999983</v>
      </c>
      <c r="C17">
        <f t="shared" si="8"/>
        <v>-1504.3940999999982</v>
      </c>
      <c r="D17">
        <f t="shared" si="9"/>
        <v>5596.524796268809</v>
      </c>
      <c r="E17">
        <f t="shared" si="2"/>
        <v>4092.1306962688109</v>
      </c>
      <c r="F17">
        <f t="shared" si="3"/>
        <v>-19272.834796268791</v>
      </c>
      <c r="J17">
        <v>8</v>
      </c>
      <c r="K17">
        <f t="shared" si="4"/>
        <v>-13333.333333333334</v>
      </c>
      <c r="L17">
        <f t="shared" si="0"/>
        <v>-1466.6666666666667</v>
      </c>
      <c r="M17">
        <f t="shared" si="5"/>
        <v>3333.3333333333335</v>
      </c>
      <c r="N17">
        <f t="shared" si="6"/>
        <v>1866.6666666666667</v>
      </c>
      <c r="O17">
        <f t="shared" si="1"/>
        <v>-16666.666666666668</v>
      </c>
    </row>
    <row r="18" spans="1:15" x14ac:dyDescent="0.2">
      <c r="A18">
        <v>8</v>
      </c>
      <c r="B18">
        <f t="shared" si="7"/>
        <v>-19272.834796268791</v>
      </c>
      <c r="C18">
        <f t="shared" si="8"/>
        <v>-2120.011827589567</v>
      </c>
      <c r="D18">
        <f t="shared" si="9"/>
        <v>6212.1425238583779</v>
      </c>
      <c r="E18">
        <f t="shared" si="2"/>
        <v>4092.1306962688109</v>
      </c>
      <c r="F18">
        <f t="shared" si="3"/>
        <v>-25484.977320127167</v>
      </c>
      <c r="J18">
        <v>9</v>
      </c>
      <c r="K18">
        <f t="shared" si="4"/>
        <v>-16666.666666666668</v>
      </c>
      <c r="L18">
        <f t="shared" si="0"/>
        <v>-1833.3333333333335</v>
      </c>
      <c r="M18">
        <f t="shared" si="5"/>
        <v>3333.3333333333335</v>
      </c>
      <c r="N18">
        <f t="shared" si="6"/>
        <v>1500</v>
      </c>
      <c r="O18">
        <f t="shared" si="1"/>
        <v>-20000</v>
      </c>
    </row>
    <row r="19" spans="1:15" x14ac:dyDescent="0.2">
      <c r="A19">
        <v>9</v>
      </c>
      <c r="B19">
        <f t="shared" si="7"/>
        <v>-25484.977320127167</v>
      </c>
      <c r="C19">
        <f t="shared" si="8"/>
        <v>-2803.3475052139884</v>
      </c>
      <c r="D19">
        <f t="shared" si="9"/>
        <v>6895.4782014827997</v>
      </c>
      <c r="E19">
        <f t="shared" si="2"/>
        <v>4092.1306962688109</v>
      </c>
      <c r="F19">
        <f t="shared" si="3"/>
        <v>-32380.455521609969</v>
      </c>
      <c r="J19">
        <v>10</v>
      </c>
      <c r="K19">
        <f t="shared" si="4"/>
        <v>-20000</v>
      </c>
      <c r="L19">
        <f t="shared" si="0"/>
        <v>-2200</v>
      </c>
      <c r="M19">
        <f t="shared" si="5"/>
        <v>3333.3333333333335</v>
      </c>
      <c r="N19">
        <f t="shared" si="6"/>
        <v>1133.3333333333335</v>
      </c>
      <c r="O19">
        <f t="shared" si="1"/>
        <v>-23333.333333333332</v>
      </c>
    </row>
    <row r="20" spans="1:15" x14ac:dyDescent="0.2">
      <c r="A20">
        <v>10</v>
      </c>
      <c r="B20">
        <f t="shared" si="7"/>
        <v>-32380.455521609969</v>
      </c>
      <c r="C20">
        <f t="shared" si="8"/>
        <v>-3561.8501073770967</v>
      </c>
      <c r="D20">
        <f t="shared" si="9"/>
        <v>7653.9808036459071</v>
      </c>
      <c r="E20">
        <f t="shared" si="2"/>
        <v>4092.1306962688109</v>
      </c>
      <c r="F20" s="4">
        <f t="shared" si="3"/>
        <v>-40034.436325255876</v>
      </c>
      <c r="J20">
        <v>11</v>
      </c>
    </row>
    <row r="22" spans="1:15" x14ac:dyDescent="0.2">
      <c r="F22" s="3"/>
    </row>
    <row r="24" spans="1:15" x14ac:dyDescent="0.2">
      <c r="H24">
        <f>B3*(1+B4)^3- B5*((1+B4)^3-1)/B4</f>
        <v>0</v>
      </c>
    </row>
    <row r="25" spans="1:15" x14ac:dyDescent="0.2">
      <c r="H25">
        <f>B3*(1+B4)^3- B5*((2+B4)*(1+B4)+1)</f>
        <v>0</v>
      </c>
    </row>
    <row r="26" spans="1:15" x14ac:dyDescent="0.2">
      <c r="A26" t="s">
        <v>5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</row>
    <row r="27" spans="1:15" x14ac:dyDescent="0.2">
      <c r="A27">
        <v>0</v>
      </c>
      <c r="B27">
        <f>B3</f>
        <v>10000</v>
      </c>
      <c r="C27" t="s">
        <v>10</v>
      </c>
      <c r="D27" t="s">
        <v>10</v>
      </c>
      <c r="E27" t="s">
        <v>10</v>
      </c>
      <c r="F27">
        <f>B27</f>
        <v>10000</v>
      </c>
    </row>
    <row r="28" spans="1:15" x14ac:dyDescent="0.2">
      <c r="A28">
        <v>1</v>
      </c>
      <c r="B28">
        <f>F27</f>
        <v>10000</v>
      </c>
      <c r="C28">
        <f>$B$4*B28</f>
        <v>1100</v>
      </c>
      <c r="D28" t="s">
        <v>10</v>
      </c>
      <c r="E28">
        <f>$B$5</f>
        <v>4092.1306962688109</v>
      </c>
      <c r="F28">
        <f>B28+C28</f>
        <v>11100</v>
      </c>
    </row>
    <row r="29" spans="1:15" x14ac:dyDescent="0.2">
      <c r="A29">
        <v>2</v>
      </c>
      <c r="B29">
        <f>F28</f>
        <v>11100</v>
      </c>
      <c r="C29">
        <f>$B$4*B29</f>
        <v>1221</v>
      </c>
      <c r="D29">
        <f>E29-C29</f>
        <v>2871.1306962688109</v>
      </c>
      <c r="E29">
        <f t="shared" ref="E29:E34" si="10">$B$5</f>
        <v>4092.1306962688109</v>
      </c>
      <c r="F29">
        <f>B29-D29</f>
        <v>8228.8693037311896</v>
      </c>
    </row>
    <row r="30" spans="1:15" x14ac:dyDescent="0.2">
      <c r="A30">
        <v>3</v>
      </c>
      <c r="B30">
        <f t="shared" ref="B30:B34" si="11">F29</f>
        <v>8228.8693037311896</v>
      </c>
      <c r="C30">
        <f t="shared" ref="C30:C34" si="12">$B$4*B30</f>
        <v>905.17562341043083</v>
      </c>
      <c r="D30">
        <f>E30-C30</f>
        <v>3186.9550728583799</v>
      </c>
      <c r="E30">
        <f t="shared" si="10"/>
        <v>4092.1306962688109</v>
      </c>
      <c r="F30">
        <f>B30-D30</f>
        <v>5041.9142308728096</v>
      </c>
    </row>
    <row r="31" spans="1:15" x14ac:dyDescent="0.2">
      <c r="A31">
        <v>4</v>
      </c>
      <c r="B31">
        <f t="shared" si="11"/>
        <v>5041.9142308728096</v>
      </c>
      <c r="C31">
        <f t="shared" si="12"/>
        <v>554.61056539600906</v>
      </c>
      <c r="D31">
        <f t="shared" ref="D31:D34" si="13">E31-C31</f>
        <v>3537.5201308728019</v>
      </c>
      <c r="E31">
        <f t="shared" si="10"/>
        <v>4092.1306962688109</v>
      </c>
      <c r="F31">
        <f t="shared" ref="F31:F34" si="14">B31-D31</f>
        <v>1504.3941000000077</v>
      </c>
    </row>
    <row r="32" spans="1:15" x14ac:dyDescent="0.2">
      <c r="A32">
        <v>5</v>
      </c>
      <c r="B32">
        <f t="shared" si="11"/>
        <v>1504.3941000000077</v>
      </c>
      <c r="C32">
        <f t="shared" si="12"/>
        <v>165.48335100000085</v>
      </c>
      <c r="D32">
        <f t="shared" si="13"/>
        <v>3926.6473452688101</v>
      </c>
      <c r="E32">
        <f t="shared" si="10"/>
        <v>4092.1306962688109</v>
      </c>
      <c r="F32">
        <f t="shared" si="14"/>
        <v>-2422.2532452688024</v>
      </c>
    </row>
    <row r="33" spans="1:6" x14ac:dyDescent="0.2">
      <c r="A33">
        <v>6</v>
      </c>
      <c r="B33">
        <f t="shared" si="11"/>
        <v>-2422.2532452688024</v>
      </c>
      <c r="C33">
        <f t="shared" si="12"/>
        <v>-266.44785697956826</v>
      </c>
      <c r="D33">
        <f t="shared" si="13"/>
        <v>4358.5785532483787</v>
      </c>
      <c r="E33">
        <f t="shared" si="10"/>
        <v>4092.1306962688109</v>
      </c>
      <c r="F33">
        <f t="shared" si="14"/>
        <v>-6780.8317985171816</v>
      </c>
    </row>
    <row r="34" spans="1:6" x14ac:dyDescent="0.2">
      <c r="A34">
        <v>7</v>
      </c>
      <c r="B34">
        <f t="shared" si="11"/>
        <v>-6780.8317985171816</v>
      </c>
      <c r="C34">
        <f t="shared" si="12"/>
        <v>-745.89149783688993</v>
      </c>
      <c r="D34">
        <f t="shared" si="13"/>
        <v>4838.0221941057007</v>
      </c>
      <c r="E34">
        <f t="shared" si="10"/>
        <v>4092.1306962688109</v>
      </c>
      <c r="F34">
        <f t="shared" si="14"/>
        <v>-11618.853992622882</v>
      </c>
    </row>
  </sheetData>
  <mergeCells count="2">
    <mergeCell ref="A1:F1"/>
    <mergeCell ref="J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060E-9DEC-B346-85BA-2B781A19A69E}">
  <dimension ref="A1:P17"/>
  <sheetViews>
    <sheetView workbookViewId="0">
      <selection activeCell="B7" sqref="B7"/>
    </sheetView>
  </sheetViews>
  <sheetFormatPr baseColWidth="10" defaultRowHeight="16" x14ac:dyDescent="0.2"/>
  <sheetData>
    <row r="1" spans="1:16" x14ac:dyDescent="0.2">
      <c r="A1" s="5" t="s">
        <v>7</v>
      </c>
      <c r="B1" s="5"/>
      <c r="C1" s="5"/>
      <c r="D1" s="5"/>
      <c r="E1" s="5"/>
      <c r="F1" s="5"/>
      <c r="K1" s="5" t="s">
        <v>8</v>
      </c>
      <c r="L1" s="5"/>
      <c r="M1" s="5"/>
      <c r="N1" s="5"/>
      <c r="O1" s="5"/>
      <c r="P1" s="5"/>
    </row>
    <row r="3" spans="1:16" x14ac:dyDescent="0.2">
      <c r="A3" t="s">
        <v>6</v>
      </c>
      <c r="B3">
        <v>1000</v>
      </c>
    </row>
    <row r="4" spans="1:16" x14ac:dyDescent="0.2">
      <c r="A4" t="s">
        <v>1</v>
      </c>
      <c r="B4">
        <f>10/100</f>
        <v>0.1</v>
      </c>
    </row>
    <row r="5" spans="1:16" x14ac:dyDescent="0.2">
      <c r="A5" t="s">
        <v>11</v>
      </c>
      <c r="B5">
        <f>(B3*B4)/(1-POWER(1+B4,-B6))/(1+B4)</f>
        <v>365.5589123867066</v>
      </c>
    </row>
    <row r="6" spans="1:16" x14ac:dyDescent="0.2">
      <c r="A6" t="s">
        <v>9</v>
      </c>
      <c r="B6">
        <v>3</v>
      </c>
    </row>
    <row r="9" spans="1:16" x14ac:dyDescent="0.2">
      <c r="A9" t="s">
        <v>5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K9" t="s">
        <v>5</v>
      </c>
      <c r="L9" t="s">
        <v>0</v>
      </c>
      <c r="M9" t="s">
        <v>1</v>
      </c>
      <c r="N9" t="s">
        <v>2</v>
      </c>
      <c r="O9" t="s">
        <v>3</v>
      </c>
      <c r="P9" t="s">
        <v>4</v>
      </c>
    </row>
    <row r="10" spans="1:16" x14ac:dyDescent="0.2">
      <c r="A10">
        <v>0</v>
      </c>
      <c r="B10">
        <f>B3</f>
        <v>1000</v>
      </c>
      <c r="C10">
        <v>0</v>
      </c>
      <c r="D10">
        <f>E10-C10</f>
        <v>365.5589123867066</v>
      </c>
      <c r="E10">
        <f>$B$5</f>
        <v>365.5589123867066</v>
      </c>
      <c r="F10">
        <f>B10-D10</f>
        <v>634.44108761329335</v>
      </c>
      <c r="K10">
        <v>0</v>
      </c>
      <c r="L10">
        <f>B3</f>
        <v>1000</v>
      </c>
      <c r="M10">
        <f>0</f>
        <v>0</v>
      </c>
      <c r="N10">
        <f>$B$3/$B$6</f>
        <v>333.33333333333331</v>
      </c>
      <c r="O10">
        <f>N10+M10</f>
        <v>333.33333333333331</v>
      </c>
      <c r="P10">
        <f>L10-N10</f>
        <v>666.66666666666674</v>
      </c>
    </row>
    <row r="11" spans="1:16" x14ac:dyDescent="0.2">
      <c r="A11">
        <v>1</v>
      </c>
      <c r="B11">
        <f>F10</f>
        <v>634.44108761329335</v>
      </c>
      <c r="C11">
        <f t="shared" ref="C11:C17" si="0">$B$4*B11</f>
        <v>63.444108761329339</v>
      </c>
      <c r="D11">
        <f t="shared" ref="D11:D17" si="1">E11-C11</f>
        <v>302.11480362537725</v>
      </c>
      <c r="E11">
        <f t="shared" ref="E11:E17" si="2">$B$5</f>
        <v>365.5589123867066</v>
      </c>
      <c r="F11">
        <f t="shared" ref="F11:F17" si="3">B11-D11</f>
        <v>332.3262839879161</v>
      </c>
      <c r="K11">
        <v>1</v>
      </c>
      <c r="L11">
        <f>P10</f>
        <v>666.66666666666674</v>
      </c>
      <c r="M11">
        <f t="shared" ref="M11:M17" si="4">L11*$B$4</f>
        <v>66.666666666666671</v>
      </c>
      <c r="N11">
        <f>$B$3/$B$6</f>
        <v>333.33333333333331</v>
      </c>
      <c r="O11">
        <f>M11+N11</f>
        <v>400</v>
      </c>
      <c r="P11">
        <f t="shared" ref="P11:P17" si="5">L11-N11</f>
        <v>333.33333333333343</v>
      </c>
    </row>
    <row r="12" spans="1:16" x14ac:dyDescent="0.2">
      <c r="A12">
        <v>2</v>
      </c>
      <c r="B12">
        <f t="shared" ref="B12:B17" si="6">F11</f>
        <v>332.3262839879161</v>
      </c>
      <c r="C12">
        <f t="shared" si="0"/>
        <v>33.232628398791611</v>
      </c>
      <c r="D12">
        <f t="shared" si="1"/>
        <v>332.32628398791496</v>
      </c>
      <c r="E12">
        <f t="shared" si="2"/>
        <v>365.5589123867066</v>
      </c>
      <c r="F12">
        <f t="shared" si="3"/>
        <v>1.1368683772161603E-12</v>
      </c>
      <c r="K12">
        <v>2</v>
      </c>
      <c r="L12">
        <f t="shared" ref="L12:L17" si="7">P11</f>
        <v>333.33333333333343</v>
      </c>
      <c r="M12">
        <f t="shared" si="4"/>
        <v>33.333333333333343</v>
      </c>
      <c r="N12">
        <f t="shared" ref="N12:N17" si="8">$B$3/$B$6</f>
        <v>333.33333333333331</v>
      </c>
      <c r="O12">
        <f t="shared" ref="O12:O17" si="9">M12+N12</f>
        <v>366.66666666666663</v>
      </c>
      <c r="P12">
        <f t="shared" si="5"/>
        <v>0</v>
      </c>
    </row>
    <row r="13" spans="1:16" x14ac:dyDescent="0.2">
      <c r="A13">
        <v>3</v>
      </c>
      <c r="B13">
        <f t="shared" si="6"/>
        <v>1.1368683772161603E-12</v>
      </c>
      <c r="C13">
        <f t="shared" si="0"/>
        <v>1.1368683772161603E-13</v>
      </c>
      <c r="D13">
        <f t="shared" si="1"/>
        <v>365.55891238670648</v>
      </c>
      <c r="E13">
        <f t="shared" si="2"/>
        <v>365.5589123867066</v>
      </c>
      <c r="F13">
        <f t="shared" si="3"/>
        <v>-365.55891238670534</v>
      </c>
      <c r="K13">
        <v>3</v>
      </c>
      <c r="L13">
        <f t="shared" si="7"/>
        <v>0</v>
      </c>
      <c r="M13">
        <f t="shared" si="4"/>
        <v>0</v>
      </c>
      <c r="N13">
        <f t="shared" si="8"/>
        <v>333.33333333333331</v>
      </c>
      <c r="O13">
        <f t="shared" si="9"/>
        <v>333.33333333333331</v>
      </c>
      <c r="P13">
        <f t="shared" si="5"/>
        <v>-333.33333333333331</v>
      </c>
    </row>
    <row r="14" spans="1:16" x14ac:dyDescent="0.2">
      <c r="A14">
        <v>4</v>
      </c>
      <c r="B14">
        <f t="shared" si="6"/>
        <v>-365.55891238670534</v>
      </c>
      <c r="C14">
        <f t="shared" si="0"/>
        <v>-36.555891238670533</v>
      </c>
      <c r="D14">
        <f t="shared" si="1"/>
        <v>402.11480362537714</v>
      </c>
      <c r="E14">
        <f t="shared" si="2"/>
        <v>365.5589123867066</v>
      </c>
      <c r="F14">
        <f t="shared" si="3"/>
        <v>-767.67371601208242</v>
      </c>
      <c r="K14">
        <v>4</v>
      </c>
      <c r="L14">
        <f t="shared" si="7"/>
        <v>-333.33333333333331</v>
      </c>
      <c r="M14">
        <f t="shared" si="4"/>
        <v>-33.333333333333336</v>
      </c>
      <c r="N14">
        <f t="shared" si="8"/>
        <v>333.33333333333331</v>
      </c>
      <c r="O14">
        <f t="shared" si="9"/>
        <v>300</v>
      </c>
      <c r="P14">
        <f t="shared" si="5"/>
        <v>-666.66666666666663</v>
      </c>
    </row>
    <row r="15" spans="1:16" x14ac:dyDescent="0.2">
      <c r="A15">
        <v>5</v>
      </c>
      <c r="B15">
        <f t="shared" si="6"/>
        <v>-767.67371601208242</v>
      </c>
      <c r="C15">
        <f t="shared" si="0"/>
        <v>-76.767371601208239</v>
      </c>
      <c r="D15">
        <f t="shared" si="1"/>
        <v>442.32628398791485</v>
      </c>
      <c r="E15">
        <f t="shared" si="2"/>
        <v>365.5589123867066</v>
      </c>
      <c r="F15">
        <f t="shared" si="3"/>
        <v>-1209.9999999999973</v>
      </c>
      <c r="K15">
        <v>5</v>
      </c>
      <c r="L15">
        <f t="shared" si="7"/>
        <v>-666.66666666666663</v>
      </c>
      <c r="M15">
        <f t="shared" si="4"/>
        <v>-66.666666666666671</v>
      </c>
      <c r="N15">
        <f t="shared" si="8"/>
        <v>333.33333333333331</v>
      </c>
      <c r="O15">
        <f t="shared" si="9"/>
        <v>266.66666666666663</v>
      </c>
      <c r="P15">
        <f t="shared" si="5"/>
        <v>-1000</v>
      </c>
    </row>
    <row r="16" spans="1:16" x14ac:dyDescent="0.2">
      <c r="A16">
        <v>6</v>
      </c>
      <c r="B16">
        <f t="shared" si="6"/>
        <v>-1209.9999999999973</v>
      </c>
      <c r="C16">
        <f t="shared" si="0"/>
        <v>-120.99999999999973</v>
      </c>
      <c r="D16">
        <f t="shared" si="1"/>
        <v>486.55891238670631</v>
      </c>
      <c r="E16">
        <f t="shared" si="2"/>
        <v>365.5589123867066</v>
      </c>
      <c r="F16">
        <f t="shared" si="3"/>
        <v>-1696.5589123867035</v>
      </c>
      <c r="K16">
        <v>6</v>
      </c>
      <c r="L16">
        <f t="shared" si="7"/>
        <v>-1000</v>
      </c>
      <c r="M16">
        <f t="shared" si="4"/>
        <v>-100</v>
      </c>
      <c r="N16">
        <f t="shared" si="8"/>
        <v>333.33333333333331</v>
      </c>
      <c r="O16">
        <f t="shared" si="9"/>
        <v>233.33333333333331</v>
      </c>
      <c r="P16">
        <f t="shared" si="5"/>
        <v>-1333.3333333333333</v>
      </c>
    </row>
    <row r="17" spans="1:16" x14ac:dyDescent="0.2">
      <c r="A17">
        <v>7</v>
      </c>
      <c r="B17">
        <f t="shared" si="6"/>
        <v>-1696.5589123867035</v>
      </c>
      <c r="C17">
        <f t="shared" si="0"/>
        <v>-169.65589123867036</v>
      </c>
      <c r="D17">
        <f t="shared" si="1"/>
        <v>535.21480362537693</v>
      </c>
      <c r="E17">
        <f t="shared" si="2"/>
        <v>365.5589123867066</v>
      </c>
      <c r="F17">
        <f t="shared" si="3"/>
        <v>-2231.7737160120805</v>
      </c>
      <c r="K17">
        <v>7</v>
      </c>
      <c r="L17">
        <f t="shared" si="7"/>
        <v>-1333.3333333333333</v>
      </c>
      <c r="M17">
        <f t="shared" si="4"/>
        <v>-133.33333333333334</v>
      </c>
      <c r="N17">
        <f t="shared" si="8"/>
        <v>333.33333333333331</v>
      </c>
      <c r="O17">
        <f t="shared" si="9"/>
        <v>199.99999999999997</v>
      </c>
      <c r="P17">
        <f t="shared" si="5"/>
        <v>-1666.6666666666665</v>
      </c>
    </row>
  </sheetData>
  <mergeCells count="2">
    <mergeCell ref="A1:F1"/>
    <mergeCell ref="K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5350-72D4-5B4A-A351-DDC917F3CD9C}">
  <dimension ref="A1:T22"/>
  <sheetViews>
    <sheetView zoomScale="94" workbookViewId="0">
      <selection activeCell="D8" sqref="D8"/>
    </sheetView>
  </sheetViews>
  <sheetFormatPr baseColWidth="10" defaultRowHeight="16" x14ac:dyDescent="0.2"/>
  <cols>
    <col min="1" max="1" width="12.5" bestFit="1" customWidth="1"/>
    <col min="2" max="2" width="11" bestFit="1" customWidth="1"/>
    <col min="4" max="4" width="12.1640625" bestFit="1" customWidth="1"/>
  </cols>
  <sheetData>
    <row r="1" spans="1:20" x14ac:dyDescent="0.2">
      <c r="A1" s="5" t="s">
        <v>13</v>
      </c>
      <c r="B1" s="5"/>
      <c r="C1" s="5"/>
      <c r="D1" s="5"/>
      <c r="I1" s="5" t="s">
        <v>27</v>
      </c>
      <c r="J1" s="5"/>
      <c r="K1" s="5"/>
      <c r="L1" s="5"/>
      <c r="M1" s="5"/>
      <c r="P1" s="5" t="s">
        <v>29</v>
      </c>
      <c r="Q1" s="5"/>
      <c r="R1" s="5"/>
      <c r="S1" s="5"/>
      <c r="T1" s="5"/>
    </row>
    <row r="2" spans="1:20" x14ac:dyDescent="0.2">
      <c r="A2" t="s">
        <v>14</v>
      </c>
      <c r="B2">
        <v>26000</v>
      </c>
      <c r="I2" t="s">
        <v>28</v>
      </c>
      <c r="J2">
        <f>B4*(B4+1)/2</f>
        <v>3</v>
      </c>
    </row>
    <row r="3" spans="1:20" x14ac:dyDescent="0.2">
      <c r="A3" t="s">
        <v>15</v>
      </c>
      <c r="B3">
        <v>10000</v>
      </c>
    </row>
    <row r="4" spans="1:20" x14ac:dyDescent="0.2">
      <c r="A4" t="s">
        <v>16</v>
      </c>
      <c r="B4">
        <v>2</v>
      </c>
    </row>
    <row r="5" spans="1:20" x14ac:dyDescent="0.2">
      <c r="A5" t="s">
        <v>17</v>
      </c>
      <c r="B5" s="1">
        <v>0.27</v>
      </c>
    </row>
    <row r="6" spans="1:20" x14ac:dyDescent="0.2">
      <c r="A6" t="s">
        <v>18</v>
      </c>
      <c r="B6" s="1">
        <v>0.12</v>
      </c>
    </row>
    <row r="8" spans="1:20" x14ac:dyDescent="0.2">
      <c r="A8" t="s">
        <v>19</v>
      </c>
    </row>
    <row r="9" spans="1:20" x14ac:dyDescent="0.2">
      <c r="A9" t="s">
        <v>20</v>
      </c>
      <c r="B9">
        <f>B2-B3</f>
        <v>16000</v>
      </c>
    </row>
    <row r="10" spans="1:20" x14ac:dyDescent="0.2">
      <c r="A10" t="s">
        <v>21</v>
      </c>
      <c r="B10">
        <f>B9/B4</f>
        <v>8000</v>
      </c>
    </row>
    <row r="14" spans="1:20" x14ac:dyDescent="0.2">
      <c r="A14" t="s">
        <v>22</v>
      </c>
      <c r="B14" t="s">
        <v>23</v>
      </c>
      <c r="C14" t="s">
        <v>24</v>
      </c>
      <c r="D14" t="s">
        <v>25</v>
      </c>
      <c r="E14" t="s">
        <v>26</v>
      </c>
      <c r="I14" t="s">
        <v>22</v>
      </c>
      <c r="J14" t="s">
        <v>23</v>
      </c>
      <c r="K14" t="s">
        <v>24</v>
      </c>
      <c r="L14" t="s">
        <v>25</v>
      </c>
      <c r="M14" t="s">
        <v>26</v>
      </c>
      <c r="P14" t="s">
        <v>22</v>
      </c>
      <c r="Q14" t="s">
        <v>23</v>
      </c>
      <c r="R14" t="s">
        <v>24</v>
      </c>
      <c r="S14" t="s">
        <v>25</v>
      </c>
      <c r="T14" t="s">
        <v>26</v>
      </c>
    </row>
    <row r="15" spans="1:20" x14ac:dyDescent="0.2">
      <c r="A15">
        <v>0</v>
      </c>
      <c r="B15">
        <v>0</v>
      </c>
      <c r="C15">
        <v>0</v>
      </c>
      <c r="D15">
        <f>B2</f>
        <v>26000</v>
      </c>
      <c r="E15">
        <v>0</v>
      </c>
      <c r="I15">
        <v>0</v>
      </c>
      <c r="J15">
        <v>0</v>
      </c>
      <c r="K15">
        <v>0</v>
      </c>
      <c r="L15">
        <f>B2</f>
        <v>26000</v>
      </c>
      <c r="M15" s="2">
        <v>0</v>
      </c>
      <c r="P15">
        <v>0</v>
      </c>
      <c r="Q15">
        <v>0</v>
      </c>
      <c r="R15">
        <v>0</v>
      </c>
      <c r="S15">
        <f>B2</f>
        <v>26000</v>
      </c>
      <c r="T15">
        <v>0</v>
      </c>
    </row>
    <row r="16" spans="1:20" x14ac:dyDescent="0.2">
      <c r="A16">
        <v>1</v>
      </c>
      <c r="B16">
        <f>B10</f>
        <v>8000</v>
      </c>
      <c r="C16">
        <f>B16</f>
        <v>8000</v>
      </c>
      <c r="D16">
        <f>D15-C16</f>
        <v>18000</v>
      </c>
      <c r="E16">
        <f>$B$5*B16</f>
        <v>2160</v>
      </c>
      <c r="I16">
        <v>1</v>
      </c>
      <c r="J16">
        <f>($B$4+1-I16)*$B$9/$J$2</f>
        <v>10666.666666666666</v>
      </c>
      <c r="K16">
        <f>K15+J16</f>
        <v>10666.666666666666</v>
      </c>
      <c r="L16">
        <f>L15-J16</f>
        <v>15333.333333333334</v>
      </c>
      <c r="M16">
        <f>$B$5*J16</f>
        <v>2880</v>
      </c>
      <c r="P16">
        <v>1</v>
      </c>
      <c r="Q16">
        <f>P16*$B$9/$J$2</f>
        <v>5333.333333333333</v>
      </c>
      <c r="R16">
        <f>Q16+R15</f>
        <v>5333.333333333333</v>
      </c>
      <c r="S16">
        <f>S15-Q16</f>
        <v>20666.666666666668</v>
      </c>
      <c r="T16">
        <f>$B$5*Q16</f>
        <v>1440</v>
      </c>
    </row>
    <row r="17" spans="1:20" x14ac:dyDescent="0.2">
      <c r="A17">
        <v>2</v>
      </c>
      <c r="B17">
        <f>$B$10</f>
        <v>8000</v>
      </c>
      <c r="C17">
        <f>C16+B17</f>
        <v>16000</v>
      </c>
      <c r="D17">
        <f>D16-B17</f>
        <v>10000</v>
      </c>
      <c r="E17">
        <f t="shared" ref="E17:E22" si="0">$B$5*B17</f>
        <v>2160</v>
      </c>
      <c r="I17">
        <v>2</v>
      </c>
      <c r="J17">
        <f t="shared" ref="J17:J22" si="1">($B$4+1-I17)*$B$9/$J$2</f>
        <v>5333.333333333333</v>
      </c>
      <c r="K17">
        <f t="shared" ref="K17:K22" si="2">K16+J17</f>
        <v>16000</v>
      </c>
      <c r="L17">
        <f t="shared" ref="L17:L22" si="3">L16-J17</f>
        <v>10000</v>
      </c>
      <c r="M17">
        <f t="shared" ref="M17:M22" si="4">$B$5*J17</f>
        <v>1440</v>
      </c>
      <c r="P17">
        <v>2</v>
      </c>
      <c r="Q17">
        <f t="shared" ref="Q17:Q22" si="5">P17*$B$9/$J$2</f>
        <v>10666.666666666666</v>
      </c>
      <c r="R17">
        <f t="shared" ref="R17:R22" si="6">Q17+R16</f>
        <v>16000</v>
      </c>
      <c r="S17">
        <f t="shared" ref="S17:S22" si="7">S16-Q17</f>
        <v>10000.000000000002</v>
      </c>
      <c r="T17">
        <f t="shared" ref="T17:T22" si="8">$B$5*Q17</f>
        <v>2880</v>
      </c>
    </row>
    <row r="18" spans="1:20" x14ac:dyDescent="0.2">
      <c r="A18">
        <v>3</v>
      </c>
      <c r="B18">
        <f t="shared" ref="B18:B22" si="9">$B$10</f>
        <v>8000</v>
      </c>
      <c r="C18">
        <f t="shared" ref="C18:C22" si="10">C17+B18</f>
        <v>24000</v>
      </c>
      <c r="D18">
        <f t="shared" ref="D18:D22" si="11">D17-B18</f>
        <v>2000</v>
      </c>
      <c r="E18">
        <f t="shared" si="0"/>
        <v>2160</v>
      </c>
      <c r="I18">
        <v>3</v>
      </c>
      <c r="J18">
        <f t="shared" si="1"/>
        <v>0</v>
      </c>
      <c r="K18">
        <f t="shared" si="2"/>
        <v>16000</v>
      </c>
      <c r="L18">
        <f t="shared" si="3"/>
        <v>10000</v>
      </c>
      <c r="M18">
        <f t="shared" si="4"/>
        <v>0</v>
      </c>
      <c r="P18">
        <v>3</v>
      </c>
      <c r="Q18">
        <f t="shared" si="5"/>
        <v>16000</v>
      </c>
      <c r="R18">
        <f t="shared" si="6"/>
        <v>32000</v>
      </c>
      <c r="S18">
        <f t="shared" si="7"/>
        <v>-5999.9999999999982</v>
      </c>
      <c r="T18">
        <f t="shared" si="8"/>
        <v>4320</v>
      </c>
    </row>
    <row r="19" spans="1:20" x14ac:dyDescent="0.2">
      <c r="A19">
        <v>4</v>
      </c>
      <c r="B19">
        <f t="shared" si="9"/>
        <v>8000</v>
      </c>
      <c r="C19">
        <f t="shared" si="10"/>
        <v>32000</v>
      </c>
      <c r="D19">
        <f t="shared" si="11"/>
        <v>-6000</v>
      </c>
      <c r="E19">
        <f t="shared" si="0"/>
        <v>2160</v>
      </c>
      <c r="I19">
        <v>4</v>
      </c>
      <c r="J19">
        <f t="shared" si="1"/>
        <v>-5333.333333333333</v>
      </c>
      <c r="K19">
        <f t="shared" si="2"/>
        <v>10666.666666666668</v>
      </c>
      <c r="L19">
        <f t="shared" si="3"/>
        <v>15333.333333333332</v>
      </c>
      <c r="M19">
        <f t="shared" si="4"/>
        <v>-1440</v>
      </c>
      <c r="P19">
        <v>4</v>
      </c>
      <c r="Q19">
        <f t="shared" si="5"/>
        <v>21333.333333333332</v>
      </c>
      <c r="R19">
        <f t="shared" si="6"/>
        <v>53333.333333333328</v>
      </c>
      <c r="S19">
        <f t="shared" si="7"/>
        <v>-27333.333333333328</v>
      </c>
      <c r="T19">
        <f t="shared" si="8"/>
        <v>5760</v>
      </c>
    </row>
    <row r="20" spans="1:20" x14ac:dyDescent="0.2">
      <c r="A20">
        <v>5</v>
      </c>
      <c r="B20">
        <f t="shared" si="9"/>
        <v>8000</v>
      </c>
      <c r="C20">
        <f t="shared" si="10"/>
        <v>40000</v>
      </c>
      <c r="D20">
        <f t="shared" si="11"/>
        <v>-14000</v>
      </c>
      <c r="E20">
        <f t="shared" si="0"/>
        <v>2160</v>
      </c>
      <c r="I20">
        <v>5</v>
      </c>
      <c r="J20">
        <f t="shared" si="1"/>
        <v>-10666.666666666666</v>
      </c>
      <c r="K20">
        <f t="shared" si="2"/>
        <v>0</v>
      </c>
      <c r="L20">
        <f t="shared" si="3"/>
        <v>26000</v>
      </c>
      <c r="M20">
        <f t="shared" si="4"/>
        <v>-2880</v>
      </c>
      <c r="P20">
        <v>5</v>
      </c>
      <c r="Q20">
        <f t="shared" si="5"/>
        <v>26666.666666666668</v>
      </c>
      <c r="R20">
        <f t="shared" si="6"/>
        <v>80000</v>
      </c>
      <c r="S20">
        <f t="shared" si="7"/>
        <v>-54000</v>
      </c>
      <c r="T20">
        <f t="shared" si="8"/>
        <v>7200.0000000000009</v>
      </c>
    </row>
    <row r="21" spans="1:20" x14ac:dyDescent="0.2">
      <c r="A21">
        <v>6</v>
      </c>
      <c r="B21">
        <f t="shared" si="9"/>
        <v>8000</v>
      </c>
      <c r="C21">
        <f t="shared" si="10"/>
        <v>48000</v>
      </c>
      <c r="D21">
        <f t="shared" si="11"/>
        <v>-22000</v>
      </c>
      <c r="E21">
        <f t="shared" si="0"/>
        <v>2160</v>
      </c>
      <c r="I21">
        <v>6</v>
      </c>
      <c r="J21">
        <f t="shared" si="1"/>
        <v>-16000</v>
      </c>
      <c r="K21">
        <f t="shared" si="2"/>
        <v>-16000</v>
      </c>
      <c r="L21">
        <f t="shared" si="3"/>
        <v>42000</v>
      </c>
      <c r="M21">
        <f t="shared" si="4"/>
        <v>-4320</v>
      </c>
      <c r="P21">
        <v>6</v>
      </c>
      <c r="Q21">
        <f t="shared" si="5"/>
        <v>32000</v>
      </c>
      <c r="R21">
        <f t="shared" si="6"/>
        <v>112000</v>
      </c>
      <c r="S21">
        <f t="shared" si="7"/>
        <v>-86000</v>
      </c>
      <c r="T21">
        <f t="shared" si="8"/>
        <v>8640</v>
      </c>
    </row>
    <row r="22" spans="1:20" x14ac:dyDescent="0.2">
      <c r="A22">
        <v>7</v>
      </c>
      <c r="B22">
        <f t="shared" si="9"/>
        <v>8000</v>
      </c>
      <c r="C22">
        <f t="shared" si="10"/>
        <v>56000</v>
      </c>
      <c r="D22">
        <f t="shared" si="11"/>
        <v>-30000</v>
      </c>
      <c r="E22">
        <f t="shared" si="0"/>
        <v>2160</v>
      </c>
      <c r="I22">
        <v>7</v>
      </c>
      <c r="J22">
        <f t="shared" si="1"/>
        <v>-21333.333333333332</v>
      </c>
      <c r="K22">
        <f t="shared" si="2"/>
        <v>-37333.333333333328</v>
      </c>
      <c r="L22">
        <f t="shared" si="3"/>
        <v>63333.333333333328</v>
      </c>
      <c r="M22">
        <f t="shared" si="4"/>
        <v>-5760</v>
      </c>
      <c r="P22">
        <v>7</v>
      </c>
      <c r="Q22">
        <f t="shared" si="5"/>
        <v>37333.333333333336</v>
      </c>
      <c r="R22">
        <f t="shared" si="6"/>
        <v>149333.33333333334</v>
      </c>
      <c r="S22">
        <f t="shared" si="7"/>
        <v>-123333.33333333334</v>
      </c>
      <c r="T22">
        <f t="shared" si="8"/>
        <v>10080.000000000002</v>
      </c>
    </row>
  </sheetData>
  <mergeCells count="3">
    <mergeCell ref="A1:D1"/>
    <mergeCell ref="I1:M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vencida</vt:lpstr>
      <vt:lpstr>anticipada</vt:lpstr>
      <vt:lpstr>Depreciacion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Machado Vasquez</dc:creator>
  <cp:lastModifiedBy>Diego Machado Vasquez</cp:lastModifiedBy>
  <dcterms:created xsi:type="dcterms:W3CDTF">2020-05-02T22:37:32Z</dcterms:created>
  <dcterms:modified xsi:type="dcterms:W3CDTF">2020-09-17T01:11:04Z</dcterms:modified>
</cp:coreProperties>
</file>