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egulio/Documents/MATLAB/edp/"/>
    </mc:Choice>
  </mc:AlternateContent>
  <xr:revisionPtr revIDLastSave="0" documentId="13_ncr:1_{6946AD3B-A85E-F841-BA1A-96A72BC7BD94}" xr6:coauthVersionLast="45" xr6:coauthVersionMax="45" xr10:uidLastSave="{00000000-0000-0000-0000-000000000000}"/>
  <bookViews>
    <workbookView xWindow="0" yWindow="0" windowWidth="28800" windowHeight="18000" activeTab="2" xr2:uid="{14DBAA2A-8A03-3446-920A-22E64A04BE8E}"/>
  </bookViews>
  <sheets>
    <sheet name="vencida" sheetId="1" r:id="rId1"/>
    <sheet name="anticipada" sheetId="2" r:id="rId2"/>
    <sheet name="Depreciacion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5" i="1" l="1"/>
  <c r="B27" i="1" l="1"/>
  <c r="B10" i="1" l="1"/>
  <c r="F10" i="1" s="1"/>
  <c r="Q9" i="1"/>
  <c r="M17" i="1" l="1"/>
  <c r="M18" i="1"/>
  <c r="M19" i="1"/>
  <c r="S15" i="5" l="1"/>
  <c r="L15" i="5"/>
  <c r="J2" i="5"/>
  <c r="D15" i="5"/>
  <c r="B9" i="5"/>
  <c r="F27" i="1"/>
  <c r="B28" i="1" s="1"/>
  <c r="C28" i="1" l="1"/>
  <c r="F28" i="1" s="1"/>
  <c r="B29" i="1" s="1"/>
  <c r="C29" i="1" s="1"/>
  <c r="Q17" i="5"/>
  <c r="T17" i="5" s="1"/>
  <c r="J16" i="5"/>
  <c r="K16" i="5" s="1"/>
  <c r="J19" i="5"/>
  <c r="M19" i="5" s="1"/>
  <c r="Q20" i="5"/>
  <c r="T20" i="5" s="1"/>
  <c r="J22" i="5"/>
  <c r="M22" i="5" s="1"/>
  <c r="J18" i="5"/>
  <c r="M18" i="5" s="1"/>
  <c r="Q16" i="5"/>
  <c r="Q19" i="5"/>
  <c r="T19" i="5" s="1"/>
  <c r="B10" i="5"/>
  <c r="J21" i="5"/>
  <c r="M21" i="5" s="1"/>
  <c r="J17" i="5"/>
  <c r="M17" i="5" s="1"/>
  <c r="Q22" i="5"/>
  <c r="T22" i="5" s="1"/>
  <c r="Q18" i="5"/>
  <c r="T18" i="5" s="1"/>
  <c r="J20" i="5"/>
  <c r="M20" i="5" s="1"/>
  <c r="Q21" i="5"/>
  <c r="T21" i="5" s="1"/>
  <c r="P10" i="2"/>
  <c r="M10" i="2"/>
  <c r="L10" i="2"/>
  <c r="L11" i="2" s="1"/>
  <c r="N10" i="2"/>
  <c r="N17" i="2"/>
  <c r="N16" i="2"/>
  <c r="N15" i="2"/>
  <c r="N14" i="2"/>
  <c r="N13" i="2"/>
  <c r="N12" i="2"/>
  <c r="N11" i="2"/>
  <c r="O10" i="2"/>
  <c r="M11" i="1"/>
  <c r="M12" i="1"/>
  <c r="M13" i="1"/>
  <c r="M14" i="1"/>
  <c r="M15" i="1"/>
  <c r="M16" i="1"/>
  <c r="M10" i="1"/>
  <c r="K9" i="1"/>
  <c r="L9" i="1" s="1"/>
  <c r="B16" i="5" l="1"/>
  <c r="B17" i="5"/>
  <c r="E17" i="5" s="1"/>
  <c r="M16" i="5"/>
  <c r="K17" i="5"/>
  <c r="K18" i="5" s="1"/>
  <c r="K19" i="5" s="1"/>
  <c r="K20" i="5" s="1"/>
  <c r="K21" i="5" s="1"/>
  <c r="K22" i="5" s="1"/>
  <c r="L16" i="5"/>
  <c r="L17" i="5" s="1"/>
  <c r="L18" i="5" s="1"/>
  <c r="L19" i="5" s="1"/>
  <c r="L20" i="5" s="1"/>
  <c r="L21" i="5" s="1"/>
  <c r="L22" i="5" s="1"/>
  <c r="B20" i="5"/>
  <c r="E20" i="5" s="1"/>
  <c r="B19" i="5"/>
  <c r="E19" i="5" s="1"/>
  <c r="B21" i="5"/>
  <c r="E21" i="5" s="1"/>
  <c r="B18" i="5"/>
  <c r="E18" i="5" s="1"/>
  <c r="B22" i="5"/>
  <c r="E22" i="5" s="1"/>
  <c r="S16" i="5"/>
  <c r="S17" i="5" s="1"/>
  <c r="S18" i="5" s="1"/>
  <c r="S19" i="5" s="1"/>
  <c r="S20" i="5" s="1"/>
  <c r="S21" i="5" s="1"/>
  <c r="S22" i="5" s="1"/>
  <c r="R16" i="5"/>
  <c r="R17" i="5" s="1"/>
  <c r="R18" i="5" s="1"/>
  <c r="R19" i="5" s="1"/>
  <c r="R20" i="5" s="1"/>
  <c r="R21" i="5" s="1"/>
  <c r="R22" i="5" s="1"/>
  <c r="T16" i="5"/>
  <c r="M11" i="2"/>
  <c r="O11" i="2" s="1"/>
  <c r="P11" i="2"/>
  <c r="L12" i="2" s="1"/>
  <c r="O9" i="1"/>
  <c r="K10" i="1" s="1"/>
  <c r="L10" i="1" s="1"/>
  <c r="N10" i="1" s="1"/>
  <c r="C16" i="5" l="1"/>
  <c r="D16" i="5" s="1"/>
  <c r="E16" i="5"/>
  <c r="M12" i="2"/>
  <c r="O12" i="2" s="1"/>
  <c r="P12" i="2"/>
  <c r="L13" i="2" s="1"/>
  <c r="O10" i="1"/>
  <c r="K11" i="1" s="1"/>
  <c r="L11" i="1" s="1"/>
  <c r="N11" i="1" s="1"/>
  <c r="D10" i="2"/>
  <c r="F10" i="2" s="1"/>
  <c r="B11" i="2" s="1"/>
  <c r="C11" i="2" s="1"/>
  <c r="E11" i="2"/>
  <c r="E12" i="2"/>
  <c r="E13" i="2"/>
  <c r="E14" i="2"/>
  <c r="E15" i="2"/>
  <c r="E16" i="2"/>
  <c r="E17" i="2"/>
  <c r="E10" i="2"/>
  <c r="B10" i="2"/>
  <c r="B5" i="2"/>
  <c r="E18" i="1" l="1"/>
  <c r="E19" i="1"/>
  <c r="E20" i="1"/>
  <c r="C17" i="5"/>
  <c r="C18" i="5" s="1"/>
  <c r="C19" i="5" s="1"/>
  <c r="C20" i="5" s="1"/>
  <c r="C21" i="5" s="1"/>
  <c r="C22" i="5" s="1"/>
  <c r="D17" i="5"/>
  <c r="E34" i="1"/>
  <c r="E31" i="1"/>
  <c r="E32" i="1"/>
  <c r="E29" i="1"/>
  <c r="D29" i="1" s="1"/>
  <c r="F29" i="1" s="1"/>
  <c r="B30" i="1" s="1"/>
  <c r="E33" i="1"/>
  <c r="E30" i="1"/>
  <c r="E28" i="1"/>
  <c r="H24" i="1"/>
  <c r="H25" i="1"/>
  <c r="P13" i="2"/>
  <c r="L14" i="2" s="1"/>
  <c r="M13" i="2"/>
  <c r="O13" i="2" s="1"/>
  <c r="O11" i="1"/>
  <c r="K12" i="1" s="1"/>
  <c r="L12" i="1" s="1"/>
  <c r="N12" i="1" s="1"/>
  <c r="D11" i="2"/>
  <c r="F11" i="2"/>
  <c r="B12" i="2" s="1"/>
  <c r="E11" i="1"/>
  <c r="D18" i="5" l="1"/>
  <c r="D19" i="5" s="1"/>
  <c r="D20" i="5" s="1"/>
  <c r="D21" i="5" s="1"/>
  <c r="D22" i="5" s="1"/>
  <c r="C30" i="1"/>
  <c r="D30" i="1" s="1"/>
  <c r="F30" i="1" s="1"/>
  <c r="B31" i="1" s="1"/>
  <c r="C31" i="1" s="1"/>
  <c r="D31" i="1" s="1"/>
  <c r="F31" i="1" s="1"/>
  <c r="B32" i="1" s="1"/>
  <c r="C32" i="1" s="1"/>
  <c r="D32" i="1" s="1"/>
  <c r="F32" i="1" s="1"/>
  <c r="B33" i="1" s="1"/>
  <c r="C33" i="1" s="1"/>
  <c r="D33" i="1" s="1"/>
  <c r="F33" i="1" s="1"/>
  <c r="B34" i="1" s="1"/>
  <c r="M14" i="2"/>
  <c r="O14" i="2" s="1"/>
  <c r="P14" i="2"/>
  <c r="L15" i="2" s="1"/>
  <c r="O12" i="1"/>
  <c r="K13" i="1" s="1"/>
  <c r="L13" i="1" s="1"/>
  <c r="N13" i="1" s="1"/>
  <c r="C12" i="2"/>
  <c r="D12" i="2" s="1"/>
  <c r="F12" i="2" s="1"/>
  <c r="B13" i="2" s="1"/>
  <c r="B11" i="1"/>
  <c r="E14" i="1"/>
  <c r="E17" i="1"/>
  <c r="E13" i="1"/>
  <c r="E16" i="1"/>
  <c r="E12" i="1"/>
  <c r="E15" i="1"/>
  <c r="C34" i="1" l="1"/>
  <c r="D34" i="1" s="1"/>
  <c r="F34" i="1" s="1"/>
  <c r="M15" i="2"/>
  <c r="O15" i="2" s="1"/>
  <c r="P15" i="2"/>
  <c r="L16" i="2" s="1"/>
  <c r="O13" i="1"/>
  <c r="K14" i="1" s="1"/>
  <c r="L14" i="1" s="1"/>
  <c r="N14" i="1" s="1"/>
  <c r="C13" i="2"/>
  <c r="D13" i="2" s="1"/>
  <c r="F13" i="2" s="1"/>
  <c r="B14" i="2" s="1"/>
  <c r="C14" i="2" s="1"/>
  <c r="D14" i="2" s="1"/>
  <c r="F14" i="2" s="1"/>
  <c r="B15" i="2" s="1"/>
  <c r="C15" i="2" s="1"/>
  <c r="C11" i="1"/>
  <c r="D11" i="1" s="1"/>
  <c r="F11" i="1" s="1"/>
  <c r="B12" i="1" s="1"/>
  <c r="C12" i="1" s="1"/>
  <c r="D12" i="1" s="1"/>
  <c r="F12" i="1" s="1"/>
  <c r="B13" i="1" s="1"/>
  <c r="C13" i="1" s="1"/>
  <c r="M16" i="2" l="1"/>
  <c r="O16" i="2" s="1"/>
  <c r="P16" i="2"/>
  <c r="L17" i="2" s="1"/>
  <c r="O14" i="1"/>
  <c r="K15" i="1" s="1"/>
  <c r="L15" i="1" s="1"/>
  <c r="N15" i="1" s="1"/>
  <c r="D13" i="1"/>
  <c r="D15" i="2"/>
  <c r="F15" i="2" s="1"/>
  <c r="B16" i="2" s="1"/>
  <c r="C16" i="2" s="1"/>
  <c r="P17" i="2" l="1"/>
  <c r="M17" i="2"/>
  <c r="O17" i="2" s="1"/>
  <c r="O15" i="1"/>
  <c r="K16" i="1" s="1"/>
  <c r="L16" i="1" s="1"/>
  <c r="N16" i="1" s="1"/>
  <c r="F13" i="1"/>
  <c r="B14" i="1" s="1"/>
  <c r="C14" i="1" s="1"/>
  <c r="D14" i="1" s="1"/>
  <c r="F14" i="1" s="1"/>
  <c r="B15" i="1" s="1"/>
  <c r="C15" i="1" s="1"/>
  <c r="D15" i="1" s="1"/>
  <c r="F15" i="1" s="1"/>
  <c r="B16" i="1" s="1"/>
  <c r="D16" i="2"/>
  <c r="F16" i="2" s="1"/>
  <c r="B17" i="2" s="1"/>
  <c r="C17" i="2" s="1"/>
  <c r="O16" i="1" l="1"/>
  <c r="K17" i="1" s="1"/>
  <c r="D17" i="2"/>
  <c r="F17" i="2" s="1"/>
  <c r="C16" i="1"/>
  <c r="D16" i="1" s="1"/>
  <c r="F16" i="1" s="1"/>
  <c r="B17" i="1" s="1"/>
  <c r="O17" i="1" l="1"/>
  <c r="K18" i="1" s="1"/>
  <c r="L17" i="1"/>
  <c r="N17" i="1" s="1"/>
  <c r="C17" i="1"/>
  <c r="D17" i="1" l="1"/>
  <c r="H12" i="1" s="1"/>
  <c r="H16" i="1"/>
  <c r="O18" i="1"/>
  <c r="K19" i="1" s="1"/>
  <c r="L18" i="1"/>
  <c r="N18" i="1" s="1"/>
  <c r="L19" i="1" l="1"/>
  <c r="N19" i="1" s="1"/>
  <c r="O19" i="1"/>
  <c r="F17" i="1"/>
  <c r="B18" i="1" s="1"/>
  <c r="I16" i="1"/>
  <c r="C18" i="1" l="1"/>
  <c r="D18" i="1" s="1"/>
  <c r="F18" i="1" s="1"/>
  <c r="B19" i="1" s="1"/>
  <c r="C19" i="1" s="1"/>
  <c r="D19" i="1" s="1"/>
  <c r="F19" i="1" s="1"/>
  <c r="B20" i="1" s="1"/>
  <c r="C20" i="1" l="1"/>
  <c r="D20" i="1" s="1"/>
  <c r="F20" i="1" s="1"/>
</calcChain>
</file>

<file path=xl/sharedStrings.xml><?xml version="1.0" encoding="utf-8"?>
<sst xmlns="http://schemas.openxmlformats.org/spreadsheetml/2006/main" count="81" uniqueCount="33">
  <si>
    <t>SI</t>
  </si>
  <si>
    <t>Interes</t>
  </si>
  <si>
    <t>Amort</t>
  </si>
  <si>
    <t>Cuotas</t>
  </si>
  <si>
    <t>SF</t>
  </si>
  <si>
    <t>Periodos</t>
  </si>
  <si>
    <t>Inicial</t>
  </si>
  <si>
    <t>Cuotas Iguales</t>
  </si>
  <si>
    <t>Amortizaciones Iguales</t>
  </si>
  <si>
    <t>n</t>
  </si>
  <si>
    <t>-</t>
  </si>
  <si>
    <t>Cuotas_ant</t>
  </si>
  <si>
    <t>Cuotas_v</t>
  </si>
  <si>
    <t>Lineal</t>
  </si>
  <si>
    <t>Valor real</t>
  </si>
  <si>
    <t>Valor residual</t>
  </si>
  <si>
    <t>vida util</t>
  </si>
  <si>
    <t>impuestos</t>
  </si>
  <si>
    <t>tmar</t>
  </si>
  <si>
    <t>Calculo</t>
  </si>
  <si>
    <t xml:space="preserve">Vd </t>
  </si>
  <si>
    <t>dep</t>
  </si>
  <si>
    <t>Periodo</t>
  </si>
  <si>
    <t>Dep periodo</t>
  </si>
  <si>
    <t>Dep acum</t>
  </si>
  <si>
    <t>Valor en libro</t>
  </si>
  <si>
    <t>Ven. Trib</t>
  </si>
  <si>
    <t>Acelerada (SDA)</t>
  </si>
  <si>
    <t xml:space="preserve">Sda </t>
  </si>
  <si>
    <t>Desacelerada (SDA)</t>
  </si>
  <si>
    <t>int</t>
  </si>
  <si>
    <t>amor</t>
  </si>
  <si>
    <t>pie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</si>
</sst>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E+00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9" fontId="0" fillId="0" borderId="0" xfId="1" applyFont="1"/>
    <xf numFmtId="0" fontId="0" fillId="0" borderId="0" xfId="0" quotePrefix="1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317500</xdr:colOff>
      <xdr:row>22</xdr:row>
      <xdr:rowOff>139700</xdr:rowOff>
    </xdr:from>
    <xdr:to>
      <xdr:col>15</xdr:col>
      <xdr:colOff>38100</xdr:colOff>
      <xdr:row>41</xdr:row>
      <xdr:rowOff>63500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D9C595A3-3AA4-6746-8F46-4422C95F9DDC}"/>
                </a:ext>
              </a:extLst>
            </xdr:cNvPr>
            <xdr:cNvSpPr txBox="1"/>
          </xdr:nvSpPr>
          <xdr:spPr>
            <a:xfrm>
              <a:off x="7848600" y="4610100"/>
              <a:ext cx="4673600" cy="37846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s-ES_tradnl" sz="1100"/>
                <a:t>Para sacar la Cuota (iguales)</a:t>
              </a:r>
            </a:p>
            <a:p>
              <a:endParaRPr lang="es-CL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14:m>
                <m:oMath xmlns:m="http://schemas.openxmlformats.org/officeDocument/2006/math">
                  <m:r>
                    <a:rPr lang="es-ES" sz="18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𝐴</m:t>
                  </m:r>
                  <m:r>
                    <a:rPr lang="es-ES" sz="18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</m:t>
                  </m:r>
                  <m:f>
                    <m:fPr>
                      <m:ctrlPr>
                        <a:rPr lang="es-ES" sz="18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fPr>
                    <m:num>
                      <m:r>
                        <a:rPr lang="es-ES" sz="18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𝑃</m:t>
                      </m:r>
                      <m:r>
                        <a:rPr lang="es-ES" sz="18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∗</m:t>
                      </m:r>
                      <m:r>
                        <a:rPr lang="es-ES" sz="18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</m:num>
                    <m:den>
                      <m:r>
                        <a:rPr lang="es-ES" sz="18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1− </m:t>
                      </m:r>
                      <m:sSup>
                        <m:sSupPr>
                          <m:ctrlPr>
                            <a:rPr lang="es-ES" sz="1800" b="0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pPr>
                        <m:e>
                          <m:r>
                            <a:rPr lang="es-ES" sz="1800" b="0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(1+</m:t>
                          </m:r>
                          <m:r>
                            <a:rPr lang="es-ES" sz="1800" b="0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𝑖</m:t>
                          </m:r>
                          <m:r>
                            <a:rPr lang="es-ES" sz="1800" b="0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)</m:t>
                          </m:r>
                        </m:e>
                        <m:sup>
                          <m:r>
                            <a:rPr lang="es-ES" sz="1800" b="0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−</m:t>
                          </m:r>
                          <m:r>
                            <a:rPr lang="es-ES" sz="1800" b="0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𝑛</m:t>
                          </m:r>
                        </m:sup>
                      </m:sSup>
                    </m:den>
                  </m:f>
                </m:oMath>
              </a14:m>
              <a:r>
                <a:rPr lang="es-CL" sz="18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 = </a:t>
              </a:r>
            </a:p>
            <a:p>
              <a:endParaRPr lang="es-CL" sz="18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s-CL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En</a:t>
              </a:r>
              <a:r>
                <a:rPr lang="es-CL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cada periodo el saldo inicial :</a:t>
              </a:r>
            </a:p>
            <a:p>
              <a:endParaRPr lang="es-CL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14:m>
                <m:oMath xmlns:m="http://schemas.openxmlformats.org/officeDocument/2006/math">
                  <m:r>
                    <a:rPr lang="es-ES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𝑆𝐼</m:t>
                  </m:r>
                  <m:r>
                    <a:rPr lang="es-ES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</m:t>
                  </m:r>
                  <m:r>
                    <a:rPr lang="es-ES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𝑆𝐹</m:t>
                  </m:r>
                  <m:r>
                    <a:rPr lang="es-ES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(</m:t>
                  </m:r>
                  <m:r>
                    <a:rPr lang="es-ES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𝑡</m:t>
                  </m:r>
                  <m:r>
                    <a:rPr lang="es-ES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  <m:r>
                    <a:rPr lang="es-ES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𝑎𝑛𝑡𝑒𝑟𝑖𝑜𝑟</m:t>
                  </m:r>
                  <m:r>
                    <a:rPr lang="es-ES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)</m:t>
                  </m:r>
                </m:oMath>
              </a14:m>
              <a:r>
                <a:rPr lang="es-CL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ó SI = Valor</a:t>
              </a:r>
              <a:r>
                <a:rPr lang="es-CL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inicial  si t = 0,1</a:t>
              </a:r>
            </a:p>
            <a:p>
              <a:endParaRPr lang="es-CL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s-CL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En</a:t>
              </a:r>
              <a:r>
                <a:rPr lang="es-CL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cada periodo el Interes se calcula como :</a:t>
              </a: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8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𝐼𝑛𝑡𝑒𝑟𝑒𝑠</m:t>
                    </m:r>
                    <m:r>
                      <a:rPr lang="es-ES" sz="18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>
                      <a:rPr lang="es-ES" sz="18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𝑆𝐼</m:t>
                    </m:r>
                    <m:r>
                      <a:rPr lang="es-ES" sz="18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∗</m:t>
                    </m:r>
                    <m:r>
                      <a:rPr lang="es-ES" sz="18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𝑖</m:t>
                    </m:r>
                  </m:oMath>
                </m:oMathPara>
              </a14:m>
              <a:endParaRPr lang="es-ES" sz="18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s-ES" sz="1100" b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La amortización en cada periodo</a:t>
              </a:r>
              <a:r>
                <a:rPr lang="es-ES" sz="1100" b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como: </a:t>
              </a:r>
              <a:endParaRPr lang="es-ES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s-ES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s-ES" sz="1100" b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	</a:t>
              </a:r>
              <a14:m>
                <m:oMath xmlns:m="http://schemas.openxmlformats.org/officeDocument/2006/math">
                  <m:r>
                    <a:rPr lang="es-ES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𝐴𝑚</m:t>
                  </m:r>
                  <m:r>
                    <a:rPr lang="es-ES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</m:t>
                  </m:r>
                  <m:r>
                    <a:rPr lang="es-ES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𝐶𝑢𝑜𝑡𝑎</m:t>
                  </m:r>
                  <m:r>
                    <a:rPr lang="es-ES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−</m:t>
                  </m:r>
                  <m:r>
                    <a:rPr lang="es-ES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𝐼𝑛𝑡𝑒𝑟𝑒𝑠</m:t>
                  </m:r>
                </m:oMath>
              </a14:m>
              <a:endParaRPr lang="es-ES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s-ES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s-ES" sz="1100" b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El</a:t>
              </a:r>
              <a:r>
                <a:rPr lang="es-ES" sz="1100" b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saldo final del periodo como :</a:t>
              </a:r>
            </a:p>
            <a:p>
              <a:endParaRPr lang="es-ES" sz="1100" b="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100" b="0" i="1" baseline="0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𝑆𝐹</m:t>
                    </m:r>
                    <m:r>
                      <a:rPr lang="es-ES" sz="1100" b="0" i="1" baseline="0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>
                      <a:rPr lang="es-ES" sz="1100" b="0" i="1" baseline="0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𝑆𝐼</m:t>
                    </m:r>
                    <m:r>
                      <a:rPr lang="es-ES" sz="1100" b="0" i="1" baseline="0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−</m:t>
                    </m:r>
                    <m:r>
                      <a:rPr lang="es-ES" sz="1100" b="0" i="1" baseline="0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𝐴𝑚</m:t>
                    </m:r>
                  </m:oMath>
                </m:oMathPara>
              </a14:m>
              <a:endParaRPr lang="es-ES" sz="1100" b="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s-ES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s-CL" sz="18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s-CL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D9C595A3-3AA4-6746-8F46-4422C95F9DDC}"/>
                </a:ext>
              </a:extLst>
            </xdr:cNvPr>
            <xdr:cNvSpPr txBox="1"/>
          </xdr:nvSpPr>
          <xdr:spPr>
            <a:xfrm>
              <a:off x="7848600" y="4610100"/>
              <a:ext cx="4673600" cy="37846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s-ES_tradnl" sz="1100"/>
                <a:t>Para sacar la Cuota (iguales)</a:t>
              </a:r>
            </a:p>
            <a:p>
              <a:endParaRPr lang="es-CL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s-ES" sz="18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𝐴=(𝑃∗𝑖)/(1− 〖(1+𝑖)〗^(−𝑛) )</a:t>
              </a:r>
              <a:r>
                <a:rPr lang="es-CL" sz="18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 = </a:t>
              </a:r>
            </a:p>
            <a:p>
              <a:endParaRPr lang="es-CL" sz="18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s-CL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En</a:t>
              </a:r>
              <a:r>
                <a:rPr lang="es-CL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cada periodo el saldo inicial :</a:t>
              </a:r>
            </a:p>
            <a:p>
              <a:endParaRPr lang="es-CL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s-ES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𝑆𝐼=𝑆𝐹(𝑡 𝑎𝑛𝑡𝑒𝑟𝑖𝑜𝑟)</a:t>
              </a:r>
              <a:r>
                <a:rPr lang="es-CL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ó SI = Valor</a:t>
              </a:r>
              <a:r>
                <a:rPr lang="es-CL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inicial  si t = 0,1</a:t>
              </a:r>
            </a:p>
            <a:p>
              <a:endParaRPr lang="es-CL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s-CL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En</a:t>
              </a:r>
              <a:r>
                <a:rPr lang="es-CL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cada periodo el Interes se calcula como :</a:t>
              </a:r>
            </a:p>
            <a:p>
              <a:pPr/>
              <a:r>
                <a:rPr lang="es-ES" sz="18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𝐼𝑛𝑡𝑒𝑟𝑒𝑠=𝑆𝐼 ∗𝑖</a:t>
              </a:r>
              <a:endParaRPr lang="es-ES" sz="18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s-ES" sz="1100" b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La amortización en cada periodo</a:t>
              </a:r>
              <a:r>
                <a:rPr lang="es-ES" sz="1100" b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como: </a:t>
              </a:r>
              <a:endParaRPr lang="es-ES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s-ES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s-ES" sz="1100" b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	</a:t>
              </a:r>
              <a:r>
                <a:rPr lang="es-ES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𝐴𝑚=𝐶𝑢𝑜𝑡𝑎 −𝐼𝑛𝑡𝑒𝑟𝑒𝑠</a:t>
              </a:r>
              <a:endParaRPr lang="es-ES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s-ES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s-ES" sz="1100" b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El</a:t>
              </a:r>
              <a:r>
                <a:rPr lang="es-ES" sz="1100" b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saldo final del periodo como :</a:t>
              </a:r>
            </a:p>
            <a:p>
              <a:endParaRPr lang="es-ES" sz="1100" b="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/>
              <a:r>
                <a:rPr lang="es-ES" sz="1100" b="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𝑆𝐹=𝑆𝐼 −𝐴𝑚</a:t>
              </a:r>
              <a:endParaRPr lang="es-ES" sz="1100" b="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s-ES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s-CL" sz="18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s-CL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twoCellAnchor>
  <xdr:twoCellAnchor>
    <xdr:from>
      <xdr:col>15</xdr:col>
      <xdr:colOff>571500</xdr:colOff>
      <xdr:row>22</xdr:row>
      <xdr:rowOff>63500</xdr:rowOff>
    </xdr:from>
    <xdr:to>
      <xdr:col>21</xdr:col>
      <xdr:colOff>292100</xdr:colOff>
      <xdr:row>40</xdr:row>
      <xdr:rowOff>190500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189ACEFF-9080-9744-8826-CD8E050115DD}"/>
                </a:ext>
              </a:extLst>
            </xdr:cNvPr>
            <xdr:cNvSpPr txBox="1"/>
          </xdr:nvSpPr>
          <xdr:spPr>
            <a:xfrm>
              <a:off x="13055600" y="4533900"/>
              <a:ext cx="4673600" cy="37846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s-ES_tradnl" sz="1100"/>
                <a:t>Para sacar la Amortización:</a:t>
              </a:r>
            </a:p>
            <a:p>
              <a:endParaRPr lang="es-CL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14:m>
                <m:oMath xmlns:m="http://schemas.openxmlformats.org/officeDocument/2006/math">
                  <m:r>
                    <a:rPr lang="es-ES" sz="18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𝐴𝑚</m:t>
                  </m:r>
                  <m:r>
                    <a:rPr lang="es-ES" sz="18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 </m:t>
                  </m:r>
                  <m:f>
                    <m:fPr>
                      <m:ctrlPr>
                        <a:rPr lang="es-ES" sz="18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fPr>
                    <m:num>
                      <m:r>
                        <a:rPr lang="es-ES" sz="18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𝑆𝑎𝑙𝑑𝑜</m:t>
                      </m:r>
                      <m:r>
                        <a:rPr lang="es-ES" sz="18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 </m:t>
                      </m:r>
                      <m:r>
                        <a:rPr lang="es-ES" sz="18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𝑖𝑛𝑠𝑜𝑙𝑢𝑡𝑜</m:t>
                      </m:r>
                      <m:r>
                        <a:rPr lang="es-ES" sz="18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 </m:t>
                      </m:r>
                      <m:r>
                        <a:rPr lang="es-ES" sz="18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𝑖𝑛𝑖𝑐𝑖𝑎𝑙</m:t>
                      </m:r>
                    </m:num>
                    <m:den>
                      <m:r>
                        <a:rPr lang="es-ES" sz="18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𝑛</m:t>
                      </m:r>
                      <m:r>
                        <a:rPr lang="es-ES" sz="18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º </m:t>
                      </m:r>
                      <m:r>
                        <a:rPr lang="es-ES" sz="18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𝑝𝑒𝑟𝑖𝑜𝑑𝑜𝑠</m:t>
                      </m:r>
                    </m:den>
                  </m:f>
                </m:oMath>
              </a14:m>
              <a:r>
                <a:rPr lang="es-CL" sz="18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</a:p>
            <a:p>
              <a:endParaRPr lang="es-CL" sz="18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s-CL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En</a:t>
              </a:r>
              <a:r>
                <a:rPr lang="es-CL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cada periodo el saldo inicial :</a:t>
              </a:r>
            </a:p>
            <a:p>
              <a:endParaRPr lang="es-CL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14:m>
                <m:oMath xmlns:m="http://schemas.openxmlformats.org/officeDocument/2006/math">
                  <m:r>
                    <a:rPr lang="es-ES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𝑆𝐼</m:t>
                  </m:r>
                  <m:r>
                    <a:rPr lang="es-ES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</m:t>
                  </m:r>
                  <m:r>
                    <a:rPr lang="es-ES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𝑆𝐹</m:t>
                  </m:r>
                  <m:r>
                    <a:rPr lang="es-ES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(</m:t>
                  </m:r>
                  <m:r>
                    <a:rPr lang="es-ES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𝑡</m:t>
                  </m:r>
                  <m:r>
                    <a:rPr lang="es-ES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  <m:r>
                    <a:rPr lang="es-ES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𝑎𝑛𝑡𝑒𝑟𝑖𝑜𝑟</m:t>
                  </m:r>
                  <m:r>
                    <a:rPr lang="es-ES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)</m:t>
                  </m:r>
                </m:oMath>
              </a14:m>
              <a:r>
                <a:rPr lang="es-CL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ó SI = Valor</a:t>
              </a:r>
              <a:r>
                <a:rPr lang="es-CL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inicial  si t = 0,1</a:t>
              </a:r>
            </a:p>
            <a:p>
              <a:endParaRPr lang="es-CL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s-CL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En</a:t>
              </a:r>
              <a:r>
                <a:rPr lang="es-CL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cada periodo el Interes se calcula como :</a:t>
              </a: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8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𝐼𝑛𝑡𝑒𝑟𝑒𝑠</m:t>
                    </m:r>
                    <m:r>
                      <a:rPr lang="es-ES" sz="18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>
                      <a:rPr lang="es-ES" sz="18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𝑆𝐼</m:t>
                    </m:r>
                    <m:r>
                      <a:rPr lang="es-ES" sz="18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∗</m:t>
                    </m:r>
                    <m:r>
                      <a:rPr lang="es-ES" sz="18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𝑖</m:t>
                    </m:r>
                  </m:oMath>
                </m:oMathPara>
              </a14:m>
              <a:endParaRPr lang="es-ES" sz="18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s-ES" sz="1100" b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La cuota en cada periodo</a:t>
              </a:r>
              <a:r>
                <a:rPr lang="es-ES" sz="1100" b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como: </a:t>
              </a:r>
              <a:endParaRPr lang="es-ES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s-ES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𝐶𝑢𝑜𝑡𝑎</m:t>
                    </m:r>
                    <m:r>
                      <a:rPr lang="es-ES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>
                      <a:rPr lang="es-ES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𝐴𝑚</m:t>
                    </m:r>
                    <m:r>
                      <a:rPr lang="es-ES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s-ES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𝐼𝑛𝑡𝑒𝑟𝑒𝑠</m:t>
                    </m:r>
                  </m:oMath>
                </m:oMathPara>
              </a14:m>
              <a:endParaRPr lang="es-ES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s-ES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s-ES" sz="1100" b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El</a:t>
              </a:r>
              <a:r>
                <a:rPr lang="es-ES" sz="1100" b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saldo final del periodo como :</a:t>
              </a:r>
            </a:p>
            <a:p>
              <a:endParaRPr lang="es-ES" sz="1100" b="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100" b="0" i="1" baseline="0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𝑆𝐹</m:t>
                    </m:r>
                    <m:r>
                      <a:rPr lang="es-ES" sz="1100" b="0" i="1" baseline="0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>
                      <a:rPr lang="es-ES" sz="1100" b="0" i="1" baseline="0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𝑆𝐼</m:t>
                    </m:r>
                    <m:r>
                      <a:rPr lang="es-ES" sz="1100" b="0" i="1" baseline="0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−</m:t>
                    </m:r>
                    <m:r>
                      <a:rPr lang="es-ES" sz="1100" b="0" i="1" baseline="0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𝐴𝑚</m:t>
                    </m:r>
                  </m:oMath>
                </m:oMathPara>
              </a14:m>
              <a:endParaRPr lang="es-ES" sz="1100" b="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s-ES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s-CL" sz="18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s-CL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189ACEFF-9080-9744-8826-CD8E050115DD}"/>
                </a:ext>
              </a:extLst>
            </xdr:cNvPr>
            <xdr:cNvSpPr txBox="1"/>
          </xdr:nvSpPr>
          <xdr:spPr>
            <a:xfrm>
              <a:off x="13055600" y="4533900"/>
              <a:ext cx="4673600" cy="37846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s-ES_tradnl" sz="1100"/>
                <a:t>Para sacar la Amortización:</a:t>
              </a:r>
            </a:p>
            <a:p>
              <a:endParaRPr lang="es-CL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s-ES" sz="18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𝐴𝑚=  (𝑆𝑎𝑙𝑑𝑜 𝑖𝑛𝑠𝑜𝑙𝑢𝑡𝑜 𝑖𝑛𝑖𝑐𝑖𝑎𝑙)/(𝑛º 𝑝𝑒𝑟𝑖𝑜𝑑𝑜𝑠)</a:t>
              </a:r>
              <a:r>
                <a:rPr lang="es-CL" sz="18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</a:p>
            <a:p>
              <a:endParaRPr lang="es-CL" sz="18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s-CL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En</a:t>
              </a:r>
              <a:r>
                <a:rPr lang="es-CL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cada periodo el saldo inicial :</a:t>
              </a:r>
            </a:p>
            <a:p>
              <a:endParaRPr lang="es-CL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s-ES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𝑆𝐼=𝑆𝐹(𝑡 𝑎𝑛𝑡𝑒𝑟𝑖𝑜𝑟)</a:t>
              </a:r>
              <a:r>
                <a:rPr lang="es-CL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ó SI = Valor</a:t>
              </a:r>
              <a:r>
                <a:rPr lang="es-CL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inicial  si t = 0,1</a:t>
              </a:r>
            </a:p>
            <a:p>
              <a:endParaRPr lang="es-CL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s-CL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En</a:t>
              </a:r>
              <a:r>
                <a:rPr lang="es-CL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cada periodo el Interes se calcula como :</a:t>
              </a:r>
            </a:p>
            <a:p>
              <a:r>
                <a:rPr lang="es-ES" sz="18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𝐼𝑛𝑡𝑒𝑟𝑒𝑠=𝑆𝐼 ∗𝑖</a:t>
              </a:r>
              <a:endParaRPr lang="es-ES" sz="18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s-ES" sz="1100" b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La cuota en cada periodo</a:t>
              </a:r>
              <a:r>
                <a:rPr lang="es-ES" sz="1100" b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como: </a:t>
              </a:r>
              <a:endParaRPr lang="es-ES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s-ES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s-ES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𝐶𝑢𝑜𝑡𝑎=𝐴𝑚+𝐼𝑛𝑡𝑒𝑟𝑒𝑠</a:t>
              </a:r>
              <a:endParaRPr lang="es-ES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s-ES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s-ES" sz="1100" b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El</a:t>
              </a:r>
              <a:r>
                <a:rPr lang="es-ES" sz="1100" b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saldo final del periodo como :</a:t>
              </a:r>
            </a:p>
            <a:p>
              <a:endParaRPr lang="es-ES" sz="1100" b="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s-ES" sz="1100" b="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𝑆𝐹=𝑆𝐼 −𝐴𝑚</a:t>
              </a:r>
              <a:endParaRPr lang="es-ES" sz="1100" b="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s-ES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s-CL" sz="18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s-CL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381000</xdr:colOff>
      <xdr:row>21</xdr:row>
      <xdr:rowOff>0</xdr:rowOff>
    </xdr:from>
    <xdr:to>
      <xdr:col>7</xdr:col>
      <xdr:colOff>101600</xdr:colOff>
      <xdr:row>39</xdr:row>
      <xdr:rowOff>127000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97E2E512-0ADF-B941-934B-46BE624040A7}"/>
                </a:ext>
              </a:extLst>
            </xdr:cNvPr>
            <xdr:cNvSpPr txBox="1"/>
          </xdr:nvSpPr>
          <xdr:spPr>
            <a:xfrm>
              <a:off x="1206500" y="4267200"/>
              <a:ext cx="4673600" cy="37846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s-ES_tradnl" sz="1100"/>
                <a:t>Para sacar la Cuota (iguales)</a:t>
              </a:r>
            </a:p>
            <a:p>
              <a:endParaRPr lang="es-CL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14:m>
                <m:oMath xmlns:m="http://schemas.openxmlformats.org/officeDocument/2006/math">
                  <m:r>
                    <a:rPr lang="es-ES" sz="18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𝐴</m:t>
                  </m:r>
                  <m:r>
                    <a:rPr lang="es-ES" sz="18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</m:t>
                  </m:r>
                  <m:f>
                    <m:fPr>
                      <m:ctrlPr>
                        <a:rPr lang="es-ES" sz="18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fPr>
                    <m:num>
                      <m:r>
                        <a:rPr lang="es-ES" sz="18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𝑃</m:t>
                      </m:r>
                      <m:r>
                        <a:rPr lang="es-ES" sz="18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∗</m:t>
                      </m:r>
                      <m:r>
                        <a:rPr lang="es-ES" sz="18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</m:num>
                    <m:den>
                      <m:d>
                        <m:dPr>
                          <m:ctrlPr>
                            <a:rPr lang="es-ES" sz="1800" b="0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dPr>
                        <m:e>
                          <m:r>
                            <a:rPr lang="es-ES" sz="1800" b="0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1− </m:t>
                          </m:r>
                          <m:sSup>
                            <m:sSupPr>
                              <m:ctrlPr>
                                <a:rPr lang="es-ES" sz="1800" b="0" i="1">
                                  <a:solidFill>
                                    <a:schemeClr val="dk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pPr>
                            <m:e>
                              <m:d>
                                <m:dPr>
                                  <m:ctrlPr>
                                    <a:rPr lang="es-ES" sz="1800" b="0" i="1">
                                      <a:solidFill>
                                        <a:schemeClr val="dk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dPr>
                                <m:e>
                                  <m:r>
                                    <a:rPr lang="es-ES" sz="1800" b="0" i="1">
                                      <a:solidFill>
                                        <a:schemeClr val="dk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1+</m:t>
                                  </m:r>
                                  <m:r>
                                    <a:rPr lang="es-ES" sz="1800" b="0" i="1">
                                      <a:solidFill>
                                        <a:schemeClr val="dk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𝑖</m:t>
                                  </m:r>
                                </m:e>
                              </m:d>
                            </m:e>
                            <m:sup>
                              <m:r>
                                <a:rPr lang="es-ES" sz="1800" b="0" i="1">
                                  <a:solidFill>
                                    <a:schemeClr val="dk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−</m:t>
                              </m:r>
                              <m:r>
                                <a:rPr lang="es-ES" sz="1800" b="0" i="1">
                                  <a:solidFill>
                                    <a:schemeClr val="dk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𝑛</m:t>
                              </m:r>
                            </m:sup>
                          </m:sSup>
                        </m:e>
                      </m:d>
                      <m:r>
                        <a:rPr lang="es-ES" sz="18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∗(1+</m:t>
                      </m:r>
                      <m:r>
                        <a:rPr lang="es-ES" sz="18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  <m:r>
                        <a:rPr lang="es-ES" sz="18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)</m:t>
                      </m:r>
                    </m:den>
                  </m:f>
                </m:oMath>
              </a14:m>
              <a:r>
                <a:rPr lang="es-CL" sz="18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 = </a:t>
              </a:r>
            </a:p>
            <a:p>
              <a:endParaRPr lang="es-CL" sz="18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s-CL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En</a:t>
              </a:r>
              <a:r>
                <a:rPr lang="es-CL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cada periodo el saldo inicial :</a:t>
              </a:r>
            </a:p>
            <a:p>
              <a:endParaRPr lang="es-CL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14:m>
                <m:oMath xmlns:m="http://schemas.openxmlformats.org/officeDocument/2006/math">
                  <m:r>
                    <a:rPr lang="es-ES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𝑆𝐼</m:t>
                  </m:r>
                  <m:r>
                    <a:rPr lang="es-ES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</m:t>
                  </m:r>
                  <m:r>
                    <a:rPr lang="es-ES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𝑆𝐹</m:t>
                  </m:r>
                  <m:r>
                    <a:rPr lang="es-ES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(</m:t>
                  </m:r>
                  <m:r>
                    <a:rPr lang="es-ES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𝑡</m:t>
                  </m:r>
                  <m:r>
                    <a:rPr lang="es-ES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  <m:r>
                    <a:rPr lang="es-ES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𝑎𝑛𝑡𝑒𝑟𝑖𝑜𝑟</m:t>
                  </m:r>
                  <m:r>
                    <a:rPr lang="es-ES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)</m:t>
                  </m:r>
                </m:oMath>
              </a14:m>
              <a:r>
                <a:rPr lang="es-CL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ó SI = Valor</a:t>
              </a:r>
              <a:r>
                <a:rPr lang="es-CL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inicial  si t = 0,1</a:t>
              </a:r>
            </a:p>
            <a:p>
              <a:endParaRPr lang="es-CL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s-CL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En</a:t>
              </a:r>
              <a:r>
                <a:rPr lang="es-CL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cada periodo el Interes se calcula como :</a:t>
              </a: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8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𝐼𝑛𝑡𝑒𝑟𝑒𝑠</m:t>
                    </m:r>
                    <m:r>
                      <a:rPr lang="es-ES" sz="18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>
                      <a:rPr lang="es-ES" sz="18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𝑆𝐼</m:t>
                    </m:r>
                    <m:r>
                      <a:rPr lang="es-ES" sz="18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∗</m:t>
                    </m:r>
                    <m:r>
                      <a:rPr lang="es-ES" sz="18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𝑖</m:t>
                    </m:r>
                  </m:oMath>
                </m:oMathPara>
              </a14:m>
              <a:endParaRPr lang="es-ES" sz="18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s-ES" sz="1100" b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La amortización en cada periodo</a:t>
              </a:r>
              <a:r>
                <a:rPr lang="es-ES" sz="1100" b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como: </a:t>
              </a:r>
              <a:endParaRPr lang="es-ES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s-ES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s-ES" sz="1100" b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	</a:t>
              </a:r>
              <a14:m>
                <m:oMath xmlns:m="http://schemas.openxmlformats.org/officeDocument/2006/math">
                  <m:r>
                    <a:rPr lang="es-ES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𝐴𝑚</m:t>
                  </m:r>
                  <m:r>
                    <a:rPr lang="es-ES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</m:t>
                  </m:r>
                  <m:r>
                    <a:rPr lang="es-ES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𝐶𝑢𝑜𝑡𝑎</m:t>
                  </m:r>
                  <m:r>
                    <a:rPr lang="es-ES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−</m:t>
                  </m:r>
                  <m:r>
                    <a:rPr lang="es-ES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𝐼𝑛𝑡𝑒𝑟𝑒𝑠</m:t>
                  </m:r>
                </m:oMath>
              </a14:m>
              <a:endParaRPr lang="es-ES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s-ES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s-ES" sz="1100" b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El</a:t>
              </a:r>
              <a:r>
                <a:rPr lang="es-ES" sz="1100" b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saldo final del periodo como :</a:t>
              </a:r>
            </a:p>
            <a:p>
              <a:endParaRPr lang="es-ES" sz="1100" b="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100" b="0" i="1" baseline="0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𝑆𝐹</m:t>
                    </m:r>
                    <m:r>
                      <a:rPr lang="es-ES" sz="1100" b="0" i="1" baseline="0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>
                      <a:rPr lang="es-ES" sz="1100" b="0" i="1" baseline="0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𝑆𝐼</m:t>
                    </m:r>
                    <m:r>
                      <a:rPr lang="es-ES" sz="1100" b="0" i="1" baseline="0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−</m:t>
                    </m:r>
                    <m:r>
                      <a:rPr lang="es-ES" sz="1100" b="0" i="1" baseline="0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𝐴𝑚</m:t>
                    </m:r>
                  </m:oMath>
                </m:oMathPara>
              </a14:m>
              <a:endParaRPr lang="es-ES" sz="1100" b="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s-ES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s-CL" sz="18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s-CL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97E2E512-0ADF-B941-934B-46BE624040A7}"/>
                </a:ext>
              </a:extLst>
            </xdr:cNvPr>
            <xdr:cNvSpPr txBox="1"/>
          </xdr:nvSpPr>
          <xdr:spPr>
            <a:xfrm>
              <a:off x="1206500" y="4267200"/>
              <a:ext cx="4673600" cy="37846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s-ES_tradnl" sz="1100"/>
                <a:t>Para sacar la Cuota (iguales)</a:t>
              </a:r>
            </a:p>
            <a:p>
              <a:endParaRPr lang="es-CL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s-ES" sz="18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𝐴=(𝑃∗𝑖)/((1− (1+𝑖)^(−𝑛) )∗(1+𝑖))</a:t>
              </a:r>
              <a:r>
                <a:rPr lang="es-CL" sz="18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 = </a:t>
              </a:r>
            </a:p>
            <a:p>
              <a:endParaRPr lang="es-CL" sz="18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s-CL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En</a:t>
              </a:r>
              <a:r>
                <a:rPr lang="es-CL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cada periodo el saldo inicial :</a:t>
              </a:r>
            </a:p>
            <a:p>
              <a:endParaRPr lang="es-CL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s-ES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𝑆𝐼=𝑆𝐹(𝑡 𝑎𝑛𝑡𝑒𝑟𝑖𝑜𝑟)</a:t>
              </a:r>
              <a:r>
                <a:rPr lang="es-CL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ó SI = Valor</a:t>
              </a:r>
              <a:r>
                <a:rPr lang="es-CL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inicial  si t = 0,1</a:t>
              </a:r>
            </a:p>
            <a:p>
              <a:endParaRPr lang="es-CL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s-CL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En</a:t>
              </a:r>
              <a:r>
                <a:rPr lang="es-CL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cada periodo el Interes se calcula como :</a:t>
              </a:r>
            </a:p>
            <a:p>
              <a:pPr/>
              <a:r>
                <a:rPr lang="es-ES" sz="18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𝐼𝑛𝑡𝑒𝑟𝑒𝑠=𝑆𝐼 ∗𝑖</a:t>
              </a:r>
              <a:endParaRPr lang="es-ES" sz="18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s-ES" sz="1100" b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La amortización en cada periodo</a:t>
              </a:r>
              <a:r>
                <a:rPr lang="es-ES" sz="1100" b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como: </a:t>
              </a:r>
              <a:endParaRPr lang="es-ES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s-ES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s-ES" sz="1100" b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	</a:t>
              </a:r>
              <a:r>
                <a:rPr lang="es-ES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𝐴𝑚=𝐶𝑢𝑜𝑡𝑎 −𝐼𝑛𝑡𝑒𝑟𝑒𝑠</a:t>
              </a:r>
              <a:endParaRPr lang="es-ES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s-ES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s-ES" sz="1100" b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El</a:t>
              </a:r>
              <a:r>
                <a:rPr lang="es-ES" sz="1100" b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saldo final del periodo como :</a:t>
              </a:r>
            </a:p>
            <a:p>
              <a:endParaRPr lang="es-ES" sz="1100" b="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/>
              <a:r>
                <a:rPr lang="es-ES" sz="1100" b="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𝑆𝐹=𝑆𝐼 −𝐴𝑚</a:t>
              </a:r>
              <a:endParaRPr lang="es-ES" sz="1100" b="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s-ES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s-CL" sz="18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s-CL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508000</xdr:colOff>
      <xdr:row>26</xdr:row>
      <xdr:rowOff>12700</xdr:rowOff>
    </xdr:from>
    <xdr:to>
      <xdr:col>7</xdr:col>
      <xdr:colOff>50800</xdr:colOff>
      <xdr:row>38</xdr:row>
      <xdr:rowOff>25400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5677E4A1-9B8F-7F42-8409-5C349A4A221E}"/>
                </a:ext>
              </a:extLst>
            </xdr:cNvPr>
            <xdr:cNvSpPr txBox="1"/>
          </xdr:nvSpPr>
          <xdr:spPr>
            <a:xfrm>
              <a:off x="508000" y="5295900"/>
              <a:ext cx="5562600" cy="24511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s-ES_tradnl" sz="1100"/>
                <a:t>calculos :</a:t>
              </a:r>
            </a:p>
            <a:p>
              <a:endParaRPr lang="es-ES_tradnl" sz="1100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100" b="0" i="1">
                        <a:latin typeface="Cambria Math" panose="02040503050406030204" pitchFamily="18" charset="0"/>
                      </a:rPr>
                      <m:t>𝑉𝑎𝑙𝑜𝑟</m:t>
                    </m:r>
                    <m:r>
                      <a:rPr lang="es-E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s-ES" sz="1100" b="0" i="1">
                        <a:latin typeface="Cambria Math" panose="02040503050406030204" pitchFamily="18" charset="0"/>
                      </a:rPr>
                      <m:t>𝑑𝑒𝑝𝑟𝑒𝑐𝑖𝑎𝑏𝑙𝑒</m:t>
                    </m:r>
                    <m:r>
                      <a:rPr lang="es-ES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s-ES" sz="1100" b="0" i="1">
                        <a:latin typeface="Cambria Math" panose="02040503050406030204" pitchFamily="18" charset="0"/>
                      </a:rPr>
                      <m:t>𝑉𝑎𝑙𝑜𝑟</m:t>
                    </m:r>
                    <m:r>
                      <a:rPr lang="es-E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s-ES" sz="1100" b="0" i="1">
                        <a:latin typeface="Cambria Math" panose="02040503050406030204" pitchFamily="18" charset="0"/>
                      </a:rPr>
                      <m:t>𝑟𝑒𝑎𝑙</m:t>
                    </m:r>
                    <m:r>
                      <a:rPr lang="es-ES" sz="1100" b="0" i="1">
                        <a:latin typeface="Cambria Math" panose="02040503050406030204" pitchFamily="18" charset="0"/>
                      </a:rPr>
                      <m:t> −</m:t>
                    </m:r>
                    <m:r>
                      <a:rPr lang="es-ES" sz="1100" b="0" i="1">
                        <a:latin typeface="Cambria Math" panose="02040503050406030204" pitchFamily="18" charset="0"/>
                      </a:rPr>
                      <m:t>𝑟𝑒𝑠𝑖𝑑𝑢𝑎𝑙</m:t>
                    </m:r>
                  </m:oMath>
                </m:oMathPara>
              </a14:m>
              <a:endParaRPr lang="es-ES" sz="1100" b="0" i="1">
                <a:latin typeface="Cambria Math" panose="02040503050406030204" pitchFamily="18" charset="0"/>
              </a:endParaRPr>
            </a:p>
            <a:p>
              <a:endParaRPr lang="es-ES" sz="1100" b="0" i="1">
                <a:latin typeface="Cambria Math" panose="02040503050406030204" pitchFamily="18" charset="0"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100" b="0" i="1">
                        <a:latin typeface="Cambria Math" panose="02040503050406030204" pitchFamily="18" charset="0"/>
                      </a:rPr>
                      <m:t>𝑑𝑒𝑝</m:t>
                    </m:r>
                    <m:r>
                      <a:rPr lang="es-E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s-ES" sz="1100" b="0" i="1">
                        <a:latin typeface="Cambria Math" panose="02040503050406030204" pitchFamily="18" charset="0"/>
                      </a:rPr>
                      <m:t>𝑝𝑒𝑟𝑖𝑜𝑑𝑜</m:t>
                    </m:r>
                    <m:r>
                      <a:rPr lang="es-ES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s-E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𝑉𝑎𝑙𝑜𝑟</m:t>
                        </m:r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𝑑𝑒𝑝𝑟𝑒𝑐𝑖𝑎𝑏𝑙𝑒</m:t>
                        </m:r>
                      </m:num>
                      <m:den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𝑣𝑖𝑑𝑎</m:t>
                        </m:r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 ú</m:t>
                        </m:r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𝑡𝑖𝑙</m:t>
                        </m:r>
                      </m:den>
                    </m:f>
                  </m:oMath>
                </m:oMathPara>
              </a14:m>
              <a:endParaRPr lang="es-ES_tradnl" sz="1100"/>
            </a:p>
            <a:p>
              <a:endParaRPr lang="es-ES_tradnl" sz="1100"/>
            </a:p>
            <a:p>
              <a:r>
                <a:rPr lang="es-ES_tradnl" sz="1100"/>
                <a:t>	</a:t>
              </a:r>
              <a14:m>
                <m:oMath xmlns:m="http://schemas.openxmlformats.org/officeDocument/2006/math">
                  <m:r>
                    <a:rPr lang="es-ES" sz="1100" b="0" i="1">
                      <a:latin typeface="Cambria Math" panose="02040503050406030204" pitchFamily="18" charset="0"/>
                    </a:rPr>
                    <m:t>𝑉𝑒𝑛𝑡𝑎𝑗𝑎</m:t>
                  </m:r>
                  <m:r>
                    <a:rPr lang="es-ES" sz="1100" b="0" i="1">
                      <a:latin typeface="Cambria Math" panose="02040503050406030204" pitchFamily="18" charset="0"/>
                    </a:rPr>
                    <m:t> </m:t>
                  </m:r>
                  <m:r>
                    <a:rPr lang="es-ES" sz="1100" b="0" i="1">
                      <a:latin typeface="Cambria Math" panose="02040503050406030204" pitchFamily="18" charset="0"/>
                    </a:rPr>
                    <m:t>𝑡𝑟𝑖𝑏𝑢𝑡𝑎𝑟𝑖𝑎</m:t>
                  </m:r>
                  <m:r>
                    <a:rPr lang="es-ES" sz="1100" b="0" i="1">
                      <a:latin typeface="Cambria Math" panose="02040503050406030204" pitchFamily="18" charset="0"/>
                    </a:rPr>
                    <m:t>=</m:t>
                  </m:r>
                  <m:r>
                    <a:rPr lang="es-ES" sz="1100" b="0" i="1">
                      <a:latin typeface="Cambria Math" panose="02040503050406030204" pitchFamily="18" charset="0"/>
                    </a:rPr>
                    <m:t>𝑖𝑚𝑝𝑢𝑒𝑠𝑡𝑜𝑠</m:t>
                  </m:r>
                  <m:r>
                    <a:rPr lang="es-ES" sz="1100" b="0" i="1">
                      <a:latin typeface="Cambria Math" panose="02040503050406030204" pitchFamily="18" charset="0"/>
                    </a:rPr>
                    <m:t> ∗</m:t>
                  </m:r>
                  <m:r>
                    <a:rPr lang="es-ES" sz="1100" b="0" i="1">
                      <a:latin typeface="Cambria Math" panose="02040503050406030204" pitchFamily="18" charset="0"/>
                    </a:rPr>
                    <m:t>𝐷𝑒𝑝</m:t>
                  </m:r>
                  <m:r>
                    <a:rPr lang="es-ES" sz="1100" b="0" i="1">
                      <a:latin typeface="Cambria Math" panose="02040503050406030204" pitchFamily="18" charset="0"/>
                    </a:rPr>
                    <m:t> </m:t>
                  </m:r>
                  <m:r>
                    <a:rPr lang="es-ES" sz="1100" b="0" i="1">
                      <a:latin typeface="Cambria Math" panose="02040503050406030204" pitchFamily="18" charset="0"/>
                    </a:rPr>
                    <m:t>𝑝𝑒𝑟𝑖𝑜𝑑𝑜</m:t>
                  </m:r>
                </m:oMath>
              </a14:m>
              <a:endParaRPr lang="es-ES" sz="1100" b="0" i="1">
                <a:latin typeface="Cambria Math" panose="02040503050406030204" pitchFamily="18" charset="0"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100" b="0" i="1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s-ES_tradnl" sz="1100"/>
            </a:p>
          </xdr:txBody>
        </xdr:sp>
      </mc:Choice>
      <mc:Fallback xmlns="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5677E4A1-9B8F-7F42-8409-5C349A4A221E}"/>
                </a:ext>
              </a:extLst>
            </xdr:cNvPr>
            <xdr:cNvSpPr txBox="1"/>
          </xdr:nvSpPr>
          <xdr:spPr>
            <a:xfrm>
              <a:off x="508000" y="5295900"/>
              <a:ext cx="5562600" cy="24511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s-ES_tradnl" sz="1100"/>
                <a:t>calculos :</a:t>
              </a:r>
            </a:p>
            <a:p>
              <a:endParaRPr lang="es-ES_tradnl" sz="1100"/>
            </a:p>
            <a:p>
              <a:r>
                <a:rPr lang="es-ES" sz="1100" b="0" i="0">
                  <a:latin typeface="Cambria Math" panose="02040503050406030204" pitchFamily="18" charset="0"/>
                </a:rPr>
                <a:t>𝑉𝑎𝑙𝑜𝑟 𝑑𝑒𝑝𝑟𝑒𝑐𝑖𝑎𝑏𝑙𝑒=𝑉𝑎𝑙𝑜𝑟 𝑟𝑒𝑎𝑙 −𝑟𝑒𝑠𝑖𝑑𝑢𝑎𝑙</a:t>
              </a:r>
              <a:endParaRPr lang="es-ES" sz="1100" b="0" i="1">
                <a:latin typeface="Cambria Math" panose="02040503050406030204" pitchFamily="18" charset="0"/>
              </a:endParaRPr>
            </a:p>
            <a:p>
              <a:endParaRPr lang="es-ES" sz="1100" b="0" i="1">
                <a:latin typeface="Cambria Math" panose="02040503050406030204" pitchFamily="18" charset="0"/>
              </a:endParaRPr>
            </a:p>
            <a:p>
              <a:r>
                <a:rPr lang="es-ES" sz="1100" b="0" i="0">
                  <a:latin typeface="Cambria Math" panose="02040503050406030204" pitchFamily="18" charset="0"/>
                </a:rPr>
                <a:t>𝑑𝑒𝑝 𝑝𝑒𝑟𝑖𝑜𝑑𝑜=(𝑉𝑎𝑙𝑜𝑟 𝑑𝑒𝑝𝑟𝑒𝑐𝑖𝑎𝑏𝑙𝑒)/(𝑣𝑖𝑑𝑎 ú𝑡𝑖𝑙)</a:t>
              </a:r>
              <a:endParaRPr lang="es-ES_tradnl" sz="1100"/>
            </a:p>
            <a:p>
              <a:endParaRPr lang="es-ES_tradnl" sz="1100"/>
            </a:p>
            <a:p>
              <a:r>
                <a:rPr lang="es-ES_tradnl" sz="1100"/>
                <a:t>	</a:t>
              </a:r>
              <a:r>
                <a:rPr lang="es-ES" sz="1100" b="0" i="0">
                  <a:latin typeface="Cambria Math" panose="02040503050406030204" pitchFamily="18" charset="0"/>
                </a:rPr>
                <a:t>𝑉𝑒𝑛𝑡𝑎𝑗𝑎 𝑡𝑟𝑖𝑏𝑢𝑡𝑎𝑟𝑖𝑎=𝑖𝑚𝑝𝑢𝑒𝑠𝑡𝑜𝑠 ∗𝐷𝑒𝑝 𝑝𝑒𝑟𝑖𝑜𝑑𝑜</a:t>
              </a:r>
              <a:endParaRPr lang="es-ES" sz="1100" b="0" i="1">
                <a:latin typeface="Cambria Math" panose="02040503050406030204" pitchFamily="18" charset="0"/>
              </a:endParaRPr>
            </a:p>
            <a:p>
              <a:r>
                <a:rPr lang="es-ES" sz="1100" b="0" i="0">
                  <a:latin typeface="Cambria Math" panose="02040503050406030204" pitchFamily="18" charset="0"/>
                </a:rPr>
                <a:t> </a:t>
              </a:r>
              <a:endParaRPr lang="es-ES_tradnl" sz="1100"/>
            </a:p>
          </xdr:txBody>
        </xdr:sp>
      </mc:Fallback>
    </mc:AlternateContent>
    <xdr:clientData/>
  </xdr:twoCellAnchor>
  <xdr:twoCellAnchor>
    <xdr:from>
      <xdr:col>8</xdr:col>
      <xdr:colOff>647700</xdr:colOff>
      <xdr:row>25</xdr:row>
      <xdr:rowOff>127000</xdr:rowOff>
    </xdr:from>
    <xdr:to>
      <xdr:col>15</xdr:col>
      <xdr:colOff>431800</xdr:colOff>
      <xdr:row>37</xdr:row>
      <xdr:rowOff>139700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D33AD04A-95E6-6241-B4DA-39EA6023CC03}"/>
                </a:ext>
              </a:extLst>
            </xdr:cNvPr>
            <xdr:cNvSpPr txBox="1"/>
          </xdr:nvSpPr>
          <xdr:spPr>
            <a:xfrm>
              <a:off x="7493000" y="5207000"/>
              <a:ext cx="5562600" cy="24511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s-ES_tradnl" sz="1100"/>
                <a:t>calculos :</a:t>
              </a:r>
            </a:p>
            <a:p>
              <a:endParaRPr lang="es-ES_tradnl" sz="1100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100" b="0" i="1">
                        <a:latin typeface="Cambria Math" panose="02040503050406030204" pitchFamily="18" charset="0"/>
                      </a:rPr>
                      <m:t>𝑉𝑎𝑙𝑜𝑟</m:t>
                    </m:r>
                    <m:r>
                      <a:rPr lang="es-E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s-ES" sz="1100" b="0" i="1">
                        <a:latin typeface="Cambria Math" panose="02040503050406030204" pitchFamily="18" charset="0"/>
                      </a:rPr>
                      <m:t>𝑑𝑒𝑝𝑟𝑒𝑐𝑖𝑎𝑏𝑙𝑒</m:t>
                    </m:r>
                    <m:r>
                      <a:rPr lang="es-ES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s-ES" sz="1100" b="0" i="1">
                        <a:latin typeface="Cambria Math" panose="02040503050406030204" pitchFamily="18" charset="0"/>
                      </a:rPr>
                      <m:t>𝑉𝑎𝑙𝑜𝑟</m:t>
                    </m:r>
                    <m:r>
                      <a:rPr lang="es-E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s-ES" sz="1100" b="0" i="1">
                        <a:latin typeface="Cambria Math" panose="02040503050406030204" pitchFamily="18" charset="0"/>
                      </a:rPr>
                      <m:t>𝑟𝑒𝑎𝑙</m:t>
                    </m:r>
                    <m:r>
                      <a:rPr lang="es-ES" sz="1100" b="0" i="1">
                        <a:latin typeface="Cambria Math" panose="02040503050406030204" pitchFamily="18" charset="0"/>
                      </a:rPr>
                      <m:t> −</m:t>
                    </m:r>
                    <m:r>
                      <a:rPr lang="es-ES" sz="1100" b="0" i="1">
                        <a:latin typeface="Cambria Math" panose="02040503050406030204" pitchFamily="18" charset="0"/>
                      </a:rPr>
                      <m:t>𝑟𝑒𝑠𝑖𝑑𝑢𝑎𝑙</m:t>
                    </m:r>
                  </m:oMath>
                </m:oMathPara>
              </a14:m>
              <a:endParaRPr lang="es-ES" sz="1100" b="0" i="1">
                <a:latin typeface="Cambria Math" panose="02040503050406030204" pitchFamily="18" charset="0"/>
              </a:endParaRPr>
            </a:p>
            <a:p>
              <a:endParaRPr lang="es-ES" sz="1100" b="0" i="1">
                <a:latin typeface="Cambria Math" panose="02040503050406030204" pitchFamily="18" charset="0"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100" b="0" i="1">
                        <a:latin typeface="Cambria Math" panose="02040503050406030204" pitchFamily="18" charset="0"/>
                      </a:rPr>
                      <m:t>𝑆𝐷𝐴</m:t>
                    </m:r>
                    <m:r>
                      <a:rPr lang="es-ES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es-E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∗(</m:t>
                        </m:r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+1)</m:t>
                        </m:r>
                      </m:num>
                      <m:den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</m:oMath>
                </m:oMathPara>
              </a14:m>
              <a:endParaRPr lang="es-ES" sz="1100" b="0" i="1">
                <a:latin typeface="Cambria Math" panose="02040503050406030204" pitchFamily="18" charset="0"/>
              </a:endParaRPr>
            </a:p>
            <a:p>
              <a:endParaRPr lang="es-ES" sz="1100" b="0" i="1">
                <a:latin typeface="Cambria Math" panose="02040503050406030204" pitchFamily="18" charset="0"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100" b="0" i="1">
                        <a:latin typeface="Cambria Math" panose="02040503050406030204" pitchFamily="18" charset="0"/>
                      </a:rPr>
                      <m:t>𝑑𝑒𝑝</m:t>
                    </m:r>
                    <m:r>
                      <a:rPr lang="es-E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s-ES" sz="1100" b="0" i="1">
                        <a:latin typeface="Cambria Math" panose="02040503050406030204" pitchFamily="18" charset="0"/>
                      </a:rPr>
                      <m:t>𝑝𝑒𝑟𝑖𝑜𝑑𝑜𝑗</m:t>
                    </m:r>
                    <m:r>
                      <a:rPr lang="es-ES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s-E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d>
                          <m:dPr>
                            <m:ctrlPr>
                              <a:rPr lang="es-ES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s-ES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  <m:r>
                              <a:rPr lang="es-ES" sz="1100" b="0" i="1">
                                <a:latin typeface="Cambria Math" panose="02040503050406030204" pitchFamily="18" charset="0"/>
                              </a:rPr>
                              <m:t>+1−</m:t>
                            </m:r>
                            <m:r>
                              <a:rPr lang="es-ES" sz="1100" b="0" i="1">
                                <a:latin typeface="Cambria Math" panose="02040503050406030204" pitchFamily="18" charset="0"/>
                              </a:rPr>
                              <m:t>𝑗</m:t>
                            </m:r>
                          </m:e>
                        </m:d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 ∗</m:t>
                        </m:r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𝑉𝑑</m:t>
                        </m:r>
                      </m:num>
                      <m:den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𝑆𝐷𝐴</m:t>
                        </m:r>
                      </m:den>
                    </m:f>
                  </m:oMath>
                </m:oMathPara>
              </a14:m>
              <a:endParaRPr lang="es-ES_tradnl" sz="1100"/>
            </a:p>
            <a:p>
              <a:endParaRPr lang="es-ES_tradnl" sz="1100"/>
            </a:p>
            <a:p>
              <a:r>
                <a:rPr lang="es-ES_tradnl" sz="1100"/>
                <a:t>	</a:t>
              </a:r>
              <a14:m>
                <m:oMath xmlns:m="http://schemas.openxmlformats.org/officeDocument/2006/math">
                  <m:r>
                    <a:rPr lang="es-ES" sz="1100" b="0" i="1">
                      <a:latin typeface="Cambria Math" panose="02040503050406030204" pitchFamily="18" charset="0"/>
                    </a:rPr>
                    <m:t>𝑉𝑒𝑛𝑡𝑎𝑗𝑎</m:t>
                  </m:r>
                  <m:r>
                    <a:rPr lang="es-ES" sz="1100" b="0" i="1">
                      <a:latin typeface="Cambria Math" panose="02040503050406030204" pitchFamily="18" charset="0"/>
                    </a:rPr>
                    <m:t> </m:t>
                  </m:r>
                  <m:r>
                    <a:rPr lang="es-ES" sz="1100" b="0" i="1">
                      <a:latin typeface="Cambria Math" panose="02040503050406030204" pitchFamily="18" charset="0"/>
                    </a:rPr>
                    <m:t>𝑡𝑟𝑖𝑏𝑢𝑡𝑎𝑟𝑖𝑎</m:t>
                  </m:r>
                  <m:r>
                    <a:rPr lang="es-ES" sz="1100" b="0" i="1">
                      <a:latin typeface="Cambria Math" panose="02040503050406030204" pitchFamily="18" charset="0"/>
                    </a:rPr>
                    <m:t>=</m:t>
                  </m:r>
                  <m:r>
                    <a:rPr lang="es-ES" sz="1100" b="0" i="1">
                      <a:latin typeface="Cambria Math" panose="02040503050406030204" pitchFamily="18" charset="0"/>
                    </a:rPr>
                    <m:t>𝑖𝑚𝑝𝑢𝑒𝑠𝑡𝑜𝑠</m:t>
                  </m:r>
                  <m:r>
                    <a:rPr lang="es-ES" sz="1100" b="0" i="1">
                      <a:latin typeface="Cambria Math" panose="02040503050406030204" pitchFamily="18" charset="0"/>
                    </a:rPr>
                    <m:t> ∗</m:t>
                  </m:r>
                  <m:r>
                    <a:rPr lang="es-ES" sz="1100" b="0" i="1">
                      <a:latin typeface="Cambria Math" panose="02040503050406030204" pitchFamily="18" charset="0"/>
                    </a:rPr>
                    <m:t>𝐷𝑒𝑝</m:t>
                  </m:r>
                  <m:r>
                    <a:rPr lang="es-ES" sz="1100" b="0" i="1">
                      <a:latin typeface="Cambria Math" panose="02040503050406030204" pitchFamily="18" charset="0"/>
                    </a:rPr>
                    <m:t> </m:t>
                  </m:r>
                  <m:r>
                    <a:rPr lang="es-ES" sz="1100" b="0" i="1">
                      <a:latin typeface="Cambria Math" panose="02040503050406030204" pitchFamily="18" charset="0"/>
                    </a:rPr>
                    <m:t>𝑝𝑒𝑟𝑖𝑜𝑑𝑜</m:t>
                  </m:r>
                </m:oMath>
              </a14:m>
              <a:endParaRPr lang="es-ES" sz="1100" b="0" i="1">
                <a:latin typeface="Cambria Math" panose="02040503050406030204" pitchFamily="18" charset="0"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100" b="0" i="1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s-ES_tradnl" sz="1100"/>
            </a:p>
          </xdr:txBody>
        </xdr:sp>
      </mc:Choice>
      <mc:Fallback xmlns=""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D33AD04A-95E6-6241-B4DA-39EA6023CC03}"/>
                </a:ext>
              </a:extLst>
            </xdr:cNvPr>
            <xdr:cNvSpPr txBox="1"/>
          </xdr:nvSpPr>
          <xdr:spPr>
            <a:xfrm>
              <a:off x="7493000" y="5207000"/>
              <a:ext cx="5562600" cy="24511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s-ES_tradnl" sz="1100"/>
                <a:t>calculos :</a:t>
              </a:r>
            </a:p>
            <a:p>
              <a:endParaRPr lang="es-ES_tradnl" sz="1100"/>
            </a:p>
            <a:p>
              <a:r>
                <a:rPr lang="es-ES" sz="1100" b="0" i="0">
                  <a:latin typeface="Cambria Math" panose="02040503050406030204" pitchFamily="18" charset="0"/>
                </a:rPr>
                <a:t>𝑉𝑎𝑙𝑜𝑟 𝑑𝑒𝑝𝑟𝑒𝑐𝑖𝑎𝑏𝑙𝑒=𝑉𝑎𝑙𝑜𝑟 𝑟𝑒𝑎𝑙 −𝑟𝑒𝑠𝑖𝑑𝑢𝑎𝑙</a:t>
              </a:r>
              <a:endParaRPr lang="es-ES" sz="1100" b="0" i="1">
                <a:latin typeface="Cambria Math" panose="02040503050406030204" pitchFamily="18" charset="0"/>
              </a:endParaRPr>
            </a:p>
            <a:p>
              <a:endParaRPr lang="es-ES" sz="1100" b="0" i="1">
                <a:latin typeface="Cambria Math" panose="02040503050406030204" pitchFamily="18" charset="0"/>
              </a:endParaRPr>
            </a:p>
            <a:p>
              <a:r>
                <a:rPr lang="es-ES" sz="1100" b="0" i="0">
                  <a:latin typeface="Cambria Math" panose="02040503050406030204" pitchFamily="18" charset="0"/>
                </a:rPr>
                <a:t>𝑆𝐷𝐴=  (𝑛∗(𝑛+1))/2</a:t>
              </a:r>
              <a:endParaRPr lang="es-ES" sz="1100" b="0" i="1">
                <a:latin typeface="Cambria Math" panose="02040503050406030204" pitchFamily="18" charset="0"/>
              </a:endParaRPr>
            </a:p>
            <a:p>
              <a:endParaRPr lang="es-ES" sz="1100" b="0" i="1">
                <a:latin typeface="Cambria Math" panose="02040503050406030204" pitchFamily="18" charset="0"/>
              </a:endParaRPr>
            </a:p>
            <a:p>
              <a:r>
                <a:rPr lang="es-ES" sz="1100" b="0" i="0">
                  <a:latin typeface="Cambria Math" panose="02040503050406030204" pitchFamily="18" charset="0"/>
                </a:rPr>
                <a:t>𝑑𝑒𝑝 𝑝𝑒𝑟𝑖𝑜𝑑𝑜𝑗=((𝑛+1−𝑗)  ∗𝑉𝑑)/𝑆𝐷𝐴</a:t>
              </a:r>
              <a:endParaRPr lang="es-ES_tradnl" sz="1100"/>
            </a:p>
            <a:p>
              <a:endParaRPr lang="es-ES_tradnl" sz="1100"/>
            </a:p>
            <a:p>
              <a:r>
                <a:rPr lang="es-ES_tradnl" sz="1100"/>
                <a:t>	</a:t>
              </a:r>
              <a:r>
                <a:rPr lang="es-ES" sz="1100" b="0" i="0">
                  <a:latin typeface="Cambria Math" panose="02040503050406030204" pitchFamily="18" charset="0"/>
                </a:rPr>
                <a:t>𝑉𝑒𝑛𝑡𝑎𝑗𝑎 𝑡𝑟𝑖𝑏𝑢𝑡𝑎𝑟𝑖𝑎=𝑖𝑚𝑝𝑢𝑒𝑠𝑡𝑜𝑠 ∗𝐷𝑒𝑝 𝑝𝑒𝑟𝑖𝑜𝑑𝑜</a:t>
              </a:r>
              <a:endParaRPr lang="es-ES" sz="1100" b="0" i="1">
                <a:latin typeface="Cambria Math" panose="02040503050406030204" pitchFamily="18" charset="0"/>
              </a:endParaRPr>
            </a:p>
            <a:p>
              <a:r>
                <a:rPr lang="es-ES" sz="1100" b="0" i="0">
                  <a:latin typeface="Cambria Math" panose="02040503050406030204" pitchFamily="18" charset="0"/>
                </a:rPr>
                <a:t> </a:t>
              </a:r>
              <a:endParaRPr lang="es-ES_tradnl" sz="1100"/>
            </a:p>
          </xdr:txBody>
        </xdr:sp>
      </mc:Fallback>
    </mc:AlternateContent>
    <xdr:clientData/>
  </xdr:twoCellAnchor>
  <xdr:twoCellAnchor>
    <xdr:from>
      <xdr:col>16</xdr:col>
      <xdr:colOff>520700</xdr:colOff>
      <xdr:row>24</xdr:row>
      <xdr:rowOff>63500</xdr:rowOff>
    </xdr:from>
    <xdr:to>
      <xdr:col>23</xdr:col>
      <xdr:colOff>304800</xdr:colOff>
      <xdr:row>36</xdr:row>
      <xdr:rowOff>76200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CuadroTexto 5">
              <a:extLst>
                <a:ext uri="{FF2B5EF4-FFF2-40B4-BE49-F238E27FC236}">
                  <a16:creationId xmlns:a16="http://schemas.microsoft.com/office/drawing/2014/main" id="{424E3862-BF28-E347-8959-36D4B824D448}"/>
                </a:ext>
              </a:extLst>
            </xdr:cNvPr>
            <xdr:cNvSpPr txBox="1"/>
          </xdr:nvSpPr>
          <xdr:spPr>
            <a:xfrm>
              <a:off x="13970000" y="4940300"/>
              <a:ext cx="5562600" cy="24511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s-ES_tradnl" sz="1100"/>
                <a:t>calculos :</a:t>
              </a:r>
            </a:p>
            <a:p>
              <a:endParaRPr lang="es-ES_tradnl" sz="1100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100" b="0" i="1">
                        <a:latin typeface="Cambria Math" panose="02040503050406030204" pitchFamily="18" charset="0"/>
                      </a:rPr>
                      <m:t>𝑉𝑎𝑙𝑜𝑟</m:t>
                    </m:r>
                    <m:r>
                      <a:rPr lang="es-E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s-ES" sz="1100" b="0" i="1">
                        <a:latin typeface="Cambria Math" panose="02040503050406030204" pitchFamily="18" charset="0"/>
                      </a:rPr>
                      <m:t>𝑑𝑒𝑝𝑟𝑒𝑐𝑖𝑎𝑏𝑙𝑒</m:t>
                    </m:r>
                    <m:r>
                      <a:rPr lang="es-ES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s-ES" sz="1100" b="0" i="1">
                        <a:latin typeface="Cambria Math" panose="02040503050406030204" pitchFamily="18" charset="0"/>
                      </a:rPr>
                      <m:t>𝑉𝑎𝑙𝑜𝑟</m:t>
                    </m:r>
                    <m:r>
                      <a:rPr lang="es-E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s-ES" sz="1100" b="0" i="1">
                        <a:latin typeface="Cambria Math" panose="02040503050406030204" pitchFamily="18" charset="0"/>
                      </a:rPr>
                      <m:t>𝑟𝑒𝑎𝑙</m:t>
                    </m:r>
                    <m:r>
                      <a:rPr lang="es-ES" sz="1100" b="0" i="1">
                        <a:latin typeface="Cambria Math" panose="02040503050406030204" pitchFamily="18" charset="0"/>
                      </a:rPr>
                      <m:t> −</m:t>
                    </m:r>
                    <m:r>
                      <a:rPr lang="es-ES" sz="1100" b="0" i="1">
                        <a:latin typeface="Cambria Math" panose="02040503050406030204" pitchFamily="18" charset="0"/>
                      </a:rPr>
                      <m:t>𝑟𝑒𝑠𝑖𝑑𝑢𝑎𝑙</m:t>
                    </m:r>
                  </m:oMath>
                </m:oMathPara>
              </a14:m>
              <a:endParaRPr lang="es-ES" sz="1100" b="0" i="1">
                <a:latin typeface="Cambria Math" panose="02040503050406030204" pitchFamily="18" charset="0"/>
              </a:endParaRPr>
            </a:p>
            <a:p>
              <a:endParaRPr lang="es-ES" sz="1100" b="0" i="1">
                <a:latin typeface="Cambria Math" panose="02040503050406030204" pitchFamily="18" charset="0"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100" b="0" i="1">
                        <a:latin typeface="Cambria Math" panose="02040503050406030204" pitchFamily="18" charset="0"/>
                      </a:rPr>
                      <m:t>𝑆𝐷𝐴</m:t>
                    </m:r>
                    <m:r>
                      <a:rPr lang="es-ES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es-E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∗(</m:t>
                        </m:r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+1)</m:t>
                        </m:r>
                      </m:num>
                      <m:den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</m:oMath>
                </m:oMathPara>
              </a14:m>
              <a:endParaRPr lang="es-ES" sz="1100" b="0" i="1">
                <a:latin typeface="Cambria Math" panose="02040503050406030204" pitchFamily="18" charset="0"/>
              </a:endParaRPr>
            </a:p>
            <a:p>
              <a:endParaRPr lang="es-ES" sz="1100" b="0" i="1">
                <a:latin typeface="Cambria Math" panose="02040503050406030204" pitchFamily="18" charset="0"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100" b="0" i="1">
                        <a:latin typeface="Cambria Math" panose="02040503050406030204" pitchFamily="18" charset="0"/>
                      </a:rPr>
                      <m:t>𝑑𝑒𝑝</m:t>
                    </m:r>
                    <m:r>
                      <a:rPr lang="es-E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s-ES" sz="1100" b="0" i="1">
                        <a:latin typeface="Cambria Math" panose="02040503050406030204" pitchFamily="18" charset="0"/>
                      </a:rPr>
                      <m:t>𝑝𝑒𝑟𝑖𝑜𝑑𝑜𝑗</m:t>
                    </m:r>
                    <m:r>
                      <a:rPr lang="es-ES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s-E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d>
                          <m:dPr>
                            <m:ctrlPr>
                              <a:rPr lang="es-ES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s-ES" sz="1100" b="0" i="1">
                                <a:latin typeface="Cambria Math" panose="02040503050406030204" pitchFamily="18" charset="0"/>
                              </a:rPr>
                              <m:t>𝑗</m:t>
                            </m:r>
                          </m:e>
                        </m:d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 ∗</m:t>
                        </m:r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𝑉𝑑</m:t>
                        </m:r>
                      </m:num>
                      <m:den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𝑆𝐷𝐴</m:t>
                        </m:r>
                      </m:den>
                    </m:f>
                  </m:oMath>
                </m:oMathPara>
              </a14:m>
              <a:endParaRPr lang="es-ES_tradnl" sz="1100"/>
            </a:p>
            <a:p>
              <a:endParaRPr lang="es-ES_tradnl" sz="1100"/>
            </a:p>
            <a:p>
              <a:r>
                <a:rPr lang="es-ES_tradnl" sz="1100"/>
                <a:t>	</a:t>
              </a:r>
              <a14:m>
                <m:oMath xmlns:m="http://schemas.openxmlformats.org/officeDocument/2006/math">
                  <m:r>
                    <a:rPr lang="es-ES" sz="1100" b="0" i="1">
                      <a:latin typeface="Cambria Math" panose="02040503050406030204" pitchFamily="18" charset="0"/>
                    </a:rPr>
                    <m:t>𝑉𝑒𝑛𝑡𝑎𝑗𝑎</m:t>
                  </m:r>
                  <m:r>
                    <a:rPr lang="es-ES" sz="1100" b="0" i="1">
                      <a:latin typeface="Cambria Math" panose="02040503050406030204" pitchFamily="18" charset="0"/>
                    </a:rPr>
                    <m:t> </m:t>
                  </m:r>
                  <m:r>
                    <a:rPr lang="es-ES" sz="1100" b="0" i="1">
                      <a:latin typeface="Cambria Math" panose="02040503050406030204" pitchFamily="18" charset="0"/>
                    </a:rPr>
                    <m:t>𝑡𝑟𝑖𝑏𝑢𝑡𝑎𝑟𝑖𝑎</m:t>
                  </m:r>
                  <m:r>
                    <a:rPr lang="es-ES" sz="1100" b="0" i="1">
                      <a:latin typeface="Cambria Math" panose="02040503050406030204" pitchFamily="18" charset="0"/>
                    </a:rPr>
                    <m:t>=</m:t>
                  </m:r>
                  <m:r>
                    <a:rPr lang="es-ES" sz="1100" b="0" i="1">
                      <a:latin typeface="Cambria Math" panose="02040503050406030204" pitchFamily="18" charset="0"/>
                    </a:rPr>
                    <m:t>𝑖𝑚𝑝𝑢𝑒𝑠𝑡𝑜𝑠</m:t>
                  </m:r>
                  <m:r>
                    <a:rPr lang="es-ES" sz="1100" b="0" i="1">
                      <a:latin typeface="Cambria Math" panose="02040503050406030204" pitchFamily="18" charset="0"/>
                    </a:rPr>
                    <m:t> ∗</m:t>
                  </m:r>
                  <m:r>
                    <a:rPr lang="es-ES" sz="1100" b="0" i="1">
                      <a:latin typeface="Cambria Math" panose="02040503050406030204" pitchFamily="18" charset="0"/>
                    </a:rPr>
                    <m:t>𝐷𝑒𝑝</m:t>
                  </m:r>
                  <m:r>
                    <a:rPr lang="es-ES" sz="1100" b="0" i="1">
                      <a:latin typeface="Cambria Math" panose="02040503050406030204" pitchFamily="18" charset="0"/>
                    </a:rPr>
                    <m:t> </m:t>
                  </m:r>
                  <m:r>
                    <a:rPr lang="es-ES" sz="1100" b="0" i="1">
                      <a:latin typeface="Cambria Math" panose="02040503050406030204" pitchFamily="18" charset="0"/>
                    </a:rPr>
                    <m:t>𝑝𝑒𝑟𝑖𝑜𝑑𝑜</m:t>
                  </m:r>
                </m:oMath>
              </a14:m>
              <a:endParaRPr lang="es-ES" sz="1100" b="0" i="1">
                <a:latin typeface="Cambria Math" panose="02040503050406030204" pitchFamily="18" charset="0"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100" b="0" i="1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s-ES_tradnl" sz="1100"/>
            </a:p>
          </xdr:txBody>
        </xdr:sp>
      </mc:Choice>
      <mc:Fallback xmlns="">
        <xdr:sp macro="" textlink="">
          <xdr:nvSpPr>
            <xdr:cNvPr id="6" name="CuadroTexto 5">
              <a:extLst>
                <a:ext uri="{FF2B5EF4-FFF2-40B4-BE49-F238E27FC236}">
                  <a16:creationId xmlns:a16="http://schemas.microsoft.com/office/drawing/2014/main" id="{424E3862-BF28-E347-8959-36D4B824D448}"/>
                </a:ext>
              </a:extLst>
            </xdr:cNvPr>
            <xdr:cNvSpPr txBox="1"/>
          </xdr:nvSpPr>
          <xdr:spPr>
            <a:xfrm>
              <a:off x="13970000" y="4940300"/>
              <a:ext cx="5562600" cy="24511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s-ES_tradnl" sz="1100"/>
                <a:t>calculos :</a:t>
              </a:r>
            </a:p>
            <a:p>
              <a:endParaRPr lang="es-ES_tradnl" sz="1100"/>
            </a:p>
            <a:p>
              <a:r>
                <a:rPr lang="es-ES" sz="1100" b="0" i="0">
                  <a:latin typeface="Cambria Math" panose="02040503050406030204" pitchFamily="18" charset="0"/>
                </a:rPr>
                <a:t>𝑉𝑎𝑙𝑜𝑟 𝑑𝑒𝑝𝑟𝑒𝑐𝑖𝑎𝑏𝑙𝑒=𝑉𝑎𝑙𝑜𝑟 𝑟𝑒𝑎𝑙 −𝑟𝑒𝑠𝑖𝑑𝑢𝑎𝑙</a:t>
              </a:r>
              <a:endParaRPr lang="es-ES" sz="1100" b="0" i="1">
                <a:latin typeface="Cambria Math" panose="02040503050406030204" pitchFamily="18" charset="0"/>
              </a:endParaRPr>
            </a:p>
            <a:p>
              <a:endParaRPr lang="es-ES" sz="1100" b="0" i="1">
                <a:latin typeface="Cambria Math" panose="02040503050406030204" pitchFamily="18" charset="0"/>
              </a:endParaRPr>
            </a:p>
            <a:p>
              <a:r>
                <a:rPr lang="es-ES" sz="1100" b="0" i="0">
                  <a:latin typeface="Cambria Math" panose="02040503050406030204" pitchFamily="18" charset="0"/>
                </a:rPr>
                <a:t>𝑆𝐷𝐴=  (𝑛∗(𝑛+1))/2</a:t>
              </a:r>
              <a:endParaRPr lang="es-ES" sz="1100" b="0" i="1">
                <a:latin typeface="Cambria Math" panose="02040503050406030204" pitchFamily="18" charset="0"/>
              </a:endParaRPr>
            </a:p>
            <a:p>
              <a:endParaRPr lang="es-ES" sz="1100" b="0" i="1">
                <a:latin typeface="Cambria Math" panose="02040503050406030204" pitchFamily="18" charset="0"/>
              </a:endParaRPr>
            </a:p>
            <a:p>
              <a:r>
                <a:rPr lang="es-ES" sz="1100" b="0" i="0">
                  <a:latin typeface="Cambria Math" panose="02040503050406030204" pitchFamily="18" charset="0"/>
                </a:rPr>
                <a:t>𝑑𝑒𝑝 𝑝𝑒𝑟𝑖𝑜𝑑𝑜𝑗=((𝑗)  ∗𝑉𝑑)/𝑆𝐷𝐴</a:t>
              </a:r>
              <a:endParaRPr lang="es-ES_tradnl" sz="1100"/>
            </a:p>
            <a:p>
              <a:endParaRPr lang="es-ES_tradnl" sz="1100"/>
            </a:p>
            <a:p>
              <a:r>
                <a:rPr lang="es-ES_tradnl" sz="1100"/>
                <a:t>	</a:t>
              </a:r>
              <a:r>
                <a:rPr lang="es-ES" sz="1100" b="0" i="0">
                  <a:latin typeface="Cambria Math" panose="02040503050406030204" pitchFamily="18" charset="0"/>
                </a:rPr>
                <a:t>𝑉𝑒𝑛𝑡𝑎𝑗𝑎 𝑡𝑟𝑖𝑏𝑢𝑡𝑎𝑟𝑖𝑎=𝑖𝑚𝑝𝑢𝑒𝑠𝑡𝑜𝑠 ∗𝐷𝑒𝑝 𝑝𝑒𝑟𝑖𝑜𝑑𝑜</a:t>
              </a:r>
              <a:endParaRPr lang="es-ES" sz="1100" b="0" i="1">
                <a:latin typeface="Cambria Math" panose="02040503050406030204" pitchFamily="18" charset="0"/>
              </a:endParaRPr>
            </a:p>
            <a:p>
              <a:r>
                <a:rPr lang="es-ES" sz="1100" b="0" i="0">
                  <a:latin typeface="Cambria Math" panose="02040503050406030204" pitchFamily="18" charset="0"/>
                </a:rPr>
                <a:t> </a:t>
              </a:r>
              <a:endParaRPr lang="es-ES_tradnl" sz="1100"/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EF492-9B24-A344-91BD-2156219A24F7}">
  <dimension ref="A1:Q34"/>
  <sheetViews>
    <sheetView zoomScale="90" zoomScaleNormal="100" workbookViewId="0">
      <selection activeCell="B3" sqref="B3"/>
    </sheetView>
  </sheetViews>
  <sheetFormatPr baseColWidth="10" defaultRowHeight="16" x14ac:dyDescent="0.2"/>
  <cols>
    <col min="6" max="6" width="13.33203125" bestFit="1" customWidth="1"/>
    <col min="8" max="8" width="12.1640625" bestFit="1" customWidth="1"/>
  </cols>
  <sheetData>
    <row r="1" spans="1:17" x14ac:dyDescent="0.2">
      <c r="A1" s="5" t="s">
        <v>7</v>
      </c>
      <c r="B1" s="5"/>
      <c r="C1" s="5"/>
      <c r="D1" s="5"/>
      <c r="E1" s="5"/>
      <c r="F1" s="5"/>
      <c r="J1" s="5" t="s">
        <v>8</v>
      </c>
      <c r="K1" s="5"/>
      <c r="L1" s="5"/>
      <c r="M1" s="5"/>
      <c r="N1" s="5"/>
      <c r="O1" s="5"/>
    </row>
    <row r="3" spans="1:17" x14ac:dyDescent="0.2">
      <c r="A3" t="s">
        <v>6</v>
      </c>
      <c r="B3">
        <v>21600</v>
      </c>
    </row>
    <row r="4" spans="1:17" x14ac:dyDescent="0.2">
      <c r="A4" t="s">
        <v>1</v>
      </c>
      <c r="B4" s="1">
        <v>0.16</v>
      </c>
    </row>
    <row r="5" spans="1:17" x14ac:dyDescent="0.2">
      <c r="A5" t="s">
        <v>12</v>
      </c>
      <c r="B5">
        <f>B3*B4/(1-(1+B4)^(-B6))</f>
        <v>13456.000000000005</v>
      </c>
    </row>
    <row r="6" spans="1:17" x14ac:dyDescent="0.2">
      <c r="A6" t="s">
        <v>9</v>
      </c>
      <c r="B6">
        <v>2</v>
      </c>
    </row>
    <row r="7" spans="1:17" x14ac:dyDescent="0.2">
      <c r="A7" t="s">
        <v>32</v>
      </c>
      <c r="B7">
        <v>0</v>
      </c>
    </row>
    <row r="8" spans="1:17" x14ac:dyDescent="0.2">
      <c r="J8" t="s">
        <v>5</v>
      </c>
      <c r="K8" t="s">
        <v>0</v>
      </c>
      <c r="L8" t="s">
        <v>1</v>
      </c>
      <c r="M8" t="s">
        <v>2</v>
      </c>
      <c r="N8" t="s">
        <v>3</v>
      </c>
      <c r="O8" t="s">
        <v>4</v>
      </c>
    </row>
    <row r="9" spans="1:17" x14ac:dyDescent="0.2">
      <c r="A9" t="s">
        <v>5</v>
      </c>
      <c r="B9" t="s">
        <v>0</v>
      </c>
      <c r="C9" t="s">
        <v>1</v>
      </c>
      <c r="D9" t="s">
        <v>2</v>
      </c>
      <c r="E9" t="s">
        <v>3</v>
      </c>
      <c r="F9" t="s">
        <v>4</v>
      </c>
      <c r="J9">
        <v>0</v>
      </c>
      <c r="K9">
        <f>B3</f>
        <v>21600</v>
      </c>
      <c r="L9">
        <f>K9*$B$4</f>
        <v>3456</v>
      </c>
      <c r="M9" t="s">
        <v>10</v>
      </c>
      <c r="N9" t="s">
        <v>10</v>
      </c>
      <c r="O9">
        <f>K9</f>
        <v>21600</v>
      </c>
      <c r="Q9">
        <f>769000-150000</f>
        <v>619000</v>
      </c>
    </row>
    <row r="10" spans="1:17" x14ac:dyDescent="0.2">
      <c r="A10">
        <v>0</v>
      </c>
      <c r="B10">
        <f>B3</f>
        <v>21600</v>
      </c>
      <c r="C10" t="s">
        <v>10</v>
      </c>
      <c r="D10" t="s">
        <v>10</v>
      </c>
      <c r="E10" t="s">
        <v>10</v>
      </c>
      <c r="F10">
        <f>B10</f>
        <v>21600</v>
      </c>
      <c r="J10">
        <v>1</v>
      </c>
      <c r="K10">
        <f>O9</f>
        <v>21600</v>
      </c>
      <c r="L10">
        <f t="shared" ref="L10:L19" si="0">K10*$B$4</f>
        <v>3456</v>
      </c>
      <c r="M10">
        <f>$B$3/$B$6</f>
        <v>10800</v>
      </c>
      <c r="N10">
        <f>L10+M10</f>
        <v>14256</v>
      </c>
      <c r="O10">
        <f t="shared" ref="O10:O19" si="1">K10-M10</f>
        <v>10800</v>
      </c>
    </row>
    <row r="11" spans="1:17" x14ac:dyDescent="0.2">
      <c r="A11">
        <v>1</v>
      </c>
      <c r="B11">
        <f>F10</f>
        <v>21600</v>
      </c>
      <c r="C11">
        <f>B11*$B$4</f>
        <v>3456</v>
      </c>
      <c r="D11">
        <f t="shared" ref="D11:D20" si="2">E11-C11</f>
        <v>10000.000000000005</v>
      </c>
      <c r="E11">
        <f t="shared" ref="E11:E20" si="3">$B$5</f>
        <v>13456.000000000005</v>
      </c>
      <c r="F11">
        <f t="shared" ref="F11:F20" si="4">B11-D11</f>
        <v>11599.999999999995</v>
      </c>
      <c r="J11">
        <v>2</v>
      </c>
      <c r="K11">
        <f t="shared" ref="K11:K19" si="5">O10</f>
        <v>10800</v>
      </c>
      <c r="L11">
        <f t="shared" si="0"/>
        <v>1728</v>
      </c>
      <c r="M11">
        <f t="shared" ref="M11:M19" si="6">$B$3/$B$6</f>
        <v>10800</v>
      </c>
      <c r="N11">
        <f t="shared" ref="N11:N19" si="7">L11+M11</f>
        <v>12528</v>
      </c>
      <c r="O11">
        <f t="shared" si="1"/>
        <v>0</v>
      </c>
    </row>
    <row r="12" spans="1:17" x14ac:dyDescent="0.2">
      <c r="A12">
        <v>2</v>
      </c>
      <c r="B12">
        <f t="shared" ref="B12:B20" si="8">F11</f>
        <v>11599.999999999995</v>
      </c>
      <c r="C12">
        <f t="shared" ref="C12:C20" si="9">B12*$B$4</f>
        <v>1855.9999999999991</v>
      </c>
      <c r="D12">
        <f t="shared" si="2"/>
        <v>11600.000000000007</v>
      </c>
      <c r="E12">
        <f t="shared" si="3"/>
        <v>13456.000000000005</v>
      </c>
      <c r="F12">
        <f t="shared" si="4"/>
        <v>0</v>
      </c>
      <c r="H12">
        <f>D17/E17*100</f>
        <v>181.06393599999998</v>
      </c>
      <c r="J12">
        <v>3</v>
      </c>
      <c r="K12">
        <f t="shared" si="5"/>
        <v>0</v>
      </c>
      <c r="L12">
        <f t="shared" si="0"/>
        <v>0</v>
      </c>
      <c r="M12">
        <f t="shared" si="6"/>
        <v>10800</v>
      </c>
      <c r="N12">
        <f t="shared" si="7"/>
        <v>10800</v>
      </c>
      <c r="O12">
        <f t="shared" si="1"/>
        <v>-10800</v>
      </c>
    </row>
    <row r="13" spans="1:17" x14ac:dyDescent="0.2">
      <c r="A13">
        <v>3</v>
      </c>
      <c r="B13">
        <f t="shared" si="8"/>
        <v>0</v>
      </c>
      <c r="C13">
        <f t="shared" si="9"/>
        <v>0</v>
      </c>
      <c r="D13">
        <f t="shared" si="2"/>
        <v>13456.000000000005</v>
      </c>
      <c r="E13">
        <f t="shared" si="3"/>
        <v>13456.000000000005</v>
      </c>
      <c r="F13">
        <f t="shared" si="4"/>
        <v>-13456.000000000005</v>
      </c>
      <c r="J13">
        <v>4</v>
      </c>
      <c r="K13">
        <f t="shared" si="5"/>
        <v>-10800</v>
      </c>
      <c r="L13">
        <f t="shared" si="0"/>
        <v>-1728</v>
      </c>
      <c r="M13">
        <f t="shared" si="6"/>
        <v>10800</v>
      </c>
      <c r="N13">
        <f t="shared" si="7"/>
        <v>9072</v>
      </c>
      <c r="O13">
        <f t="shared" si="1"/>
        <v>-21600</v>
      </c>
    </row>
    <row r="14" spans="1:17" x14ac:dyDescent="0.2">
      <c r="A14">
        <v>4</v>
      </c>
      <c r="B14">
        <f t="shared" si="8"/>
        <v>-13456.000000000005</v>
      </c>
      <c r="C14">
        <f t="shared" si="9"/>
        <v>-2152.9600000000009</v>
      </c>
      <c r="D14">
        <f t="shared" si="2"/>
        <v>15608.960000000006</v>
      </c>
      <c r="E14">
        <f t="shared" si="3"/>
        <v>13456.000000000005</v>
      </c>
      <c r="F14">
        <f t="shared" si="4"/>
        <v>-29064.960000000014</v>
      </c>
      <c r="J14">
        <v>5</v>
      </c>
      <c r="K14">
        <f t="shared" si="5"/>
        <v>-21600</v>
      </c>
      <c r="L14">
        <f t="shared" si="0"/>
        <v>-3456</v>
      </c>
      <c r="M14">
        <f t="shared" si="6"/>
        <v>10800</v>
      </c>
      <c r="N14">
        <f t="shared" si="7"/>
        <v>7344</v>
      </c>
      <c r="O14">
        <f t="shared" si="1"/>
        <v>-32400</v>
      </c>
    </row>
    <row r="15" spans="1:17" x14ac:dyDescent="0.2">
      <c r="A15">
        <v>5</v>
      </c>
      <c r="B15">
        <f t="shared" si="8"/>
        <v>-29064.960000000014</v>
      </c>
      <c r="C15">
        <f t="shared" si="9"/>
        <v>-4650.3936000000022</v>
      </c>
      <c r="D15">
        <f t="shared" si="2"/>
        <v>18106.393600000007</v>
      </c>
      <c r="E15">
        <f t="shared" si="3"/>
        <v>13456.000000000005</v>
      </c>
      <c r="F15">
        <f t="shared" si="4"/>
        <v>-47171.353600000017</v>
      </c>
      <c r="H15" t="s">
        <v>30</v>
      </c>
      <c r="I15" t="s">
        <v>31</v>
      </c>
      <c r="J15">
        <v>6</v>
      </c>
      <c r="K15">
        <f t="shared" si="5"/>
        <v>-32400</v>
      </c>
      <c r="L15">
        <f t="shared" si="0"/>
        <v>-5184</v>
      </c>
      <c r="M15">
        <f t="shared" si="6"/>
        <v>10800</v>
      </c>
      <c r="N15">
        <f t="shared" si="7"/>
        <v>5616</v>
      </c>
      <c r="O15">
        <f t="shared" si="1"/>
        <v>-43200</v>
      </c>
    </row>
    <row r="16" spans="1:17" x14ac:dyDescent="0.2">
      <c r="A16">
        <v>6</v>
      </c>
      <c r="B16">
        <f t="shared" si="8"/>
        <v>-47171.353600000017</v>
      </c>
      <c r="C16">
        <f t="shared" si="9"/>
        <v>-7547.4165760000033</v>
      </c>
      <c r="D16">
        <f t="shared" si="2"/>
        <v>21003.416576000011</v>
      </c>
      <c r="E16">
        <f t="shared" si="3"/>
        <v>13456.000000000005</v>
      </c>
      <c r="F16">
        <f t="shared" si="4"/>
        <v>-68174.77017600002</v>
      </c>
      <c r="H16">
        <f>C17/E17*100</f>
        <v>-81.063935999999998</v>
      </c>
      <c r="I16">
        <f>D17/E17*100</f>
        <v>181.06393599999998</v>
      </c>
      <c r="J16">
        <v>7</v>
      </c>
      <c r="K16">
        <f t="shared" si="5"/>
        <v>-43200</v>
      </c>
      <c r="L16">
        <f t="shared" si="0"/>
        <v>-6912</v>
      </c>
      <c r="M16">
        <f t="shared" si="6"/>
        <v>10800</v>
      </c>
      <c r="N16">
        <f t="shared" si="7"/>
        <v>3888</v>
      </c>
      <c r="O16">
        <f t="shared" si="1"/>
        <v>-54000</v>
      </c>
    </row>
    <row r="17" spans="1:15" x14ac:dyDescent="0.2">
      <c r="A17">
        <v>7</v>
      </c>
      <c r="B17">
        <f t="shared" si="8"/>
        <v>-68174.77017600002</v>
      </c>
      <c r="C17">
        <f t="shared" si="9"/>
        <v>-10907.963228160004</v>
      </c>
      <c r="D17">
        <f t="shared" si="2"/>
        <v>24363.96322816001</v>
      </c>
      <c r="E17">
        <f t="shared" si="3"/>
        <v>13456.000000000005</v>
      </c>
      <c r="F17">
        <f t="shared" si="4"/>
        <v>-92538.733404160026</v>
      </c>
      <c r="J17">
        <v>8</v>
      </c>
      <c r="K17">
        <f t="shared" si="5"/>
        <v>-54000</v>
      </c>
      <c r="L17">
        <f t="shared" si="0"/>
        <v>-8640</v>
      </c>
      <c r="M17">
        <f t="shared" si="6"/>
        <v>10800</v>
      </c>
      <c r="N17">
        <f t="shared" si="7"/>
        <v>2160</v>
      </c>
      <c r="O17">
        <f t="shared" si="1"/>
        <v>-64800</v>
      </c>
    </row>
    <row r="18" spans="1:15" x14ac:dyDescent="0.2">
      <c r="A18">
        <v>8</v>
      </c>
      <c r="B18">
        <f t="shared" si="8"/>
        <v>-92538.733404160026</v>
      </c>
      <c r="C18">
        <f t="shared" si="9"/>
        <v>-14806.197344665605</v>
      </c>
      <c r="D18">
        <f t="shared" si="2"/>
        <v>28262.197344665612</v>
      </c>
      <c r="E18">
        <f t="shared" si="3"/>
        <v>13456.000000000005</v>
      </c>
      <c r="F18">
        <f t="shared" si="4"/>
        <v>-120800.93074882563</v>
      </c>
      <c r="J18">
        <v>9</v>
      </c>
      <c r="K18">
        <f t="shared" si="5"/>
        <v>-64800</v>
      </c>
      <c r="L18">
        <f t="shared" si="0"/>
        <v>-10368</v>
      </c>
      <c r="M18">
        <f t="shared" si="6"/>
        <v>10800</v>
      </c>
      <c r="N18">
        <f t="shared" si="7"/>
        <v>432</v>
      </c>
      <c r="O18">
        <f t="shared" si="1"/>
        <v>-75600</v>
      </c>
    </row>
    <row r="19" spans="1:15" x14ac:dyDescent="0.2">
      <c r="A19">
        <v>9</v>
      </c>
      <c r="B19">
        <f t="shared" si="8"/>
        <v>-120800.93074882563</v>
      </c>
      <c r="C19">
        <f t="shared" si="9"/>
        <v>-19328.148919812102</v>
      </c>
      <c r="D19">
        <f t="shared" si="2"/>
        <v>32784.148919812105</v>
      </c>
      <c r="E19">
        <f t="shared" si="3"/>
        <v>13456.000000000005</v>
      </c>
      <c r="F19">
        <f t="shared" si="4"/>
        <v>-153585.07966863774</v>
      </c>
      <c r="J19">
        <v>10</v>
      </c>
      <c r="K19">
        <f t="shared" si="5"/>
        <v>-75600</v>
      </c>
      <c r="L19">
        <f t="shared" si="0"/>
        <v>-12096</v>
      </c>
      <c r="M19">
        <f t="shared" si="6"/>
        <v>10800</v>
      </c>
      <c r="N19">
        <f t="shared" si="7"/>
        <v>-1296</v>
      </c>
      <c r="O19">
        <f t="shared" si="1"/>
        <v>-86400</v>
      </c>
    </row>
    <row r="20" spans="1:15" x14ac:dyDescent="0.2">
      <c r="A20">
        <v>10</v>
      </c>
      <c r="B20">
        <f t="shared" si="8"/>
        <v>-153585.07966863774</v>
      </c>
      <c r="C20">
        <f t="shared" si="9"/>
        <v>-24573.612746982039</v>
      </c>
      <c r="D20">
        <f t="shared" si="2"/>
        <v>38029.612746982042</v>
      </c>
      <c r="E20">
        <f t="shared" si="3"/>
        <v>13456.000000000005</v>
      </c>
      <c r="F20" s="4">
        <f t="shared" si="4"/>
        <v>-191614.69241561979</v>
      </c>
      <c r="J20">
        <v>11</v>
      </c>
    </row>
    <row r="22" spans="1:15" x14ac:dyDescent="0.2">
      <c r="F22" s="3"/>
    </row>
    <row r="24" spans="1:15" x14ac:dyDescent="0.2">
      <c r="H24">
        <f>B3*(1+B4)^3- B5*((1+B4)^3-1)/B4</f>
        <v>-13456.000000000007</v>
      </c>
    </row>
    <row r="25" spans="1:15" x14ac:dyDescent="0.2">
      <c r="H25">
        <f>B3*(1+B4)^3- B5*((2+B4)*(1+B4)+1)</f>
        <v>-13456.000000000022</v>
      </c>
    </row>
    <row r="26" spans="1:15" x14ac:dyDescent="0.2">
      <c r="A26" t="s">
        <v>5</v>
      </c>
      <c r="B26" t="s">
        <v>0</v>
      </c>
      <c r="C26" t="s">
        <v>1</v>
      </c>
      <c r="D26" t="s">
        <v>2</v>
      </c>
      <c r="E26" t="s">
        <v>3</v>
      </c>
      <c r="F26" t="s">
        <v>4</v>
      </c>
    </row>
    <row r="27" spans="1:15" x14ac:dyDescent="0.2">
      <c r="A27">
        <v>0</v>
      </c>
      <c r="B27">
        <f>B3</f>
        <v>21600</v>
      </c>
      <c r="C27" t="s">
        <v>10</v>
      </c>
      <c r="D27" t="s">
        <v>10</v>
      </c>
      <c r="E27" t="s">
        <v>10</v>
      </c>
      <c r="F27">
        <f>B27</f>
        <v>21600</v>
      </c>
    </row>
    <row r="28" spans="1:15" x14ac:dyDescent="0.2">
      <c r="A28">
        <v>1</v>
      </c>
      <c r="B28">
        <f>F27</f>
        <v>21600</v>
      </c>
      <c r="C28">
        <f>$B$4*B28</f>
        <v>3456</v>
      </c>
      <c r="D28" t="s">
        <v>10</v>
      </c>
      <c r="E28">
        <f>$B$5</f>
        <v>13456.000000000005</v>
      </c>
      <c r="F28">
        <f>B28+C28</f>
        <v>25056</v>
      </c>
    </row>
    <row r="29" spans="1:15" x14ac:dyDescent="0.2">
      <c r="A29">
        <v>2</v>
      </c>
      <c r="B29">
        <f>F28</f>
        <v>25056</v>
      </c>
      <c r="C29">
        <f>$B$4*B29</f>
        <v>4008.96</v>
      </c>
      <c r="D29">
        <f>E29-C29</f>
        <v>9447.0400000000045</v>
      </c>
      <c r="E29">
        <f t="shared" ref="E29:E34" si="10">$B$5</f>
        <v>13456.000000000005</v>
      </c>
      <c r="F29">
        <f>B29-D29</f>
        <v>15608.959999999995</v>
      </c>
    </row>
    <row r="30" spans="1:15" x14ac:dyDescent="0.2">
      <c r="A30">
        <v>3</v>
      </c>
      <c r="B30">
        <f t="shared" ref="B30:B34" si="11">F29</f>
        <v>15608.959999999995</v>
      </c>
      <c r="C30">
        <f t="shared" ref="C30:C34" si="12">$B$4*B30</f>
        <v>2497.4335999999994</v>
      </c>
      <c r="D30">
        <f>E30-C30</f>
        <v>10958.566400000007</v>
      </c>
      <c r="E30">
        <f t="shared" si="10"/>
        <v>13456.000000000005</v>
      </c>
      <c r="F30">
        <f>B30-D30</f>
        <v>4650.3935999999885</v>
      </c>
    </row>
    <row r="31" spans="1:15" x14ac:dyDescent="0.2">
      <c r="A31">
        <v>4</v>
      </c>
      <c r="B31">
        <f t="shared" si="11"/>
        <v>4650.3935999999885</v>
      </c>
      <c r="C31">
        <f t="shared" si="12"/>
        <v>744.06297599999823</v>
      </c>
      <c r="D31">
        <f t="shared" ref="D31:D34" si="13">E31-C31</f>
        <v>12711.937024000008</v>
      </c>
      <c r="E31">
        <f t="shared" si="10"/>
        <v>13456.000000000005</v>
      </c>
      <c r="F31">
        <f t="shared" ref="F31:F34" si="14">B31-D31</f>
        <v>-8061.5434240000195</v>
      </c>
    </row>
    <row r="32" spans="1:15" x14ac:dyDescent="0.2">
      <c r="A32">
        <v>5</v>
      </c>
      <c r="B32">
        <f t="shared" si="11"/>
        <v>-8061.5434240000195</v>
      </c>
      <c r="C32">
        <f t="shared" si="12"/>
        <v>-1289.8469478400032</v>
      </c>
      <c r="D32">
        <f t="shared" si="13"/>
        <v>14745.846947840009</v>
      </c>
      <c r="E32">
        <f t="shared" si="10"/>
        <v>13456.000000000005</v>
      </c>
      <c r="F32">
        <f t="shared" si="14"/>
        <v>-22807.390371840029</v>
      </c>
    </row>
    <row r="33" spans="1:6" x14ac:dyDescent="0.2">
      <c r="A33">
        <v>6</v>
      </c>
      <c r="B33">
        <f t="shared" si="11"/>
        <v>-22807.390371840029</v>
      </c>
      <c r="C33">
        <f t="shared" si="12"/>
        <v>-3649.1824594944046</v>
      </c>
      <c r="D33">
        <f t="shared" si="13"/>
        <v>17105.182459494412</v>
      </c>
      <c r="E33">
        <f t="shared" si="10"/>
        <v>13456.000000000005</v>
      </c>
      <c r="F33">
        <f t="shared" si="14"/>
        <v>-39912.572831334444</v>
      </c>
    </row>
    <row r="34" spans="1:6" x14ac:dyDescent="0.2">
      <c r="A34">
        <v>7</v>
      </c>
      <c r="B34">
        <f t="shared" si="11"/>
        <v>-39912.572831334444</v>
      </c>
      <c r="C34">
        <f t="shared" si="12"/>
        <v>-6386.011653013511</v>
      </c>
      <c r="D34">
        <f t="shared" si="13"/>
        <v>19842.011653013516</v>
      </c>
      <c r="E34">
        <f t="shared" si="10"/>
        <v>13456.000000000005</v>
      </c>
      <c r="F34">
        <f t="shared" si="14"/>
        <v>-59754.584484347957</v>
      </c>
    </row>
  </sheetData>
  <mergeCells count="2">
    <mergeCell ref="A1:F1"/>
    <mergeCell ref="J1:O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F060E-9DEC-B346-85BA-2B781A19A69E}">
  <dimension ref="A1:P17"/>
  <sheetViews>
    <sheetView workbookViewId="0">
      <selection activeCell="E10" sqref="E10"/>
    </sheetView>
  </sheetViews>
  <sheetFormatPr baseColWidth="10" defaultRowHeight="16" x14ac:dyDescent="0.2"/>
  <sheetData>
    <row r="1" spans="1:16" x14ac:dyDescent="0.2">
      <c r="A1" s="5" t="s">
        <v>7</v>
      </c>
      <c r="B1" s="5"/>
      <c r="C1" s="5"/>
      <c r="D1" s="5"/>
      <c r="E1" s="5"/>
      <c r="F1" s="5"/>
      <c r="K1" s="5" t="s">
        <v>8</v>
      </c>
      <c r="L1" s="5"/>
      <c r="M1" s="5"/>
      <c r="N1" s="5"/>
      <c r="O1" s="5"/>
      <c r="P1" s="5"/>
    </row>
    <row r="3" spans="1:16" x14ac:dyDescent="0.2">
      <c r="A3" t="s">
        <v>6</v>
      </c>
      <c r="B3">
        <v>120000</v>
      </c>
    </row>
    <row r="4" spans="1:16" x14ac:dyDescent="0.2">
      <c r="A4" t="s">
        <v>1</v>
      </c>
      <c r="B4">
        <v>0.02</v>
      </c>
    </row>
    <row r="5" spans="1:16" x14ac:dyDescent="0.2">
      <c r="A5" t="s">
        <v>11</v>
      </c>
      <c r="B5">
        <f>(B3*B4)/(1-POWER(1+B4,-B6))/(1+B4)</f>
        <v>30896.912078974998</v>
      </c>
    </row>
    <row r="6" spans="1:16" x14ac:dyDescent="0.2">
      <c r="A6" t="s">
        <v>9</v>
      </c>
      <c r="B6">
        <v>4</v>
      </c>
    </row>
    <row r="9" spans="1:16" x14ac:dyDescent="0.2">
      <c r="A9" t="s">
        <v>5</v>
      </c>
      <c r="B9" t="s">
        <v>0</v>
      </c>
      <c r="C9" t="s">
        <v>1</v>
      </c>
      <c r="D9" t="s">
        <v>2</v>
      </c>
      <c r="E9" t="s">
        <v>3</v>
      </c>
      <c r="F9" t="s">
        <v>4</v>
      </c>
      <c r="K9" t="s">
        <v>5</v>
      </c>
      <c r="L9" t="s">
        <v>0</v>
      </c>
      <c r="M9" t="s">
        <v>1</v>
      </c>
      <c r="N9" t="s">
        <v>2</v>
      </c>
      <c r="O9" t="s">
        <v>3</v>
      </c>
      <c r="P9" t="s">
        <v>4</v>
      </c>
    </row>
    <row r="10" spans="1:16" x14ac:dyDescent="0.2">
      <c r="A10">
        <v>0</v>
      </c>
      <c r="B10">
        <f>B3</f>
        <v>120000</v>
      </c>
      <c r="C10">
        <v>0</v>
      </c>
      <c r="D10">
        <f>E10-C10</f>
        <v>30896.912078974998</v>
      </c>
      <c r="E10">
        <f>$B$5</f>
        <v>30896.912078974998</v>
      </c>
      <c r="F10">
        <f>B10-D10</f>
        <v>89103.087921024999</v>
      </c>
      <c r="K10">
        <v>0</v>
      </c>
      <c r="L10">
        <f>B3</f>
        <v>120000</v>
      </c>
      <c r="M10">
        <f>0</f>
        <v>0</v>
      </c>
      <c r="N10">
        <f>$B$3/$B$6</f>
        <v>30000</v>
      </c>
      <c r="O10">
        <f>N10+M10</f>
        <v>30000</v>
      </c>
      <c r="P10">
        <f>L10-N10</f>
        <v>90000</v>
      </c>
    </row>
    <row r="11" spans="1:16" x14ac:dyDescent="0.2">
      <c r="A11">
        <v>1</v>
      </c>
      <c r="B11">
        <f>F10</f>
        <v>89103.087921024999</v>
      </c>
      <c r="C11">
        <f t="shared" ref="C11:C17" si="0">$B$4*B11</f>
        <v>1782.0617584204999</v>
      </c>
      <c r="D11">
        <f t="shared" ref="D11:D17" si="1">E11-C11</f>
        <v>29114.850320554498</v>
      </c>
      <c r="E11">
        <f t="shared" ref="E11:E17" si="2">$B$5</f>
        <v>30896.912078974998</v>
      </c>
      <c r="F11">
        <f t="shared" ref="F11:F17" si="3">B11-D11</f>
        <v>59988.2376004705</v>
      </c>
      <c r="K11">
        <v>1</v>
      </c>
      <c r="L11">
        <f>P10</f>
        <v>90000</v>
      </c>
      <c r="M11">
        <f t="shared" ref="M11:M17" si="4">L11*$B$4</f>
        <v>1800</v>
      </c>
      <c r="N11">
        <f>$B$3/$B$6</f>
        <v>30000</v>
      </c>
      <c r="O11">
        <f>M11+N11</f>
        <v>31800</v>
      </c>
      <c r="P11">
        <f t="shared" ref="P11:P17" si="5">L11-N11</f>
        <v>60000</v>
      </c>
    </row>
    <row r="12" spans="1:16" x14ac:dyDescent="0.2">
      <c r="A12">
        <v>2</v>
      </c>
      <c r="B12">
        <f t="shared" ref="B12:B17" si="6">F11</f>
        <v>59988.2376004705</v>
      </c>
      <c r="C12">
        <f t="shared" si="0"/>
        <v>1199.7647520094101</v>
      </c>
      <c r="D12">
        <f t="shared" si="1"/>
        <v>29697.147326965587</v>
      </c>
      <c r="E12">
        <f t="shared" si="2"/>
        <v>30896.912078974998</v>
      </c>
      <c r="F12">
        <f t="shared" si="3"/>
        <v>30291.090273504913</v>
      </c>
      <c r="K12">
        <v>2</v>
      </c>
      <c r="L12">
        <f t="shared" ref="L12:L17" si="7">P11</f>
        <v>60000</v>
      </c>
      <c r="M12">
        <f t="shared" si="4"/>
        <v>1200</v>
      </c>
      <c r="N12">
        <f t="shared" ref="N12:N17" si="8">$B$3/$B$6</f>
        <v>30000</v>
      </c>
      <c r="O12">
        <f t="shared" ref="O12:O17" si="9">M12+N12</f>
        <v>31200</v>
      </c>
      <c r="P12">
        <f t="shared" si="5"/>
        <v>30000</v>
      </c>
    </row>
    <row r="13" spans="1:16" x14ac:dyDescent="0.2">
      <c r="A13">
        <v>3</v>
      </c>
      <c r="B13">
        <f t="shared" si="6"/>
        <v>30291.090273504913</v>
      </c>
      <c r="C13">
        <f t="shared" si="0"/>
        <v>605.8218054700983</v>
      </c>
      <c r="D13">
        <f t="shared" si="1"/>
        <v>30291.090273504899</v>
      </c>
      <c r="E13">
        <f t="shared" si="2"/>
        <v>30896.912078974998</v>
      </c>
      <c r="F13">
        <f t="shared" si="3"/>
        <v>0</v>
      </c>
      <c r="K13">
        <v>3</v>
      </c>
      <c r="L13">
        <f t="shared" si="7"/>
        <v>30000</v>
      </c>
      <c r="M13">
        <f t="shared" si="4"/>
        <v>600</v>
      </c>
      <c r="N13">
        <f t="shared" si="8"/>
        <v>30000</v>
      </c>
      <c r="O13">
        <f t="shared" si="9"/>
        <v>30600</v>
      </c>
      <c r="P13">
        <f t="shared" si="5"/>
        <v>0</v>
      </c>
    </row>
    <row r="14" spans="1:16" x14ac:dyDescent="0.2">
      <c r="A14">
        <v>4</v>
      </c>
      <c r="B14">
        <f t="shared" si="6"/>
        <v>0</v>
      </c>
      <c r="C14">
        <f t="shared" si="0"/>
        <v>0</v>
      </c>
      <c r="D14">
        <f t="shared" si="1"/>
        <v>30896.912078974998</v>
      </c>
      <c r="E14">
        <f t="shared" si="2"/>
        <v>30896.912078974998</v>
      </c>
      <c r="F14">
        <f t="shared" si="3"/>
        <v>-30896.912078974998</v>
      </c>
      <c r="K14">
        <v>4</v>
      </c>
      <c r="L14">
        <f t="shared" si="7"/>
        <v>0</v>
      </c>
      <c r="M14">
        <f t="shared" si="4"/>
        <v>0</v>
      </c>
      <c r="N14">
        <f t="shared" si="8"/>
        <v>30000</v>
      </c>
      <c r="O14">
        <f t="shared" si="9"/>
        <v>30000</v>
      </c>
      <c r="P14">
        <f t="shared" si="5"/>
        <v>-30000</v>
      </c>
    </row>
    <row r="15" spans="1:16" x14ac:dyDescent="0.2">
      <c r="A15">
        <v>5</v>
      </c>
      <c r="B15">
        <f t="shared" si="6"/>
        <v>-30896.912078974998</v>
      </c>
      <c r="C15">
        <f t="shared" si="0"/>
        <v>-617.93824157949996</v>
      </c>
      <c r="D15">
        <f t="shared" si="1"/>
        <v>31514.850320554498</v>
      </c>
      <c r="E15">
        <f t="shared" si="2"/>
        <v>30896.912078974998</v>
      </c>
      <c r="F15">
        <f t="shared" si="3"/>
        <v>-62411.7623995295</v>
      </c>
      <c r="K15">
        <v>5</v>
      </c>
      <c r="L15">
        <f t="shared" si="7"/>
        <v>-30000</v>
      </c>
      <c r="M15">
        <f t="shared" si="4"/>
        <v>-600</v>
      </c>
      <c r="N15">
        <f t="shared" si="8"/>
        <v>30000</v>
      </c>
      <c r="O15">
        <f t="shared" si="9"/>
        <v>29400</v>
      </c>
      <c r="P15">
        <f t="shared" si="5"/>
        <v>-60000</v>
      </c>
    </row>
    <row r="16" spans="1:16" x14ac:dyDescent="0.2">
      <c r="A16">
        <v>6</v>
      </c>
      <c r="B16">
        <f t="shared" si="6"/>
        <v>-62411.7623995295</v>
      </c>
      <c r="C16">
        <f t="shared" si="0"/>
        <v>-1248.2352479905901</v>
      </c>
      <c r="D16">
        <f t="shared" si="1"/>
        <v>32145.147326965587</v>
      </c>
      <c r="E16">
        <f t="shared" si="2"/>
        <v>30896.912078974998</v>
      </c>
      <c r="F16">
        <f t="shared" si="3"/>
        <v>-94556.909726495083</v>
      </c>
      <c r="K16">
        <v>6</v>
      </c>
      <c r="L16">
        <f t="shared" si="7"/>
        <v>-60000</v>
      </c>
      <c r="M16">
        <f t="shared" si="4"/>
        <v>-1200</v>
      </c>
      <c r="N16">
        <f t="shared" si="8"/>
        <v>30000</v>
      </c>
      <c r="O16">
        <f t="shared" si="9"/>
        <v>28800</v>
      </c>
      <c r="P16">
        <f t="shared" si="5"/>
        <v>-90000</v>
      </c>
    </row>
    <row r="17" spans="1:16" x14ac:dyDescent="0.2">
      <c r="A17">
        <v>7</v>
      </c>
      <c r="B17">
        <f t="shared" si="6"/>
        <v>-94556.909726495083</v>
      </c>
      <c r="C17">
        <f t="shared" si="0"/>
        <v>-1891.1381945299017</v>
      </c>
      <c r="D17">
        <f t="shared" si="1"/>
        <v>32788.050273504901</v>
      </c>
      <c r="E17">
        <f t="shared" si="2"/>
        <v>30896.912078974998</v>
      </c>
      <c r="F17">
        <f t="shared" si="3"/>
        <v>-127344.95999999999</v>
      </c>
      <c r="K17">
        <v>7</v>
      </c>
      <c r="L17">
        <f t="shared" si="7"/>
        <v>-90000</v>
      </c>
      <c r="M17">
        <f t="shared" si="4"/>
        <v>-1800</v>
      </c>
      <c r="N17">
        <f t="shared" si="8"/>
        <v>30000</v>
      </c>
      <c r="O17">
        <f t="shared" si="9"/>
        <v>28200</v>
      </c>
      <c r="P17">
        <f t="shared" si="5"/>
        <v>-120000</v>
      </c>
    </row>
  </sheetData>
  <mergeCells count="2">
    <mergeCell ref="A1:F1"/>
    <mergeCell ref="K1:P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95350-72D4-5B4A-A351-DDC917F3CD9C}">
  <dimension ref="A1:T22"/>
  <sheetViews>
    <sheetView tabSelected="1" zoomScale="94" workbookViewId="0">
      <selection activeCell="A14" sqref="A14:E17"/>
    </sheetView>
  </sheetViews>
  <sheetFormatPr baseColWidth="10" defaultRowHeight="16" x14ac:dyDescent="0.2"/>
  <cols>
    <col min="1" max="1" width="12.5" bestFit="1" customWidth="1"/>
    <col min="2" max="2" width="11" bestFit="1" customWidth="1"/>
    <col min="4" max="4" width="12.1640625" bestFit="1" customWidth="1"/>
  </cols>
  <sheetData>
    <row r="1" spans="1:20" x14ac:dyDescent="0.2">
      <c r="A1" s="5" t="s">
        <v>13</v>
      </c>
      <c r="B1" s="5"/>
      <c r="C1" s="5"/>
      <c r="D1" s="5"/>
      <c r="I1" s="5" t="s">
        <v>27</v>
      </c>
      <c r="J1" s="5"/>
      <c r="K1" s="5"/>
      <c r="L1" s="5"/>
      <c r="M1" s="5"/>
      <c r="P1" s="5" t="s">
        <v>29</v>
      </c>
      <c r="Q1" s="5"/>
      <c r="R1" s="5"/>
      <c r="S1" s="5"/>
      <c r="T1" s="5"/>
    </row>
    <row r="2" spans="1:20" x14ac:dyDescent="0.2">
      <c r="A2" t="s">
        <v>14</v>
      </c>
      <c r="B2">
        <v>26000</v>
      </c>
      <c r="I2" t="s">
        <v>28</v>
      </c>
      <c r="J2">
        <f>B4*(B4+1)/2</f>
        <v>3</v>
      </c>
    </row>
    <row r="3" spans="1:20" x14ac:dyDescent="0.2">
      <c r="A3" t="s">
        <v>15</v>
      </c>
      <c r="B3">
        <v>10000</v>
      </c>
    </row>
    <row r="4" spans="1:20" x14ac:dyDescent="0.2">
      <c r="A4" t="s">
        <v>16</v>
      </c>
      <c r="B4">
        <v>2</v>
      </c>
    </row>
    <row r="5" spans="1:20" x14ac:dyDescent="0.2">
      <c r="A5" t="s">
        <v>17</v>
      </c>
      <c r="B5" s="1">
        <v>0.27</v>
      </c>
    </row>
    <row r="6" spans="1:20" x14ac:dyDescent="0.2">
      <c r="A6" t="s">
        <v>18</v>
      </c>
      <c r="B6" s="1">
        <v>0.12</v>
      </c>
    </row>
    <row r="8" spans="1:20" x14ac:dyDescent="0.2">
      <c r="A8" t="s">
        <v>19</v>
      </c>
    </row>
    <row r="9" spans="1:20" x14ac:dyDescent="0.2">
      <c r="A9" t="s">
        <v>20</v>
      </c>
      <c r="B9">
        <f>B2-B3</f>
        <v>16000</v>
      </c>
    </row>
    <row r="10" spans="1:20" x14ac:dyDescent="0.2">
      <c r="A10" t="s">
        <v>21</v>
      </c>
      <c r="B10">
        <f>B9/B4</f>
        <v>8000</v>
      </c>
    </row>
    <row r="14" spans="1:20" x14ac:dyDescent="0.2">
      <c r="A14" t="s">
        <v>22</v>
      </c>
      <c r="B14" t="s">
        <v>23</v>
      </c>
      <c r="C14" t="s">
        <v>24</v>
      </c>
      <c r="D14" t="s">
        <v>25</v>
      </c>
      <c r="E14" t="s">
        <v>26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P14" t="s">
        <v>22</v>
      </c>
      <c r="Q14" t="s">
        <v>23</v>
      </c>
      <c r="R14" t="s">
        <v>24</v>
      </c>
      <c r="S14" t="s">
        <v>25</v>
      </c>
      <c r="T14" t="s">
        <v>26</v>
      </c>
    </row>
    <row r="15" spans="1:20" x14ac:dyDescent="0.2">
      <c r="A15">
        <v>0</v>
      </c>
      <c r="B15">
        <v>0</v>
      </c>
      <c r="C15">
        <v>0</v>
      </c>
      <c r="D15">
        <f>B2</f>
        <v>26000</v>
      </c>
      <c r="E15">
        <v>0</v>
      </c>
      <c r="I15">
        <v>0</v>
      </c>
      <c r="J15">
        <v>0</v>
      </c>
      <c r="K15">
        <v>0</v>
      </c>
      <c r="L15">
        <f>B2</f>
        <v>26000</v>
      </c>
      <c r="M15" s="2">
        <v>0</v>
      </c>
      <c r="P15">
        <v>0</v>
      </c>
      <c r="Q15">
        <v>0</v>
      </c>
      <c r="R15">
        <v>0</v>
      </c>
      <c r="S15">
        <f>B2</f>
        <v>26000</v>
      </c>
      <c r="T15">
        <v>0</v>
      </c>
    </row>
    <row r="16" spans="1:20" x14ac:dyDescent="0.2">
      <c r="A16">
        <v>1</v>
      </c>
      <c r="B16">
        <f>B10</f>
        <v>8000</v>
      </c>
      <c r="C16">
        <f>B16</f>
        <v>8000</v>
      </c>
      <c r="D16">
        <f>D15-C16</f>
        <v>18000</v>
      </c>
      <c r="E16">
        <f>$B$5*B16</f>
        <v>2160</v>
      </c>
      <c r="I16">
        <v>1</v>
      </c>
      <c r="J16">
        <f>($B$4+1-I16)*$B$9/$J$2</f>
        <v>10666.666666666666</v>
      </c>
      <c r="K16">
        <f>K15+J16</f>
        <v>10666.666666666666</v>
      </c>
      <c r="L16">
        <f>L15-J16</f>
        <v>15333.333333333334</v>
      </c>
      <c r="M16">
        <f>$B$5*J16</f>
        <v>2880</v>
      </c>
      <c r="P16">
        <v>1</v>
      </c>
      <c r="Q16">
        <f>P16*$B$9/$J$2</f>
        <v>5333.333333333333</v>
      </c>
      <c r="R16">
        <f>Q16+R15</f>
        <v>5333.333333333333</v>
      </c>
      <c r="S16">
        <f>S15-Q16</f>
        <v>20666.666666666668</v>
      </c>
      <c r="T16">
        <f>$B$5*Q16</f>
        <v>1440</v>
      </c>
    </row>
    <row r="17" spans="1:20" x14ac:dyDescent="0.2">
      <c r="A17">
        <v>2</v>
      </c>
      <c r="B17">
        <f>$B$10</f>
        <v>8000</v>
      </c>
      <c r="C17">
        <f>C16+B17</f>
        <v>16000</v>
      </c>
      <c r="D17">
        <f>D16-B17</f>
        <v>10000</v>
      </c>
      <c r="E17">
        <f t="shared" ref="E17:E22" si="0">$B$5*B17</f>
        <v>2160</v>
      </c>
      <c r="I17">
        <v>2</v>
      </c>
      <c r="J17">
        <f t="shared" ref="J17:J22" si="1">($B$4+1-I17)*$B$9/$J$2</f>
        <v>5333.333333333333</v>
      </c>
      <c r="K17">
        <f t="shared" ref="K17:K22" si="2">K16+J17</f>
        <v>16000</v>
      </c>
      <c r="L17">
        <f t="shared" ref="L17:L22" si="3">L16-J17</f>
        <v>10000</v>
      </c>
      <c r="M17">
        <f t="shared" ref="M17:M22" si="4">$B$5*J17</f>
        <v>1440</v>
      </c>
      <c r="P17">
        <v>2</v>
      </c>
      <c r="Q17">
        <f t="shared" ref="Q17:Q22" si="5">P17*$B$9/$J$2</f>
        <v>10666.666666666666</v>
      </c>
      <c r="R17">
        <f t="shared" ref="R17:R22" si="6">Q17+R16</f>
        <v>16000</v>
      </c>
      <c r="S17">
        <f t="shared" ref="S17:S22" si="7">S16-Q17</f>
        <v>10000.000000000002</v>
      </c>
      <c r="T17">
        <f t="shared" ref="T17:T22" si="8">$B$5*Q17</f>
        <v>2880</v>
      </c>
    </row>
    <row r="18" spans="1:20" x14ac:dyDescent="0.2">
      <c r="A18">
        <v>3</v>
      </c>
      <c r="B18">
        <f t="shared" ref="B18:B22" si="9">$B$10</f>
        <v>8000</v>
      </c>
      <c r="C18">
        <f t="shared" ref="C18:C22" si="10">C17+B18</f>
        <v>24000</v>
      </c>
      <c r="D18">
        <f t="shared" ref="D18:D22" si="11">D17-B18</f>
        <v>2000</v>
      </c>
      <c r="E18">
        <f t="shared" si="0"/>
        <v>2160</v>
      </c>
      <c r="I18">
        <v>3</v>
      </c>
      <c r="J18">
        <f t="shared" si="1"/>
        <v>0</v>
      </c>
      <c r="K18">
        <f t="shared" si="2"/>
        <v>16000</v>
      </c>
      <c r="L18">
        <f t="shared" si="3"/>
        <v>10000</v>
      </c>
      <c r="M18">
        <f t="shared" si="4"/>
        <v>0</v>
      </c>
      <c r="P18">
        <v>3</v>
      </c>
      <c r="Q18">
        <f t="shared" si="5"/>
        <v>16000</v>
      </c>
      <c r="R18">
        <f t="shared" si="6"/>
        <v>32000</v>
      </c>
      <c r="S18">
        <f t="shared" si="7"/>
        <v>-5999.9999999999982</v>
      </c>
      <c r="T18">
        <f t="shared" si="8"/>
        <v>4320</v>
      </c>
    </row>
    <row r="19" spans="1:20" x14ac:dyDescent="0.2">
      <c r="A19">
        <v>4</v>
      </c>
      <c r="B19">
        <f t="shared" si="9"/>
        <v>8000</v>
      </c>
      <c r="C19">
        <f t="shared" si="10"/>
        <v>32000</v>
      </c>
      <c r="D19">
        <f t="shared" si="11"/>
        <v>-6000</v>
      </c>
      <c r="E19">
        <f t="shared" si="0"/>
        <v>2160</v>
      </c>
      <c r="I19">
        <v>4</v>
      </c>
      <c r="J19">
        <f t="shared" si="1"/>
        <v>-5333.333333333333</v>
      </c>
      <c r="K19">
        <f t="shared" si="2"/>
        <v>10666.666666666668</v>
      </c>
      <c r="L19">
        <f t="shared" si="3"/>
        <v>15333.333333333332</v>
      </c>
      <c r="M19">
        <f t="shared" si="4"/>
        <v>-1440</v>
      </c>
      <c r="P19">
        <v>4</v>
      </c>
      <c r="Q19">
        <f t="shared" si="5"/>
        <v>21333.333333333332</v>
      </c>
      <c r="R19">
        <f t="shared" si="6"/>
        <v>53333.333333333328</v>
      </c>
      <c r="S19">
        <f t="shared" si="7"/>
        <v>-27333.333333333328</v>
      </c>
      <c r="T19">
        <f t="shared" si="8"/>
        <v>5760</v>
      </c>
    </row>
    <row r="20" spans="1:20" x14ac:dyDescent="0.2">
      <c r="A20">
        <v>5</v>
      </c>
      <c r="B20">
        <f t="shared" si="9"/>
        <v>8000</v>
      </c>
      <c r="C20">
        <f t="shared" si="10"/>
        <v>40000</v>
      </c>
      <c r="D20">
        <f t="shared" si="11"/>
        <v>-14000</v>
      </c>
      <c r="E20">
        <f t="shared" si="0"/>
        <v>2160</v>
      </c>
      <c r="I20">
        <v>5</v>
      </c>
      <c r="J20">
        <f t="shared" si="1"/>
        <v>-10666.666666666666</v>
      </c>
      <c r="K20">
        <f t="shared" si="2"/>
        <v>0</v>
      </c>
      <c r="L20">
        <f t="shared" si="3"/>
        <v>26000</v>
      </c>
      <c r="M20">
        <f t="shared" si="4"/>
        <v>-2880</v>
      </c>
      <c r="P20">
        <v>5</v>
      </c>
      <c r="Q20">
        <f t="shared" si="5"/>
        <v>26666.666666666668</v>
      </c>
      <c r="R20">
        <f t="shared" si="6"/>
        <v>80000</v>
      </c>
      <c r="S20">
        <f t="shared" si="7"/>
        <v>-54000</v>
      </c>
      <c r="T20">
        <f t="shared" si="8"/>
        <v>7200.0000000000009</v>
      </c>
    </row>
    <row r="21" spans="1:20" x14ac:dyDescent="0.2">
      <c r="A21">
        <v>6</v>
      </c>
      <c r="B21">
        <f t="shared" si="9"/>
        <v>8000</v>
      </c>
      <c r="C21">
        <f t="shared" si="10"/>
        <v>48000</v>
      </c>
      <c r="D21">
        <f t="shared" si="11"/>
        <v>-22000</v>
      </c>
      <c r="E21">
        <f t="shared" si="0"/>
        <v>2160</v>
      </c>
      <c r="I21">
        <v>6</v>
      </c>
      <c r="J21">
        <f t="shared" si="1"/>
        <v>-16000</v>
      </c>
      <c r="K21">
        <f t="shared" si="2"/>
        <v>-16000</v>
      </c>
      <c r="L21">
        <f t="shared" si="3"/>
        <v>42000</v>
      </c>
      <c r="M21">
        <f t="shared" si="4"/>
        <v>-4320</v>
      </c>
      <c r="P21">
        <v>6</v>
      </c>
      <c r="Q21">
        <f t="shared" si="5"/>
        <v>32000</v>
      </c>
      <c r="R21">
        <f t="shared" si="6"/>
        <v>112000</v>
      </c>
      <c r="S21">
        <f t="shared" si="7"/>
        <v>-86000</v>
      </c>
      <c r="T21">
        <f t="shared" si="8"/>
        <v>8640</v>
      </c>
    </row>
    <row r="22" spans="1:20" x14ac:dyDescent="0.2">
      <c r="A22">
        <v>7</v>
      </c>
      <c r="B22">
        <f t="shared" si="9"/>
        <v>8000</v>
      </c>
      <c r="C22">
        <f t="shared" si="10"/>
        <v>56000</v>
      </c>
      <c r="D22">
        <f t="shared" si="11"/>
        <v>-30000</v>
      </c>
      <c r="E22">
        <f t="shared" si="0"/>
        <v>2160</v>
      </c>
      <c r="I22">
        <v>7</v>
      </c>
      <c r="J22">
        <f t="shared" si="1"/>
        <v>-21333.333333333332</v>
      </c>
      <c r="K22">
        <f t="shared" si="2"/>
        <v>-37333.333333333328</v>
      </c>
      <c r="L22">
        <f t="shared" si="3"/>
        <v>63333.333333333328</v>
      </c>
      <c r="M22">
        <f t="shared" si="4"/>
        <v>-5760</v>
      </c>
      <c r="P22">
        <v>7</v>
      </c>
      <c r="Q22">
        <f t="shared" si="5"/>
        <v>37333.333333333336</v>
      </c>
      <c r="R22">
        <f t="shared" si="6"/>
        <v>149333.33333333334</v>
      </c>
      <c r="S22">
        <f t="shared" si="7"/>
        <v>-123333.33333333334</v>
      </c>
      <c r="T22">
        <f t="shared" si="8"/>
        <v>10080.000000000002</v>
      </c>
    </row>
  </sheetData>
  <mergeCells count="3">
    <mergeCell ref="A1:D1"/>
    <mergeCell ref="I1:M1"/>
    <mergeCell ref="P1:T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vencida</vt:lpstr>
      <vt:lpstr>anticipada</vt:lpstr>
      <vt:lpstr>Depreciacion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Machado Vasquez</dc:creator>
  <cp:lastModifiedBy>Diego Machado Vasquez</cp:lastModifiedBy>
  <dcterms:created xsi:type="dcterms:W3CDTF">2020-05-02T22:37:32Z</dcterms:created>
  <dcterms:modified xsi:type="dcterms:W3CDTF">2020-08-20T05:42:40Z</dcterms:modified>
</cp:coreProperties>
</file>