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charts/chart1.xml" ContentType="application/vnd.openxmlformats-officedocument.drawingml.chart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pivotTables/pivotTable2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worksheets/sheet3.xml" ContentType="application/vnd.openxmlformats-officedocument.spreadsheetml.worksheet+xml"/>
  <Default Extension="rels" ContentType="application/vnd.openxmlformats-package.relationships+xml"/>
  <Override PartName="/xl/pivotCache/pivotCacheDefinition2.xml" ContentType="application/vnd.openxmlformats-officedocument.spreadsheetml.pivotCacheDefinition+xml"/>
  <Default Extension="jpeg" ContentType="image/jpeg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480" yWindow="-420" windowWidth="21600" windowHeight="14660" tabRatio="500" activeTab="2"/>
  </bookViews>
  <sheets>
    <sheet name="Percent Cover" sheetId="1" r:id="rId1"/>
    <sheet name="Sheet1" sheetId="4" r:id="rId2"/>
    <sheet name="Additional Biomass for Inverts" sheetId="5" r:id="rId3"/>
    <sheet name="size and count" sheetId="3" r:id="rId4"/>
  </sheets>
  <externalReferences>
    <externalReference r:id="rId5"/>
  </externalReferences>
  <definedNames>
    <definedName name="_xlnm._FilterDatabase" localSheetId="3" hidden="1">'size and count'!$A$1:$U$92</definedName>
  </definedNames>
  <calcPr calcId="130407" concurrentCalc="0"/>
  <pivotCaches>
    <pivotCache cacheId="2" r:id="rId6"/>
    <pivotCache cacheId="31" r:id="rId7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A7" i="4"/>
  <c r="AA8"/>
  <c r="AA9"/>
  <c r="AA10"/>
  <c r="AA11"/>
  <c r="AA6"/>
  <c r="X7"/>
  <c r="X8"/>
  <c r="X9"/>
  <c r="X10"/>
  <c r="X11"/>
  <c r="X6"/>
  <c r="U7"/>
  <c r="U8"/>
  <c r="U9"/>
  <c r="U10"/>
  <c r="U11"/>
  <c r="U6"/>
  <c r="W37" i="3"/>
  <c r="W14"/>
  <c r="W46"/>
  <c r="W48"/>
  <c r="W44"/>
  <c r="W15"/>
  <c r="W26"/>
  <c r="W54"/>
  <c r="W47"/>
  <c r="W39"/>
  <c r="W43"/>
  <c r="W42"/>
  <c r="W31"/>
  <c r="W29"/>
  <c r="W28"/>
  <c r="W27"/>
  <c r="W25"/>
  <c r="W24"/>
  <c r="W23"/>
  <c r="W22"/>
  <c r="W20"/>
  <c r="W19"/>
  <c r="W17"/>
  <c r="W16"/>
  <c r="W13"/>
  <c r="W12"/>
  <c r="W11"/>
  <c r="W10"/>
  <c r="W9"/>
  <c r="W8"/>
  <c r="W7"/>
  <c r="W6"/>
  <c r="W5"/>
  <c r="W2"/>
  <c r="W36"/>
  <c r="W35"/>
  <c r="W34"/>
  <c r="W33"/>
  <c r="W32"/>
  <c r="W38"/>
  <c r="W50"/>
  <c r="W52"/>
  <c r="W49"/>
  <c r="W45"/>
  <c r="W18"/>
</calcChain>
</file>

<file path=xl/sharedStrings.xml><?xml version="1.0" encoding="utf-8"?>
<sst xmlns="http://schemas.openxmlformats.org/spreadsheetml/2006/main" count="1474" uniqueCount="168">
  <si>
    <t>taken from McKinney et al 2004 - Class Bivalvia</t>
    <phoneticPr fontId="5" type="noConversion"/>
  </si>
  <si>
    <t>Cancer oregonensis</t>
  </si>
  <si>
    <t>Crassodoma gigantea</t>
  </si>
  <si>
    <t>Parapholus (Penitella penita?)</t>
  </si>
  <si>
    <t>Red Irish Lord</t>
  </si>
  <si>
    <t>Scyra acutifrons</t>
  </si>
  <si>
    <t>hoser id</t>
    <phoneticPr fontId="5" type="noConversion"/>
  </si>
  <si>
    <t>number</t>
    <phoneticPr fontId="5" type="noConversion"/>
  </si>
  <si>
    <t>Sum of number</t>
  </si>
  <si>
    <t>Crassodoma gigantea</t>
    <phoneticPr fontId="5" type="noConversion"/>
  </si>
  <si>
    <t>don't include</t>
    <phoneticPr fontId="5" type="noConversion"/>
  </si>
  <si>
    <t>don't include</t>
    <phoneticPr fontId="5" type="noConversion"/>
  </si>
  <si>
    <t>SJD, JCN</t>
    <phoneticPr fontId="0" type="noConversion"/>
  </si>
  <si>
    <t>RGM, SJF</t>
    <phoneticPr fontId="0" type="noConversion"/>
  </si>
  <si>
    <t>Mortons</t>
    <phoneticPr fontId="0" type="noConversion"/>
  </si>
  <si>
    <t>Morton</t>
    <phoneticPr fontId="0" type="noConversion"/>
  </si>
  <si>
    <t>JCN, AC</t>
    <phoneticPr fontId="0" type="noConversion"/>
  </si>
  <si>
    <t>Grassy 4</t>
    <phoneticPr fontId="0" type="noConversion"/>
  </si>
  <si>
    <t>Mortons</t>
  </si>
  <si>
    <t>RGM, JCN</t>
  </si>
  <si>
    <t>SJD,SJF</t>
  </si>
  <si>
    <t>Notes</t>
  </si>
  <si>
    <t>drift Desmarestia spp.</t>
  </si>
  <si>
    <t>Species</t>
  </si>
  <si>
    <t>Size (cm)</t>
  </si>
  <si>
    <t>count</t>
    <phoneticPr fontId="0" type="noConversion"/>
  </si>
  <si>
    <t>notes</t>
  </si>
  <si>
    <t>carapace length</t>
  </si>
  <si>
    <t>Pterygophera</t>
  </si>
  <si>
    <t>Haliotis kamtscatkana 4cm not in but next to quadrat</t>
  </si>
  <si>
    <t>Artedius harringtoni</t>
    <phoneticPr fontId="0" type="noConversion"/>
  </si>
  <si>
    <t>cobblestones</t>
  </si>
  <si>
    <t>stone</t>
  </si>
  <si>
    <t>black hose</t>
    <phoneticPr fontId="0" type="noConversion"/>
  </si>
  <si>
    <t>pterygophera</t>
  </si>
  <si>
    <t>Sediment</t>
  </si>
  <si>
    <t>bs1</t>
  </si>
  <si>
    <t>bs1</t>
    <phoneticPr fontId="5" type="noConversion"/>
  </si>
  <si>
    <t>bs3</t>
  </si>
  <si>
    <t>bs3</t>
    <phoneticPr fontId="5" type="noConversion"/>
  </si>
  <si>
    <t>bs3</t>
    <phoneticPr fontId="5" type="noConversion"/>
  </si>
  <si>
    <t>bs2</t>
  </si>
  <si>
    <t>bs2</t>
    <phoneticPr fontId="5" type="noConversion"/>
  </si>
  <si>
    <t>ks1</t>
  </si>
  <si>
    <t>ks1</t>
    <phoneticPr fontId="5" type="noConversion"/>
  </si>
  <si>
    <t>ks3</t>
  </si>
  <si>
    <t>ks3</t>
    <phoneticPr fontId="5" type="noConversion"/>
  </si>
  <si>
    <t>ks2</t>
  </si>
  <si>
    <t>ks2</t>
    <phoneticPr fontId="5" type="noConversion"/>
  </si>
  <si>
    <t>site2</t>
  </si>
  <si>
    <t>site2</t>
    <phoneticPr fontId="5" type="noConversion"/>
  </si>
  <si>
    <t>crustose corallines</t>
    <phoneticPr fontId="5" type="noConversion"/>
  </si>
  <si>
    <t xml:space="preserve">encrusting red </t>
    <phoneticPr fontId="5" type="noConversion"/>
  </si>
  <si>
    <t>date</t>
    <phoneticPr fontId="5" type="noConversion"/>
  </si>
  <si>
    <t>region</t>
  </si>
  <si>
    <t>region</t>
    <phoneticPr fontId="5" type="noConversion"/>
  </si>
  <si>
    <t>location</t>
    <phoneticPr fontId="5" type="noConversion"/>
  </si>
  <si>
    <t>site</t>
    <phoneticPr fontId="5" type="noConversion"/>
  </si>
  <si>
    <t>Total</t>
  </si>
  <si>
    <t>Barkley Sound Total</t>
  </si>
  <si>
    <t>Kyuquot Sound Total</t>
  </si>
  <si>
    <t>(blank)</t>
  </si>
  <si>
    <t>(blank) Total</t>
  </si>
  <si>
    <t>Grand Total</t>
  </si>
  <si>
    <t>site</t>
    <phoneticPr fontId="5" type="noConversion"/>
  </si>
  <si>
    <t>crustose coralline avg</t>
    <phoneticPr fontId="5" type="noConversion"/>
  </si>
  <si>
    <t>sd</t>
    <phoneticPr fontId="5" type="noConversion"/>
  </si>
  <si>
    <t>count</t>
    <phoneticPr fontId="5" type="noConversion"/>
  </si>
  <si>
    <t>se</t>
    <phoneticPr fontId="5" type="noConversion"/>
  </si>
  <si>
    <t>encrusting red algae</t>
    <phoneticPr fontId="5" type="noConversion"/>
  </si>
  <si>
    <t>se</t>
    <phoneticPr fontId="5" type="noConversion"/>
  </si>
  <si>
    <t>Dodecaceria concharum</t>
    <phoneticPr fontId="5" type="noConversion"/>
  </si>
  <si>
    <t>sd</t>
    <phoneticPr fontId="5" type="noConversion"/>
  </si>
  <si>
    <t>se</t>
    <phoneticPr fontId="5" type="noConversion"/>
  </si>
  <si>
    <t>StdDev of Dodecaceria concharum</t>
  </si>
  <si>
    <t>hoser id</t>
  </si>
  <si>
    <t>hoser id</t>
    <phoneticPr fontId="5" type="noConversion"/>
  </si>
  <si>
    <t>biomass (g)</t>
    <phoneticPr fontId="5" type="noConversion"/>
  </si>
  <si>
    <t>Desmarestia spp.</t>
  </si>
  <si>
    <t>Strongylocentrotus franciscanus</t>
  </si>
  <si>
    <t>Dodecaceria concharum</t>
  </si>
  <si>
    <t>Crustose coralline algae</t>
  </si>
  <si>
    <t>Sculpin spp.</t>
  </si>
  <si>
    <t>Encrusting red</t>
  </si>
  <si>
    <t>Strongylocentrotus purpuratus</t>
  </si>
  <si>
    <t>Tegula spp.</t>
  </si>
  <si>
    <t>cobbly/rocky</t>
  </si>
  <si>
    <t>Balanophyllia elegans</t>
  </si>
  <si>
    <t>Encrusting orange sponge</t>
  </si>
  <si>
    <t>Asterina miniata</t>
  </si>
  <si>
    <t>Tonicella spp.</t>
  </si>
  <si>
    <t>Metridium spp.</t>
  </si>
  <si>
    <t>Decorator crab</t>
  </si>
  <si>
    <t>Scallop</t>
  </si>
  <si>
    <t>Crassostrea</t>
  </si>
  <si>
    <t>Brittle stars</t>
  </si>
  <si>
    <t>shrimp</t>
  </si>
  <si>
    <t>Cancer productus</t>
  </si>
  <si>
    <t>hermit crabs</t>
  </si>
  <si>
    <t>Parastichopus spp.</t>
  </si>
  <si>
    <t>Astraea gibberosa</t>
  </si>
  <si>
    <t>Encrusting sponge</t>
  </si>
  <si>
    <t>boulders and cobble</t>
  </si>
  <si>
    <t>Pterygophera californica</t>
  </si>
  <si>
    <t>Unidentified nudibranch</t>
  </si>
  <si>
    <t>Desmarestia ligulata</t>
  </si>
  <si>
    <t>brown fuzz (colonial diatoms)</t>
  </si>
  <si>
    <t>drift brown algae</t>
  </si>
  <si>
    <t>Astraea gibberosa</t>
    <phoneticPr fontId="0" type="noConversion"/>
  </si>
  <si>
    <t>Dermasterias imbricata</t>
  </si>
  <si>
    <t>Evasterias troschelii</t>
  </si>
  <si>
    <t>Cancer oregonensis</t>
    <phoneticPr fontId="0" type="noConversion"/>
  </si>
  <si>
    <t>Parapholus (Penitella penita?)</t>
    <phoneticPr fontId="0" type="noConversion"/>
  </si>
  <si>
    <t>Crassodoma gigantea</t>
    <phoneticPr fontId="0" type="noConversion"/>
  </si>
  <si>
    <t>Hippodiplosia insculpta</t>
  </si>
  <si>
    <t>Scyra acutifrons</t>
    <phoneticPr fontId="0" type="noConversion"/>
  </si>
  <si>
    <t>Henricia leviuscula</t>
  </si>
  <si>
    <t>Ceratostoma foliatum</t>
  </si>
  <si>
    <t>Agarum fimbriatum</t>
  </si>
  <si>
    <t>Calliostoma spp.</t>
  </si>
  <si>
    <t>Red Irish Lord</t>
    <phoneticPr fontId="0" type="noConversion"/>
  </si>
  <si>
    <t>Pycnopodia helianthoides</t>
  </si>
  <si>
    <t>Hildenbrandia</t>
  </si>
  <si>
    <t>Date</t>
  </si>
  <si>
    <t>Region</t>
  </si>
  <si>
    <t>Location</t>
  </si>
  <si>
    <t>Site</t>
  </si>
  <si>
    <t>Collected by</t>
  </si>
  <si>
    <t>Dive #</t>
  </si>
  <si>
    <t>Max Depth (m)</t>
  </si>
  <si>
    <t>Max Depth (ft)</t>
  </si>
  <si>
    <t>Avg. Depth (m)</t>
  </si>
  <si>
    <t>Time In</t>
  </si>
  <si>
    <t>Dive Time (min)</t>
  </si>
  <si>
    <t>Time of Low Tide</t>
  </si>
  <si>
    <t>Height of Low Tide</t>
  </si>
  <si>
    <t>Quadrat #</t>
  </si>
  <si>
    <t>Quadrat depth (ft)</t>
  </si>
  <si>
    <t>Quadrat depth (m)</t>
  </si>
  <si>
    <t>Kyuquot Sound</t>
  </si>
  <si>
    <t>RGM, SJD</t>
  </si>
  <si>
    <t>Morton</t>
  </si>
  <si>
    <t>Barkley Sound</t>
  </si>
  <si>
    <t>Praziola/Execution</t>
  </si>
  <si>
    <t>Praziola Point</t>
  </si>
  <si>
    <t>George Fraser Island</t>
  </si>
  <si>
    <t>GFI</t>
  </si>
  <si>
    <t>MM, JCN</t>
  </si>
  <si>
    <t>JJ, SK</t>
  </si>
  <si>
    <t>JJ, SF</t>
  </si>
  <si>
    <t>Seppings-Haines</t>
  </si>
  <si>
    <t>SepHaines</t>
  </si>
  <si>
    <t>SD, JN</t>
  </si>
  <si>
    <t>SK, SF</t>
  </si>
  <si>
    <t>SJD, RGM</t>
  </si>
  <si>
    <t>Bluestone/Prasiola/Execution</t>
  </si>
  <si>
    <t>Bluestone</t>
  </si>
  <si>
    <t>SK, JCN</t>
  </si>
  <si>
    <t>4?</t>
  </si>
  <si>
    <t>Kyuquot Sound</t>
    <phoneticPr fontId="0" type="noConversion"/>
  </si>
  <si>
    <t>Spring Island</t>
    <phoneticPr fontId="0" type="noConversion"/>
  </si>
  <si>
    <t>Kamils</t>
    <phoneticPr fontId="0" type="noConversion"/>
  </si>
  <si>
    <t>RGM, AC</t>
    <phoneticPr fontId="0" type="noConversion"/>
  </si>
  <si>
    <t>SJD, SJF</t>
    <phoneticPr fontId="0" type="noConversion"/>
  </si>
  <si>
    <t>Grassy Island</t>
    <phoneticPr fontId="0" type="noConversion"/>
  </si>
  <si>
    <t>Grassy</t>
    <phoneticPr fontId="0" type="noConversion"/>
  </si>
  <si>
    <t>SJF, SJD</t>
    <phoneticPr fontId="0" type="noConversion"/>
  </si>
  <si>
    <t>RGM, AMC</t>
    <phoneticPr fontId="0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</si>
</sst>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0.0000"/>
  </numFmts>
  <fonts count="6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7" xfId="0" pivotButton="1" applyBorder="1"/>
    <xf numFmtId="164" fontId="0" fillId="0" borderId="0" xfId="0" applyNumberFormat="1" applyBorder="1"/>
    <xf numFmtId="0" fontId="0" fillId="0" borderId="3" xfId="0" applyBorder="1"/>
    <xf numFmtId="0" fontId="0" fillId="0" borderId="7" xfId="0" applyNumberFormat="1" applyBorder="1"/>
    <xf numFmtId="0" fontId="0" fillId="0" borderId="8" xfId="0" applyBorder="1"/>
    <xf numFmtId="0" fontId="0" fillId="0" borderId="10" xfId="0" applyBorder="1"/>
    <xf numFmtId="0" fontId="0" fillId="0" borderId="1" xfId="0" applyBorder="1"/>
    <xf numFmtId="0" fontId="0" fillId="0" borderId="9" xfId="0" applyBorder="1"/>
    <xf numFmtId="0" fontId="0" fillId="0" borderId="2" xfId="0" applyBorder="1"/>
    <xf numFmtId="0" fontId="0" fillId="0" borderId="6" xfId="0" applyNumberFormat="1" applyBorder="1"/>
    <xf numFmtId="0" fontId="0" fillId="0" borderId="5" xfId="0" applyBorder="1"/>
    <xf numFmtId="0" fontId="0" fillId="0" borderId="4" xfId="0" applyBorder="1"/>
    <xf numFmtId="0" fontId="0" fillId="0" borderId="3" xfId="0" applyNumberFormat="1" applyBorder="1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20" fontId="0" fillId="0" borderId="0" xfId="0" applyNumberFormat="1"/>
    <xf numFmtId="15" fontId="0" fillId="0" borderId="0" xfId="0" applyNumberFormat="1"/>
    <xf numFmtId="0" fontId="4" fillId="0" borderId="0" xfId="0" applyFont="1"/>
    <xf numFmtId="0" fontId="0" fillId="0" borderId="0" xfId="0" applyBorder="1"/>
    <xf numFmtId="0" fontId="0" fillId="0" borderId="11" xfId="0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9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0" fontId="0" fillId="0" borderId="6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v>Crustose Coralline Algae</c:v>
          </c:tx>
          <c:errBars>
            <c:errBarType val="both"/>
            <c:errValType val="cust"/>
            <c:plus>
              <c:numRef>
                <c:f>Sheet1!$U$6:$U$11</c:f>
                <c:numCache>
                  <c:formatCode>General</c:formatCode>
                  <c:ptCount val="6"/>
                  <c:pt idx="0">
                    <c:v>8.915832181690246</c:v>
                  </c:pt>
                  <c:pt idx="1">
                    <c:v>6.622472563713862</c:v>
                  </c:pt>
                  <c:pt idx="2">
                    <c:v>9.659833381191465</c:v>
                  </c:pt>
                  <c:pt idx="3">
                    <c:v>5.339924428248801</c:v>
                  </c:pt>
                  <c:pt idx="4">
                    <c:v>6.184224130735686</c:v>
                  </c:pt>
                  <c:pt idx="5">
                    <c:v>3.604730619649225</c:v>
                  </c:pt>
                </c:numCache>
              </c:numRef>
            </c:plus>
            <c:minus>
              <c:numRef>
                <c:f>Sheet1!$U$6:$U$11</c:f>
                <c:numCache>
                  <c:formatCode>General</c:formatCode>
                  <c:ptCount val="6"/>
                  <c:pt idx="0">
                    <c:v>8.915832181690246</c:v>
                  </c:pt>
                  <c:pt idx="1">
                    <c:v>6.622472563713862</c:v>
                  </c:pt>
                  <c:pt idx="2">
                    <c:v>9.659833381191465</c:v>
                  </c:pt>
                  <c:pt idx="3">
                    <c:v>5.339924428248801</c:v>
                  </c:pt>
                  <c:pt idx="4">
                    <c:v>6.184224130735686</c:v>
                  </c:pt>
                  <c:pt idx="5">
                    <c:v>3.604730619649225</c:v>
                  </c:pt>
                </c:numCache>
              </c:numRef>
            </c:minus>
          </c:errBars>
          <c:cat>
            <c:strRef>
              <c:f>Sheet1!$Q$6:$Q$11</c:f>
              <c:strCache>
                <c:ptCount val="6"/>
                <c:pt idx="0">
                  <c:v>bs1</c:v>
                </c:pt>
                <c:pt idx="1">
                  <c:v>bs2</c:v>
                </c:pt>
                <c:pt idx="2">
                  <c:v>bs3</c:v>
                </c:pt>
                <c:pt idx="3">
                  <c:v>ks1</c:v>
                </c:pt>
                <c:pt idx="4">
                  <c:v>ks2</c:v>
                </c:pt>
                <c:pt idx="5">
                  <c:v>ks3</c:v>
                </c:pt>
              </c:strCache>
            </c:strRef>
          </c:cat>
          <c:val>
            <c:numRef>
              <c:f>Sheet1!$R$6:$R$11</c:f>
              <c:numCache>
                <c:formatCode>General</c:formatCode>
                <c:ptCount val="6"/>
                <c:pt idx="0">
                  <c:v>52.66666666666666</c:v>
                </c:pt>
                <c:pt idx="1">
                  <c:v>54.0</c:v>
                </c:pt>
                <c:pt idx="2">
                  <c:v>47.6</c:v>
                </c:pt>
                <c:pt idx="3">
                  <c:v>26.23076923076923</c:v>
                </c:pt>
                <c:pt idx="4">
                  <c:v>22.90909090909091</c:v>
                </c:pt>
                <c:pt idx="5">
                  <c:v>18.38461538461538</c:v>
                </c:pt>
              </c:numCache>
            </c:numRef>
          </c:val>
        </c:ser>
        <c:ser>
          <c:idx val="1"/>
          <c:order val="1"/>
          <c:tx>
            <c:v>Encrusting Red Algae</c:v>
          </c:tx>
          <c:errBars>
            <c:errBarType val="both"/>
            <c:errValType val="cust"/>
            <c:plus>
              <c:numRef>
                <c:f>Sheet1!$X$6:$X$11</c:f>
                <c:numCache>
                  <c:formatCode>General</c:formatCode>
                  <c:ptCount val="6"/>
                  <c:pt idx="0">
                    <c:v>8.504900548115381</c:v>
                  </c:pt>
                  <c:pt idx="1">
                    <c:v>7.051961339241638</c:v>
                  </c:pt>
                  <c:pt idx="2">
                    <c:v>8.22647680571219</c:v>
                  </c:pt>
                  <c:pt idx="3">
                    <c:v>1.910213387916838</c:v>
                  </c:pt>
                  <c:pt idx="4">
                    <c:v>6.546085828143525</c:v>
                  </c:pt>
                  <c:pt idx="5">
                    <c:v>4.40212428548446</c:v>
                  </c:pt>
                </c:numCache>
              </c:numRef>
            </c:plus>
            <c:minus>
              <c:numRef>
                <c:f>Sheet1!$X$6:$X$11</c:f>
                <c:numCache>
                  <c:formatCode>General</c:formatCode>
                  <c:ptCount val="6"/>
                  <c:pt idx="0">
                    <c:v>8.504900548115381</c:v>
                  </c:pt>
                  <c:pt idx="1">
                    <c:v>7.051961339241638</c:v>
                  </c:pt>
                  <c:pt idx="2">
                    <c:v>8.22647680571219</c:v>
                  </c:pt>
                  <c:pt idx="3">
                    <c:v>1.910213387916838</c:v>
                  </c:pt>
                  <c:pt idx="4">
                    <c:v>6.546085828143525</c:v>
                  </c:pt>
                  <c:pt idx="5">
                    <c:v>4.40212428548446</c:v>
                  </c:pt>
                </c:numCache>
              </c:numRef>
            </c:minus>
          </c:errBars>
          <c:val>
            <c:numRef>
              <c:f>Sheet1!$V$6:$V$11</c:f>
              <c:numCache>
                <c:formatCode>General</c:formatCode>
                <c:ptCount val="6"/>
                <c:pt idx="0">
                  <c:v>32.0</c:v>
                </c:pt>
                <c:pt idx="1">
                  <c:v>25.66666666666667</c:v>
                </c:pt>
                <c:pt idx="2">
                  <c:v>24.53333333333333</c:v>
                </c:pt>
                <c:pt idx="3">
                  <c:v>3.461538461538462</c:v>
                </c:pt>
                <c:pt idx="4">
                  <c:v>11.81818181818182</c:v>
                </c:pt>
                <c:pt idx="5">
                  <c:v>9.615384615384614</c:v>
                </c:pt>
              </c:numCache>
            </c:numRef>
          </c:val>
        </c:ser>
        <c:axId val="483002856"/>
        <c:axId val="532562008"/>
      </c:barChart>
      <c:catAx>
        <c:axId val="483002856"/>
        <c:scaling>
          <c:orientation val="minMax"/>
        </c:scaling>
        <c:axPos val="b"/>
        <c:tickLblPos val="nextTo"/>
        <c:crossAx val="532562008"/>
        <c:crosses val="autoZero"/>
        <c:auto val="1"/>
        <c:lblAlgn val="ctr"/>
        <c:lblOffset val="100"/>
      </c:catAx>
      <c:valAx>
        <c:axId val="532562008"/>
        <c:scaling>
          <c:orientation val="minMax"/>
        </c:scaling>
        <c:axPos val="l"/>
        <c:numFmt formatCode="General" sourceLinked="1"/>
        <c:tickLblPos val="nextTo"/>
        <c:crossAx val="48300285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723900</xdr:colOff>
      <xdr:row>13</xdr:row>
      <xdr:rowOff>177800</xdr:rowOff>
    </xdr:from>
    <xdr:to>
      <xdr:col>22</xdr:col>
      <xdr:colOff>812800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becca/Desktop/Becca's%20BS/NSERC%20BCCES/Data/Subtidal%20Transect%20Data/2009/BCCES%20Data_2009_27Jan10/BCCES/Ceratostoma%20foliatum%20biomass_08Feb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omass"/>
      <sheetName val="Abundance"/>
      <sheetName val="Length-weight"/>
      <sheetName val="Sheet4"/>
    </sheetNames>
    <sheetDataSet>
      <sheetData sheetId="0" refreshError="1"/>
      <sheetData sheetId="1" refreshError="1"/>
      <sheetData sheetId="2">
        <row r="1">
          <cell r="B1" t="str">
            <v>Weight (g) - with shell</v>
          </cell>
        </row>
        <row r="2">
          <cell r="A2">
            <v>6.2</v>
          </cell>
          <cell r="B2">
            <v>16.5</v>
          </cell>
        </row>
        <row r="3">
          <cell r="A3">
            <v>4.9000000000000004</v>
          </cell>
          <cell r="B3">
            <v>5.41</v>
          </cell>
        </row>
        <row r="4">
          <cell r="A4">
            <v>7.5</v>
          </cell>
          <cell r="B4">
            <v>45.42</v>
          </cell>
        </row>
        <row r="5">
          <cell r="A5">
            <v>6.4</v>
          </cell>
          <cell r="B5">
            <v>18.739999999999998</v>
          </cell>
        </row>
        <row r="6">
          <cell r="A6">
            <v>4.7</v>
          </cell>
          <cell r="B6">
            <v>12.77</v>
          </cell>
        </row>
        <row r="7">
          <cell r="A7">
            <v>4.4000000000000004</v>
          </cell>
          <cell r="B7">
            <v>6.2</v>
          </cell>
        </row>
        <row r="8">
          <cell r="A8">
            <v>3.2</v>
          </cell>
          <cell r="B8">
            <v>3.3</v>
          </cell>
        </row>
        <row r="9">
          <cell r="A9">
            <v>4.0999999999999996</v>
          </cell>
          <cell r="B9">
            <v>5.3</v>
          </cell>
        </row>
        <row r="10">
          <cell r="A10">
            <v>3.6</v>
          </cell>
          <cell r="B10">
            <v>4.5999999999999996</v>
          </cell>
        </row>
        <row r="11">
          <cell r="A11">
            <v>3.5</v>
          </cell>
          <cell r="B11">
            <v>4.3</v>
          </cell>
        </row>
        <row r="12">
          <cell r="A12">
            <v>2.6</v>
          </cell>
          <cell r="B12">
            <v>1.7</v>
          </cell>
        </row>
        <row r="13">
          <cell r="A13">
            <v>3.1</v>
          </cell>
          <cell r="B13">
            <v>3.1</v>
          </cell>
        </row>
        <row r="14">
          <cell r="A14">
            <v>3.2</v>
          </cell>
          <cell r="B14">
            <v>4</v>
          </cell>
        </row>
        <row r="15">
          <cell r="A15">
            <v>3.4</v>
          </cell>
          <cell r="B15">
            <v>3.8</v>
          </cell>
        </row>
        <row r="16">
          <cell r="A16">
            <v>3.2</v>
          </cell>
          <cell r="B16">
            <v>2.64</v>
          </cell>
        </row>
        <row r="17">
          <cell r="A17">
            <v>3</v>
          </cell>
          <cell r="B17">
            <v>2.2400000000000002</v>
          </cell>
        </row>
        <row r="18">
          <cell r="A18">
            <v>2.2000000000000002</v>
          </cell>
          <cell r="B18">
            <v>0.79</v>
          </cell>
        </row>
        <row r="19">
          <cell r="A19">
            <v>2.1</v>
          </cell>
          <cell r="B19">
            <v>0.87</v>
          </cell>
        </row>
        <row r="20">
          <cell r="A20">
            <v>3.1</v>
          </cell>
          <cell r="B20">
            <v>2.2000000000000002</v>
          </cell>
        </row>
        <row r="21">
          <cell r="A21">
            <v>3.1</v>
          </cell>
          <cell r="B21">
            <v>2.2400000000000002</v>
          </cell>
        </row>
        <row r="22">
          <cell r="A22">
            <v>2.6</v>
          </cell>
          <cell r="B22">
            <v>1.28</v>
          </cell>
        </row>
        <row r="23">
          <cell r="A23">
            <v>2.7</v>
          </cell>
          <cell r="B23">
            <v>1.62</v>
          </cell>
        </row>
        <row r="24">
          <cell r="A24">
            <v>4.8</v>
          </cell>
          <cell r="B24">
            <v>7.88</v>
          </cell>
        </row>
        <row r="25">
          <cell r="A25">
            <v>2.4</v>
          </cell>
          <cell r="B25">
            <v>1.55</v>
          </cell>
        </row>
      </sheetData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becca Martone" refreshedDate="41302.34646990741" refreshedVersion="3" recordCount="83">
  <cacheSource type="worksheet">
    <worksheetSource ref="A1:H1048576" sheet="Sheet1"/>
  </cacheSource>
  <cacheFields count="8">
    <cacheField name="date" numFmtId="0">
      <sharedItems containsDate="1" containsString="0" containsBlank="1" minDate="2009-06-29T00:00:00" maxDate="2009-08-23T00:00:00" count="13">
        <d v="2009-06-29T00:00:00"/>
        <d v="2009-06-30T00:00:00"/>
        <d v="2009-07-01T00:00:00"/>
        <d v="2009-07-02T00:00:00"/>
        <d v="2009-07-03T00:00:00"/>
        <d v="2009-07-04T00:00:00"/>
        <d v="2009-08-18T00:00:00"/>
        <d v="2009-08-19T00:00:00"/>
        <d v="2009-08-20T00:00:00"/>
        <d v="2009-08-21T00:00:00"/>
        <d v="2009-08-22T00:00:00"/>
        <d v="2009-08-23T00:00:00"/>
        <m/>
      </sharedItems>
    </cacheField>
    <cacheField name="region" numFmtId="0">
      <sharedItems containsBlank="1" count="3">
        <s v="Barkley Sound"/>
        <s v="Kyuquot Sound"/>
        <m/>
      </sharedItems>
    </cacheField>
    <cacheField name="location" numFmtId="0">
      <sharedItems containsBlank="1" count="8">
        <s v="Praziola/Execution"/>
        <s v="George Fraser Island"/>
        <s v="Seppings-Haines"/>
        <s v="Bluestone/Prasiola/Execution"/>
        <s v="Spring Island"/>
        <s v="Grassy Island"/>
        <s v="Mortons"/>
        <m/>
      </sharedItems>
    </cacheField>
    <cacheField name="site" numFmtId="0">
      <sharedItems containsBlank="1" count="9">
        <s v="Praziola Point"/>
        <s v="GFI"/>
        <s v="SepHaines"/>
        <s v="Bluestone"/>
        <s v="Kamils"/>
        <s v="Grassy"/>
        <s v="Morton"/>
        <s v="Grassy 4"/>
        <m/>
      </sharedItems>
    </cacheField>
    <cacheField name="site2" numFmtId="0">
      <sharedItems containsBlank="1" count="7">
        <s v="bs3"/>
        <s v="bs1"/>
        <s v="bs2"/>
        <s v="ks1"/>
        <s v="ks3"/>
        <s v="ks2"/>
        <m/>
      </sharedItems>
    </cacheField>
    <cacheField name="crustose corallines" numFmtId="0">
      <sharedItems containsString="0" containsBlank="1" containsNumber="1" containsInteger="1" minValue="0" maxValue="98" count="26">
        <n v="98"/>
        <n v="96"/>
        <n v="80"/>
        <n v="95"/>
        <n v="90"/>
        <n v="10"/>
        <n v="30"/>
        <n v="25"/>
        <n v="75"/>
        <n v="15"/>
        <n v="60"/>
        <n v="50"/>
        <n v="20"/>
        <n v="40"/>
        <n v="85"/>
        <n v="5"/>
        <n v="14"/>
        <n v="0"/>
        <n v="65"/>
        <n v="28"/>
        <n v="3"/>
        <n v="39"/>
        <n v="70"/>
        <n v="4"/>
        <n v="8"/>
        <m/>
      </sharedItems>
    </cacheField>
    <cacheField name="encrusting red " numFmtId="0">
      <sharedItems containsString="0" containsBlank="1" containsNumber="1" containsInteger="1" minValue="0" maxValue="90" count="18">
        <n v="0"/>
        <n v="5"/>
        <n v="10"/>
        <n v="15"/>
        <n v="85"/>
        <n v="70"/>
        <n v="45"/>
        <n v="20"/>
        <n v="75"/>
        <n v="40"/>
        <n v="90"/>
        <n v="50"/>
        <n v="80"/>
        <n v="60"/>
        <n v="30"/>
        <n v="2"/>
        <n v="6"/>
        <m/>
      </sharedItems>
    </cacheField>
    <cacheField name="Dodecaceria concharum" numFmtId="0">
      <sharedItems containsString="0" containsBlank="1" containsNumber="1" containsInteger="1" minValue="0" maxValue="98" count="14">
        <n v="98"/>
        <n v="96"/>
        <n v="0"/>
        <n v="40"/>
        <n v="20"/>
        <n v="10"/>
        <n v="25"/>
        <n v="90"/>
        <n v="30"/>
        <n v="80"/>
        <n v="75"/>
        <n v="15"/>
        <n v="35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becca Martone" refreshedDate="41302.421782407408" refreshedVersion="3" recordCount="92">
  <cacheSource type="worksheet">
    <worksheetSource ref="A1:W1048576" sheet="size and count"/>
  </cacheSource>
  <cacheFields count="23">
    <cacheField name="Date" numFmtId="0">
      <sharedItems containsDate="1" containsString="0" containsBlank="1" minDate="2009-06-29T00:00:00" maxDate="2009-08-23T00:00:00" count="13">
        <d v="2009-06-29T00:00:00"/>
        <d v="2009-07-03T00:00:00"/>
        <d v="2009-07-01T00:00:00"/>
        <d v="2009-07-02T00:00:00"/>
        <d v="2009-08-23T00:00:00"/>
        <d v="2009-08-18T00:00:00"/>
        <d v="2009-08-20T00:00:00"/>
        <d v="2009-08-21T00:00:00"/>
        <d v="2009-08-22T00:00:00"/>
        <d v="2009-06-30T00:00:00"/>
        <d v="2009-07-04T00:00:00"/>
        <d v="2009-08-19T00:00:00"/>
        <m/>
      </sharedItems>
    </cacheField>
    <cacheField name="Region" numFmtId="0">
      <sharedItems containsBlank="1" count="3">
        <s v="Barkley Sound"/>
        <s v="Kyuquot Sound"/>
        <m/>
      </sharedItems>
    </cacheField>
    <cacheField name="Location" numFmtId="0">
      <sharedItems containsBlank="1" count="8">
        <s v="Praziola/Execution"/>
        <s v="Bluestone/Prasiola/Execution"/>
        <s v="George Fraser Island"/>
        <s v="Seppings-Haines"/>
        <s v="Mortons"/>
        <s v="Spring Island"/>
        <s v="Grassy Island"/>
        <m/>
      </sharedItems>
    </cacheField>
    <cacheField name="Site" numFmtId="0">
      <sharedItems containsBlank="1" count="9">
        <s v="Praziola Point"/>
        <s v="Bluestone"/>
        <s v="GFI"/>
        <s v="SepHaines"/>
        <s v="Morton"/>
        <s v="Kamils"/>
        <s v="Grassy 4"/>
        <s v="Grassy"/>
        <m/>
      </sharedItems>
    </cacheField>
    <cacheField name="Collected by" numFmtId="0">
      <sharedItems containsBlank="1" count="17">
        <s v="RGM, SJD"/>
        <s v="JJ, SF"/>
        <s v="SJD, RGM"/>
        <s v="SD, JN"/>
        <s v="SK, SF"/>
        <s v="RGM, JCN"/>
        <s v="SJD,SJF"/>
        <s v="RGM, AC"/>
        <s v="SJD, SJF"/>
        <s v="SJD, JCN"/>
        <s v="RGM, SJF"/>
        <s v="JCN, AC"/>
        <s v="JJ, SK"/>
        <s v="SK, JCN"/>
        <s v="SJF, SJD"/>
        <s v="RGM, AMC"/>
        <m/>
      </sharedItems>
    </cacheField>
    <cacheField name="Dive #" numFmtId="0">
      <sharedItems containsBlank="1" containsMixedTypes="1" containsNumber="1" containsInteger="1" minValue="1" maxValue="3" count="5">
        <n v="2"/>
        <s v="4?"/>
        <n v="1"/>
        <n v="3"/>
        <m/>
      </sharedItems>
    </cacheField>
    <cacheField name="Max Depth (m)" numFmtId="0">
      <sharedItems containsString="0" containsBlank="1" count="1">
        <m/>
      </sharedItems>
    </cacheField>
    <cacheField name="Max Depth (ft)" numFmtId="0">
      <sharedItems containsString="0" containsBlank="1" containsNumber="1" containsInteger="1" minValue="19" maxValue="19" count="2">
        <n v="19"/>
        <m/>
      </sharedItems>
    </cacheField>
    <cacheField name="Avg. Depth (m)" numFmtId="0">
      <sharedItems containsString="0" containsBlank="1" count="1">
        <m/>
      </sharedItems>
    </cacheField>
    <cacheField name="Time In" numFmtId="0">
      <sharedItems containsDate="1" containsString="0" containsBlank="1" minDate="1899-12-30T11:51:00" maxDate="1899-12-30T11:51:00" count="2">
        <d v="1899-12-30T11:51:00"/>
        <m/>
      </sharedItems>
    </cacheField>
    <cacheField name="Dive Time (min)" numFmtId="0">
      <sharedItems containsString="0" containsBlank="1" containsNumber="1" containsInteger="1" minValue="40" maxValue="40" count="2">
        <n v="40"/>
        <m/>
      </sharedItems>
    </cacheField>
    <cacheField name="Time of Low Tide" numFmtId="0">
      <sharedItems containsString="0" containsBlank="1" count="1">
        <m/>
      </sharedItems>
    </cacheField>
    <cacheField name="Height of Low Tide" numFmtId="0">
      <sharedItems containsString="0" containsBlank="1" count="1">
        <m/>
      </sharedItems>
    </cacheField>
    <cacheField name="Quadrat #" numFmtId="0">
      <sharedItems containsString="0" containsBlank="1" containsNumber="1" containsInteger="1" minValue="1" maxValue="6" count="7">
        <n v="1"/>
        <n v="2"/>
        <n v="3"/>
        <n v="4"/>
        <n v="6"/>
        <n v="5"/>
        <m/>
      </sharedItems>
    </cacheField>
    <cacheField name="hoser id" numFmtId="0">
      <sharedItems containsString="0" containsBlank="1" containsNumber="1" containsInteger="1" minValue="1" maxValue="78" count="24">
        <n v="1"/>
        <n v="2"/>
        <n v="5"/>
        <n v="6"/>
        <n v="13"/>
        <n v="14"/>
        <n v="15"/>
        <n v="16"/>
        <n v="19"/>
        <n v="31"/>
        <n v="32"/>
        <n v="39"/>
        <n v="42"/>
        <n v="43"/>
        <n v="55"/>
        <n v="57"/>
        <n v="60"/>
        <n v="69"/>
        <n v="70"/>
        <n v="71"/>
        <n v="76"/>
        <n v="77"/>
        <n v="78"/>
        <m/>
      </sharedItems>
    </cacheField>
    <cacheField name="Quadrat depth (ft)" numFmtId="0">
      <sharedItems containsString="0" containsBlank="1" containsNumber="1" containsInteger="1" minValue="14" maxValue="43" count="8">
        <m/>
        <n v="25"/>
        <n v="14"/>
        <n v="43"/>
        <n v="28"/>
        <n v="22"/>
        <n v="26"/>
        <n v="30"/>
      </sharedItems>
    </cacheField>
    <cacheField name="Quadrat depth (m)" numFmtId="0">
      <sharedItems containsString="0" containsBlank="1" containsNumber="1" minValue="3" maxValue="8.4" count="18">
        <m/>
        <n v="7"/>
        <n v="7.9"/>
        <n v="5.7"/>
        <n v="4.7"/>
        <n v="6.2"/>
        <n v="5.9"/>
        <n v="7.5"/>
        <n v="6.5"/>
        <n v="7.8"/>
        <n v="6"/>
        <n v="3"/>
        <n v="6.4"/>
        <n v="6.6"/>
        <n v="8.4"/>
        <n v="6.1"/>
        <n v="5.5"/>
        <n v="4.9000000000000004"/>
      </sharedItems>
    </cacheField>
    <cacheField name="Species" numFmtId="0">
      <sharedItems containsBlank="1" count="34">
        <s v="Strongylocentrotus franciscanus"/>
        <s v="Sculpin spp."/>
        <s v="Astraea gibberosa"/>
        <s v="Decorator crab"/>
        <s v="Scallop"/>
        <s v="Balanophyllia elegans"/>
        <s v="Asterina miniata"/>
        <s v="Tonicella spp."/>
        <s v="Metridium spp."/>
        <s v="Parastichopus spp."/>
        <s v="boulders and cobble"/>
        <s v="Dermasterias imbricata"/>
        <s v="Pycnopodia helianthoides"/>
        <s v="Evasterias troschelii"/>
        <s v="Scyra acutifrons"/>
        <s v="Crassodoma gigantea"/>
        <s v="Cancer oregonensis"/>
        <s v="Henricia leviuscula"/>
        <s v="Ceratostoma foliatum"/>
        <s v="Calliostoma spp."/>
        <s v="Agarum fimbriatum"/>
        <s v="cobbly/rocky"/>
        <s v="Red Irish Lord"/>
        <s v="Strongylocentrotus purpuratus"/>
        <s v="Tegula spp."/>
        <s v="Crassostrea"/>
        <s v="Brittle stars"/>
        <s v="shrimp"/>
        <s v="Cancer productus"/>
        <s v="hermit crabs"/>
        <s v="Pterygophera californica"/>
        <s v="Unidentified nudibranch"/>
        <m/>
        <s v="Parapholus (Penitella penita?)"/>
      </sharedItems>
    </cacheField>
    <cacheField name="Size (cm)" numFmtId="0">
      <sharedItems containsString="0" containsBlank="1" containsNumber="1" minValue="1" maxValue="35" count="27">
        <n v="12"/>
        <n v="4"/>
        <n v="2"/>
        <n v="10"/>
        <n v="5"/>
        <n v="6"/>
        <n v="5.5"/>
        <n v="9"/>
        <n v="14"/>
        <m/>
        <n v="11"/>
        <n v="10.5"/>
        <n v="22"/>
        <n v="15"/>
        <n v="11.5"/>
        <n v="2.5"/>
        <n v="17"/>
        <n v="35"/>
        <n v="8"/>
        <n v="3"/>
        <n v="3.5"/>
        <n v="1"/>
        <n v="28"/>
        <n v="7"/>
        <n v="13"/>
        <n v="20"/>
        <n v="16"/>
      </sharedItems>
    </cacheField>
    <cacheField name="count" numFmtId="0">
      <sharedItems containsString="0" containsBlank="1" containsNumber="1" containsInteger="1" minValue="1" maxValue="20" count="9">
        <m/>
        <n v="20"/>
        <n v="1"/>
        <n v="2"/>
        <n v="5"/>
        <n v="15"/>
        <n v="3"/>
        <n v="10"/>
        <n v="11"/>
      </sharedItems>
    </cacheField>
    <cacheField name="notes" numFmtId="0">
      <sharedItems containsBlank="1" count="6">
        <m/>
        <s v="Pterygophera"/>
        <s v="carapace length"/>
        <s v="Artedius harringtoni"/>
        <s v="black hose"/>
        <s v="Haliotis kamtscatkana 4cm not in but next to quadrat"/>
      </sharedItems>
    </cacheField>
    <cacheField name="number" numFmtId="0">
      <sharedItems containsString="0" containsBlank="1" containsNumber="1" containsInteger="1" minValue="1" maxValue="20" count="4">
        <n v="1"/>
        <m/>
        <n v="20"/>
        <n v="2"/>
      </sharedItems>
    </cacheField>
    <cacheField name="biomass (g)" numFmtId="0">
      <sharedItems containsString="0" containsBlank="1" containsNumber="1" minValue="0.51800000000000002" maxValue="1181.683599110569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x v="0"/>
    <x v="0"/>
    <x v="0"/>
    <x v="0"/>
    <x v="0"/>
    <x v="0"/>
    <x v="0"/>
    <x v="0"/>
  </r>
  <r>
    <x v="0"/>
    <x v="0"/>
    <x v="0"/>
    <x v="0"/>
    <x v="0"/>
    <x v="1"/>
    <x v="0"/>
    <x v="1"/>
  </r>
  <r>
    <x v="0"/>
    <x v="0"/>
    <x v="0"/>
    <x v="0"/>
    <x v="0"/>
    <x v="2"/>
    <x v="0"/>
    <x v="2"/>
  </r>
  <r>
    <x v="1"/>
    <x v="0"/>
    <x v="1"/>
    <x v="1"/>
    <x v="1"/>
    <x v="3"/>
    <x v="1"/>
    <x v="2"/>
  </r>
  <r>
    <x v="1"/>
    <x v="0"/>
    <x v="1"/>
    <x v="1"/>
    <x v="1"/>
    <x v="4"/>
    <x v="2"/>
    <x v="3"/>
  </r>
  <r>
    <x v="1"/>
    <x v="0"/>
    <x v="1"/>
    <x v="1"/>
    <x v="1"/>
    <x v="5"/>
    <x v="0"/>
    <x v="2"/>
  </r>
  <r>
    <x v="2"/>
    <x v="0"/>
    <x v="1"/>
    <x v="1"/>
    <x v="1"/>
    <x v="6"/>
    <x v="3"/>
    <x v="2"/>
  </r>
  <r>
    <x v="2"/>
    <x v="0"/>
    <x v="1"/>
    <x v="1"/>
    <x v="1"/>
    <x v="5"/>
    <x v="4"/>
    <x v="2"/>
  </r>
  <r>
    <x v="2"/>
    <x v="0"/>
    <x v="1"/>
    <x v="1"/>
    <x v="1"/>
    <x v="6"/>
    <x v="5"/>
    <x v="2"/>
  </r>
  <r>
    <x v="2"/>
    <x v="0"/>
    <x v="1"/>
    <x v="1"/>
    <x v="1"/>
    <x v="7"/>
    <x v="6"/>
    <x v="2"/>
  </r>
  <r>
    <x v="2"/>
    <x v="0"/>
    <x v="1"/>
    <x v="1"/>
    <x v="1"/>
    <x v="8"/>
    <x v="3"/>
    <x v="2"/>
  </r>
  <r>
    <x v="2"/>
    <x v="0"/>
    <x v="1"/>
    <x v="1"/>
    <x v="1"/>
    <x v="2"/>
    <x v="7"/>
    <x v="2"/>
  </r>
  <r>
    <x v="2"/>
    <x v="0"/>
    <x v="1"/>
    <x v="1"/>
    <x v="1"/>
    <x v="2"/>
    <x v="0"/>
    <x v="4"/>
  </r>
  <r>
    <x v="2"/>
    <x v="0"/>
    <x v="1"/>
    <x v="1"/>
    <x v="1"/>
    <x v="9"/>
    <x v="8"/>
    <x v="5"/>
  </r>
  <r>
    <x v="2"/>
    <x v="0"/>
    <x v="1"/>
    <x v="1"/>
    <x v="1"/>
    <x v="4"/>
    <x v="0"/>
    <x v="2"/>
  </r>
  <r>
    <x v="2"/>
    <x v="0"/>
    <x v="1"/>
    <x v="1"/>
    <x v="1"/>
    <x v="10"/>
    <x v="9"/>
    <x v="2"/>
  </r>
  <r>
    <x v="2"/>
    <x v="0"/>
    <x v="1"/>
    <x v="1"/>
    <x v="1"/>
    <x v="4"/>
    <x v="2"/>
    <x v="2"/>
  </r>
  <r>
    <x v="2"/>
    <x v="0"/>
    <x v="1"/>
    <x v="1"/>
    <x v="1"/>
    <x v="5"/>
    <x v="10"/>
    <x v="2"/>
  </r>
  <r>
    <x v="3"/>
    <x v="0"/>
    <x v="2"/>
    <x v="2"/>
    <x v="2"/>
    <x v="11"/>
    <x v="11"/>
    <x v="6"/>
  </r>
  <r>
    <x v="3"/>
    <x v="0"/>
    <x v="2"/>
    <x v="2"/>
    <x v="2"/>
    <x v="12"/>
    <x v="12"/>
    <x v="7"/>
  </r>
  <r>
    <x v="3"/>
    <x v="0"/>
    <x v="2"/>
    <x v="2"/>
    <x v="2"/>
    <x v="10"/>
    <x v="9"/>
    <x v="8"/>
  </r>
  <r>
    <x v="3"/>
    <x v="0"/>
    <x v="2"/>
    <x v="2"/>
    <x v="2"/>
    <x v="13"/>
    <x v="13"/>
    <x v="9"/>
  </r>
  <r>
    <x v="3"/>
    <x v="0"/>
    <x v="2"/>
    <x v="2"/>
    <x v="2"/>
    <x v="4"/>
    <x v="0"/>
    <x v="4"/>
  </r>
  <r>
    <x v="3"/>
    <x v="0"/>
    <x v="2"/>
    <x v="2"/>
    <x v="2"/>
    <x v="2"/>
    <x v="0"/>
    <x v="3"/>
  </r>
  <r>
    <x v="3"/>
    <x v="0"/>
    <x v="2"/>
    <x v="2"/>
    <x v="2"/>
    <x v="4"/>
    <x v="0"/>
    <x v="10"/>
  </r>
  <r>
    <x v="3"/>
    <x v="0"/>
    <x v="2"/>
    <x v="2"/>
    <x v="2"/>
    <x v="11"/>
    <x v="0"/>
    <x v="2"/>
  </r>
  <r>
    <x v="3"/>
    <x v="0"/>
    <x v="2"/>
    <x v="2"/>
    <x v="2"/>
    <x v="6"/>
    <x v="3"/>
    <x v="2"/>
  </r>
  <r>
    <x v="3"/>
    <x v="0"/>
    <x v="2"/>
    <x v="2"/>
    <x v="2"/>
    <x v="6"/>
    <x v="0"/>
    <x v="2"/>
  </r>
  <r>
    <x v="3"/>
    <x v="0"/>
    <x v="2"/>
    <x v="2"/>
    <x v="2"/>
    <x v="2"/>
    <x v="2"/>
    <x v="2"/>
  </r>
  <r>
    <x v="3"/>
    <x v="0"/>
    <x v="2"/>
    <x v="2"/>
    <x v="2"/>
    <x v="14"/>
    <x v="0"/>
    <x v="2"/>
  </r>
  <r>
    <x v="4"/>
    <x v="0"/>
    <x v="2"/>
    <x v="2"/>
    <x v="2"/>
    <x v="13"/>
    <x v="11"/>
    <x v="6"/>
  </r>
  <r>
    <x v="4"/>
    <x v="0"/>
    <x v="2"/>
    <x v="2"/>
    <x v="2"/>
    <x v="9"/>
    <x v="11"/>
    <x v="2"/>
  </r>
  <r>
    <x v="4"/>
    <x v="0"/>
    <x v="2"/>
    <x v="2"/>
    <x v="2"/>
    <x v="11"/>
    <x v="14"/>
    <x v="11"/>
  </r>
  <r>
    <x v="4"/>
    <x v="0"/>
    <x v="3"/>
    <x v="3"/>
    <x v="0"/>
    <x v="4"/>
    <x v="2"/>
    <x v="2"/>
  </r>
  <r>
    <x v="4"/>
    <x v="0"/>
    <x v="3"/>
    <x v="3"/>
    <x v="0"/>
    <x v="5"/>
    <x v="10"/>
    <x v="2"/>
  </r>
  <r>
    <x v="4"/>
    <x v="0"/>
    <x v="3"/>
    <x v="3"/>
    <x v="0"/>
    <x v="13"/>
    <x v="13"/>
    <x v="2"/>
  </r>
  <r>
    <x v="4"/>
    <x v="0"/>
    <x v="3"/>
    <x v="3"/>
    <x v="0"/>
    <x v="6"/>
    <x v="11"/>
    <x v="2"/>
  </r>
  <r>
    <x v="4"/>
    <x v="0"/>
    <x v="3"/>
    <x v="3"/>
    <x v="0"/>
    <x v="8"/>
    <x v="7"/>
    <x v="2"/>
  </r>
  <r>
    <x v="4"/>
    <x v="0"/>
    <x v="3"/>
    <x v="3"/>
    <x v="0"/>
    <x v="15"/>
    <x v="10"/>
    <x v="2"/>
  </r>
  <r>
    <x v="5"/>
    <x v="0"/>
    <x v="3"/>
    <x v="3"/>
    <x v="0"/>
    <x v="13"/>
    <x v="2"/>
    <x v="2"/>
  </r>
  <r>
    <x v="5"/>
    <x v="0"/>
    <x v="3"/>
    <x v="3"/>
    <x v="0"/>
    <x v="1"/>
    <x v="15"/>
    <x v="1"/>
  </r>
  <r>
    <x v="5"/>
    <x v="0"/>
    <x v="3"/>
    <x v="3"/>
    <x v="0"/>
    <x v="16"/>
    <x v="16"/>
    <x v="2"/>
  </r>
  <r>
    <x v="5"/>
    <x v="0"/>
    <x v="3"/>
    <x v="3"/>
    <x v="0"/>
    <x v="17"/>
    <x v="2"/>
    <x v="2"/>
  </r>
  <r>
    <x v="5"/>
    <x v="0"/>
    <x v="3"/>
    <x v="3"/>
    <x v="0"/>
    <x v="6"/>
    <x v="2"/>
    <x v="2"/>
  </r>
  <r>
    <x v="5"/>
    <x v="0"/>
    <x v="3"/>
    <x v="3"/>
    <x v="0"/>
    <x v="5"/>
    <x v="2"/>
    <x v="2"/>
  </r>
  <r>
    <x v="6"/>
    <x v="1"/>
    <x v="4"/>
    <x v="4"/>
    <x v="3"/>
    <x v="18"/>
    <x v="0"/>
    <x v="2"/>
  </r>
  <r>
    <x v="6"/>
    <x v="1"/>
    <x v="4"/>
    <x v="4"/>
    <x v="3"/>
    <x v="19"/>
    <x v="0"/>
    <x v="2"/>
  </r>
  <r>
    <x v="6"/>
    <x v="1"/>
    <x v="4"/>
    <x v="4"/>
    <x v="3"/>
    <x v="20"/>
    <x v="0"/>
    <x v="2"/>
  </r>
  <r>
    <x v="6"/>
    <x v="1"/>
    <x v="4"/>
    <x v="4"/>
    <x v="3"/>
    <x v="15"/>
    <x v="7"/>
    <x v="2"/>
  </r>
  <r>
    <x v="6"/>
    <x v="1"/>
    <x v="4"/>
    <x v="4"/>
    <x v="3"/>
    <x v="5"/>
    <x v="3"/>
    <x v="2"/>
  </r>
  <r>
    <x v="6"/>
    <x v="1"/>
    <x v="4"/>
    <x v="4"/>
    <x v="3"/>
    <x v="9"/>
    <x v="2"/>
    <x v="2"/>
  </r>
  <r>
    <x v="6"/>
    <x v="1"/>
    <x v="4"/>
    <x v="4"/>
    <x v="3"/>
    <x v="13"/>
    <x v="0"/>
    <x v="2"/>
  </r>
  <r>
    <x v="7"/>
    <x v="1"/>
    <x v="5"/>
    <x v="5"/>
    <x v="4"/>
    <x v="6"/>
    <x v="0"/>
    <x v="2"/>
  </r>
  <r>
    <x v="7"/>
    <x v="1"/>
    <x v="5"/>
    <x v="5"/>
    <x v="4"/>
    <x v="5"/>
    <x v="0"/>
    <x v="2"/>
  </r>
  <r>
    <x v="7"/>
    <x v="1"/>
    <x v="5"/>
    <x v="5"/>
    <x v="4"/>
    <x v="12"/>
    <x v="0"/>
    <x v="2"/>
  </r>
  <r>
    <x v="7"/>
    <x v="1"/>
    <x v="5"/>
    <x v="5"/>
    <x v="4"/>
    <x v="21"/>
    <x v="2"/>
    <x v="2"/>
  </r>
  <r>
    <x v="7"/>
    <x v="1"/>
    <x v="5"/>
    <x v="5"/>
    <x v="4"/>
    <x v="7"/>
    <x v="0"/>
    <x v="2"/>
  </r>
  <r>
    <x v="7"/>
    <x v="1"/>
    <x v="5"/>
    <x v="5"/>
    <x v="4"/>
    <x v="5"/>
    <x v="9"/>
    <x v="2"/>
  </r>
  <r>
    <x v="7"/>
    <x v="1"/>
    <x v="5"/>
    <x v="5"/>
    <x v="4"/>
    <x v="5"/>
    <x v="0"/>
    <x v="2"/>
  </r>
  <r>
    <x v="8"/>
    <x v="1"/>
    <x v="4"/>
    <x v="4"/>
    <x v="3"/>
    <x v="13"/>
    <x v="0"/>
    <x v="2"/>
  </r>
  <r>
    <x v="8"/>
    <x v="1"/>
    <x v="4"/>
    <x v="4"/>
    <x v="3"/>
    <x v="12"/>
    <x v="0"/>
    <x v="2"/>
  </r>
  <r>
    <x v="8"/>
    <x v="1"/>
    <x v="4"/>
    <x v="4"/>
    <x v="3"/>
    <x v="9"/>
    <x v="0"/>
    <x v="2"/>
  </r>
  <r>
    <x v="8"/>
    <x v="1"/>
    <x v="4"/>
    <x v="4"/>
    <x v="3"/>
    <x v="13"/>
    <x v="0"/>
    <x v="2"/>
  </r>
  <r>
    <x v="8"/>
    <x v="1"/>
    <x v="4"/>
    <x v="4"/>
    <x v="3"/>
    <x v="5"/>
    <x v="0"/>
    <x v="2"/>
  </r>
  <r>
    <x v="8"/>
    <x v="1"/>
    <x v="4"/>
    <x v="4"/>
    <x v="3"/>
    <x v="11"/>
    <x v="0"/>
    <x v="12"/>
  </r>
  <r>
    <x v="9"/>
    <x v="1"/>
    <x v="6"/>
    <x v="6"/>
    <x v="5"/>
    <x v="12"/>
    <x v="2"/>
    <x v="2"/>
  </r>
  <r>
    <x v="9"/>
    <x v="1"/>
    <x v="6"/>
    <x v="6"/>
    <x v="5"/>
    <x v="9"/>
    <x v="1"/>
    <x v="2"/>
  </r>
  <r>
    <x v="9"/>
    <x v="1"/>
    <x v="6"/>
    <x v="6"/>
    <x v="5"/>
    <x v="13"/>
    <x v="0"/>
    <x v="2"/>
  </r>
  <r>
    <x v="9"/>
    <x v="1"/>
    <x v="6"/>
    <x v="6"/>
    <x v="5"/>
    <x v="22"/>
    <x v="0"/>
    <x v="2"/>
  </r>
  <r>
    <x v="9"/>
    <x v="1"/>
    <x v="6"/>
    <x v="6"/>
    <x v="5"/>
    <x v="15"/>
    <x v="0"/>
    <x v="2"/>
  </r>
  <r>
    <x v="9"/>
    <x v="1"/>
    <x v="6"/>
    <x v="6"/>
    <x v="5"/>
    <x v="13"/>
    <x v="0"/>
    <x v="2"/>
  </r>
  <r>
    <x v="10"/>
    <x v="1"/>
    <x v="5"/>
    <x v="7"/>
    <x v="4"/>
    <x v="13"/>
    <x v="0"/>
    <x v="5"/>
  </r>
  <r>
    <x v="10"/>
    <x v="1"/>
    <x v="5"/>
    <x v="7"/>
    <x v="4"/>
    <x v="7"/>
    <x v="0"/>
    <x v="2"/>
  </r>
  <r>
    <x v="10"/>
    <x v="1"/>
    <x v="5"/>
    <x v="7"/>
    <x v="4"/>
    <x v="9"/>
    <x v="0"/>
    <x v="2"/>
  </r>
  <r>
    <x v="10"/>
    <x v="1"/>
    <x v="5"/>
    <x v="7"/>
    <x v="4"/>
    <x v="9"/>
    <x v="1"/>
    <x v="2"/>
  </r>
  <r>
    <x v="10"/>
    <x v="1"/>
    <x v="5"/>
    <x v="7"/>
    <x v="4"/>
    <x v="17"/>
    <x v="9"/>
    <x v="2"/>
  </r>
  <r>
    <x v="10"/>
    <x v="1"/>
    <x v="5"/>
    <x v="7"/>
    <x v="4"/>
    <x v="17"/>
    <x v="14"/>
    <x v="2"/>
  </r>
  <r>
    <x v="11"/>
    <x v="1"/>
    <x v="6"/>
    <x v="6"/>
    <x v="5"/>
    <x v="15"/>
    <x v="1"/>
    <x v="2"/>
  </r>
  <r>
    <x v="11"/>
    <x v="1"/>
    <x v="6"/>
    <x v="6"/>
    <x v="5"/>
    <x v="23"/>
    <x v="0"/>
    <x v="2"/>
  </r>
  <r>
    <x v="11"/>
    <x v="1"/>
    <x v="6"/>
    <x v="6"/>
    <x v="5"/>
    <x v="24"/>
    <x v="0"/>
    <x v="2"/>
  </r>
  <r>
    <x v="11"/>
    <x v="1"/>
    <x v="6"/>
    <x v="6"/>
    <x v="5"/>
    <x v="6"/>
    <x v="11"/>
    <x v="2"/>
  </r>
  <r>
    <x v="11"/>
    <x v="1"/>
    <x v="6"/>
    <x v="6"/>
    <x v="5"/>
    <x v="9"/>
    <x v="13"/>
    <x v="2"/>
  </r>
  <r>
    <x v="12"/>
    <x v="2"/>
    <x v="7"/>
    <x v="8"/>
    <x v="6"/>
    <x v="25"/>
    <x v="17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81.59156147590613"/>
  </r>
  <r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1"/>
    <x v="0"/>
    <x v="0"/>
    <x v="1"/>
    <m/>
  </r>
  <r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2"/>
    <x v="0"/>
    <x v="0"/>
    <x v="1"/>
    <m/>
  </r>
  <r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3"/>
    <x v="0"/>
    <x v="0"/>
    <x v="0"/>
    <n v="325.88117824831693"/>
  </r>
  <r>
    <x v="1"/>
    <x v="0"/>
    <x v="1"/>
    <x v="1"/>
    <x v="0"/>
    <x v="1"/>
    <x v="0"/>
    <x v="1"/>
    <x v="0"/>
    <x v="1"/>
    <x v="1"/>
    <x v="0"/>
    <x v="0"/>
    <x v="1"/>
    <x v="2"/>
    <x v="0"/>
    <x v="1"/>
    <x v="2"/>
    <x v="4"/>
    <x v="0"/>
    <x v="1"/>
    <x v="0"/>
    <n v="40.87581648253677"/>
  </r>
  <r>
    <x v="1"/>
    <x v="0"/>
    <x v="1"/>
    <x v="1"/>
    <x v="0"/>
    <x v="1"/>
    <x v="0"/>
    <x v="1"/>
    <x v="0"/>
    <x v="1"/>
    <x v="1"/>
    <x v="0"/>
    <x v="0"/>
    <x v="1"/>
    <x v="2"/>
    <x v="0"/>
    <x v="1"/>
    <x v="2"/>
    <x v="5"/>
    <x v="0"/>
    <x v="1"/>
    <x v="0"/>
    <n v="72.67122033859151"/>
  </r>
  <r>
    <x v="1"/>
    <x v="0"/>
    <x v="1"/>
    <x v="1"/>
    <x v="0"/>
    <x v="1"/>
    <x v="0"/>
    <x v="1"/>
    <x v="0"/>
    <x v="1"/>
    <x v="1"/>
    <x v="0"/>
    <x v="0"/>
    <x v="2"/>
    <x v="3"/>
    <x v="0"/>
    <x v="2"/>
    <x v="2"/>
    <x v="5"/>
    <x v="0"/>
    <x v="1"/>
    <x v="0"/>
    <n v="72.67122033859151"/>
  </r>
  <r>
    <x v="1"/>
    <x v="0"/>
    <x v="1"/>
    <x v="1"/>
    <x v="0"/>
    <x v="1"/>
    <x v="0"/>
    <x v="1"/>
    <x v="0"/>
    <x v="1"/>
    <x v="1"/>
    <x v="0"/>
    <x v="0"/>
    <x v="2"/>
    <x v="3"/>
    <x v="0"/>
    <x v="2"/>
    <x v="2"/>
    <x v="6"/>
    <x v="0"/>
    <x v="1"/>
    <x v="0"/>
    <n v="55.220680595459235"/>
  </r>
  <r>
    <x v="2"/>
    <x v="0"/>
    <x v="2"/>
    <x v="2"/>
    <x v="0"/>
    <x v="0"/>
    <x v="0"/>
    <x v="1"/>
    <x v="0"/>
    <x v="1"/>
    <x v="1"/>
    <x v="0"/>
    <x v="0"/>
    <x v="0"/>
    <x v="4"/>
    <x v="0"/>
    <x v="0"/>
    <x v="0"/>
    <x v="3"/>
    <x v="0"/>
    <x v="0"/>
    <x v="0"/>
    <n v="325.88117824831693"/>
  </r>
  <r>
    <x v="2"/>
    <x v="0"/>
    <x v="2"/>
    <x v="2"/>
    <x v="0"/>
    <x v="0"/>
    <x v="0"/>
    <x v="1"/>
    <x v="0"/>
    <x v="1"/>
    <x v="1"/>
    <x v="0"/>
    <x v="0"/>
    <x v="0"/>
    <x v="4"/>
    <x v="0"/>
    <x v="0"/>
    <x v="0"/>
    <x v="7"/>
    <x v="0"/>
    <x v="0"/>
    <x v="0"/>
    <n v="233.17808449838034"/>
  </r>
  <r>
    <x v="2"/>
    <x v="0"/>
    <x v="2"/>
    <x v="2"/>
    <x v="0"/>
    <x v="0"/>
    <x v="0"/>
    <x v="1"/>
    <x v="0"/>
    <x v="1"/>
    <x v="1"/>
    <x v="0"/>
    <x v="0"/>
    <x v="1"/>
    <x v="5"/>
    <x v="0"/>
    <x v="0"/>
    <x v="0"/>
    <x v="0"/>
    <x v="0"/>
    <x v="0"/>
    <x v="0"/>
    <n v="581.59156147590613"/>
  </r>
  <r>
    <x v="2"/>
    <x v="0"/>
    <x v="2"/>
    <x v="2"/>
    <x v="0"/>
    <x v="0"/>
    <x v="0"/>
    <x v="1"/>
    <x v="0"/>
    <x v="1"/>
    <x v="1"/>
    <x v="0"/>
    <x v="0"/>
    <x v="2"/>
    <x v="6"/>
    <x v="0"/>
    <x v="0"/>
    <x v="0"/>
    <x v="0"/>
    <x v="0"/>
    <x v="0"/>
    <x v="0"/>
    <n v="581.59156147590613"/>
  </r>
  <r>
    <x v="2"/>
    <x v="0"/>
    <x v="2"/>
    <x v="2"/>
    <x v="0"/>
    <x v="0"/>
    <x v="0"/>
    <x v="1"/>
    <x v="0"/>
    <x v="1"/>
    <x v="1"/>
    <x v="0"/>
    <x v="0"/>
    <x v="3"/>
    <x v="7"/>
    <x v="0"/>
    <x v="0"/>
    <x v="3"/>
    <x v="1"/>
    <x v="0"/>
    <x v="2"/>
    <x v="0"/>
    <n v="23.833087541538863"/>
  </r>
  <r>
    <x v="2"/>
    <x v="0"/>
    <x v="2"/>
    <x v="2"/>
    <x v="0"/>
    <x v="0"/>
    <x v="0"/>
    <x v="1"/>
    <x v="0"/>
    <x v="1"/>
    <x v="1"/>
    <x v="0"/>
    <x v="0"/>
    <x v="3"/>
    <x v="7"/>
    <x v="0"/>
    <x v="0"/>
    <x v="4"/>
    <x v="8"/>
    <x v="0"/>
    <x v="0"/>
    <x v="0"/>
    <n v="55.334333241327194"/>
  </r>
  <r>
    <x v="2"/>
    <x v="0"/>
    <x v="2"/>
    <x v="2"/>
    <x v="1"/>
    <x v="2"/>
    <x v="0"/>
    <x v="1"/>
    <x v="0"/>
    <x v="1"/>
    <x v="1"/>
    <x v="0"/>
    <x v="0"/>
    <x v="4"/>
    <x v="8"/>
    <x v="1"/>
    <x v="0"/>
    <x v="0"/>
    <x v="1"/>
    <x v="0"/>
    <x v="0"/>
    <x v="0"/>
    <n v="17.733884284314971"/>
  </r>
  <r>
    <x v="2"/>
    <x v="0"/>
    <x v="2"/>
    <x v="2"/>
    <x v="1"/>
    <x v="2"/>
    <x v="0"/>
    <x v="1"/>
    <x v="0"/>
    <x v="1"/>
    <x v="1"/>
    <x v="0"/>
    <x v="0"/>
    <x v="4"/>
    <x v="8"/>
    <x v="1"/>
    <x v="0"/>
    <x v="0"/>
    <x v="0"/>
    <x v="0"/>
    <x v="0"/>
    <x v="0"/>
    <n v="581.59156147590613"/>
  </r>
  <r>
    <x v="2"/>
    <x v="0"/>
    <x v="2"/>
    <x v="2"/>
    <x v="1"/>
    <x v="2"/>
    <x v="0"/>
    <x v="1"/>
    <x v="0"/>
    <x v="1"/>
    <x v="1"/>
    <x v="0"/>
    <x v="0"/>
    <x v="4"/>
    <x v="8"/>
    <x v="1"/>
    <x v="0"/>
    <x v="5"/>
    <x v="9"/>
    <x v="1"/>
    <x v="0"/>
    <x v="2"/>
    <n v="30"/>
  </r>
  <r>
    <x v="2"/>
    <x v="0"/>
    <x v="2"/>
    <x v="2"/>
    <x v="1"/>
    <x v="2"/>
    <x v="0"/>
    <x v="1"/>
    <x v="0"/>
    <x v="1"/>
    <x v="1"/>
    <x v="0"/>
    <x v="0"/>
    <x v="4"/>
    <x v="8"/>
    <x v="1"/>
    <x v="0"/>
    <x v="6"/>
    <x v="9"/>
    <x v="2"/>
    <x v="0"/>
    <x v="0"/>
    <n v="147.27492536161824"/>
  </r>
  <r>
    <x v="2"/>
    <x v="0"/>
    <x v="2"/>
    <x v="2"/>
    <x v="1"/>
    <x v="2"/>
    <x v="0"/>
    <x v="1"/>
    <x v="0"/>
    <x v="1"/>
    <x v="1"/>
    <x v="0"/>
    <x v="0"/>
    <x v="4"/>
    <x v="8"/>
    <x v="1"/>
    <x v="0"/>
    <x v="7"/>
    <x v="9"/>
    <x v="3"/>
    <x v="0"/>
    <x v="3"/>
    <n v="7.6435737842196234"/>
  </r>
  <r>
    <x v="2"/>
    <x v="0"/>
    <x v="2"/>
    <x v="2"/>
    <x v="1"/>
    <x v="2"/>
    <x v="0"/>
    <x v="1"/>
    <x v="0"/>
    <x v="1"/>
    <x v="1"/>
    <x v="0"/>
    <x v="0"/>
    <x v="4"/>
    <x v="8"/>
    <x v="1"/>
    <x v="0"/>
    <x v="8"/>
    <x v="1"/>
    <x v="0"/>
    <x v="0"/>
    <x v="1"/>
    <m/>
  </r>
  <r>
    <x v="1"/>
    <x v="0"/>
    <x v="3"/>
    <x v="3"/>
    <x v="2"/>
    <x v="0"/>
    <x v="0"/>
    <x v="1"/>
    <x v="0"/>
    <x v="1"/>
    <x v="1"/>
    <x v="0"/>
    <x v="0"/>
    <x v="0"/>
    <x v="9"/>
    <x v="0"/>
    <x v="0"/>
    <x v="0"/>
    <x v="3"/>
    <x v="0"/>
    <x v="0"/>
    <x v="0"/>
    <n v="325.88117824831693"/>
  </r>
  <r>
    <x v="1"/>
    <x v="0"/>
    <x v="3"/>
    <x v="3"/>
    <x v="2"/>
    <x v="0"/>
    <x v="0"/>
    <x v="1"/>
    <x v="0"/>
    <x v="1"/>
    <x v="1"/>
    <x v="0"/>
    <x v="0"/>
    <x v="1"/>
    <x v="10"/>
    <x v="0"/>
    <x v="0"/>
    <x v="0"/>
    <x v="3"/>
    <x v="0"/>
    <x v="0"/>
    <x v="0"/>
    <n v="325.88117824831693"/>
  </r>
  <r>
    <x v="1"/>
    <x v="0"/>
    <x v="3"/>
    <x v="3"/>
    <x v="2"/>
    <x v="0"/>
    <x v="0"/>
    <x v="1"/>
    <x v="0"/>
    <x v="1"/>
    <x v="1"/>
    <x v="0"/>
    <x v="0"/>
    <x v="1"/>
    <x v="10"/>
    <x v="0"/>
    <x v="0"/>
    <x v="0"/>
    <x v="10"/>
    <x v="0"/>
    <x v="0"/>
    <x v="0"/>
    <n v="441.12720133761587"/>
  </r>
  <r>
    <x v="3"/>
    <x v="0"/>
    <x v="3"/>
    <x v="3"/>
    <x v="3"/>
    <x v="3"/>
    <x v="0"/>
    <x v="1"/>
    <x v="0"/>
    <x v="1"/>
    <x v="1"/>
    <x v="0"/>
    <x v="0"/>
    <x v="3"/>
    <x v="11"/>
    <x v="0"/>
    <x v="0"/>
    <x v="0"/>
    <x v="11"/>
    <x v="0"/>
    <x v="0"/>
    <x v="0"/>
    <n v="380.52016904736644"/>
  </r>
  <r>
    <x v="3"/>
    <x v="0"/>
    <x v="3"/>
    <x v="3"/>
    <x v="3"/>
    <x v="3"/>
    <x v="0"/>
    <x v="1"/>
    <x v="0"/>
    <x v="1"/>
    <x v="1"/>
    <x v="0"/>
    <x v="0"/>
    <x v="3"/>
    <x v="11"/>
    <x v="0"/>
    <x v="0"/>
    <x v="9"/>
    <x v="12"/>
    <x v="0"/>
    <x v="0"/>
    <x v="0"/>
    <n v="328.97032590245044"/>
  </r>
  <r>
    <x v="3"/>
    <x v="0"/>
    <x v="3"/>
    <x v="3"/>
    <x v="4"/>
    <x v="3"/>
    <x v="0"/>
    <x v="1"/>
    <x v="0"/>
    <x v="1"/>
    <x v="1"/>
    <x v="0"/>
    <x v="0"/>
    <x v="2"/>
    <x v="12"/>
    <x v="0"/>
    <x v="0"/>
    <x v="2"/>
    <x v="5"/>
    <x v="0"/>
    <x v="0"/>
    <x v="0"/>
    <n v="72.67122033859151"/>
  </r>
  <r>
    <x v="3"/>
    <x v="0"/>
    <x v="3"/>
    <x v="3"/>
    <x v="1"/>
    <x v="3"/>
    <x v="0"/>
    <x v="1"/>
    <x v="0"/>
    <x v="1"/>
    <x v="1"/>
    <x v="0"/>
    <x v="0"/>
    <x v="3"/>
    <x v="13"/>
    <x v="2"/>
    <x v="0"/>
    <x v="0"/>
    <x v="8"/>
    <x v="0"/>
    <x v="0"/>
    <x v="0"/>
    <n v="949.0914198279678"/>
  </r>
  <r>
    <x v="3"/>
    <x v="0"/>
    <x v="3"/>
    <x v="3"/>
    <x v="1"/>
    <x v="3"/>
    <x v="0"/>
    <x v="1"/>
    <x v="0"/>
    <x v="1"/>
    <x v="1"/>
    <x v="0"/>
    <x v="0"/>
    <x v="3"/>
    <x v="13"/>
    <x v="2"/>
    <x v="0"/>
    <x v="0"/>
    <x v="13"/>
    <x v="0"/>
    <x v="0"/>
    <x v="0"/>
    <n v="1181.6835991105693"/>
  </r>
  <r>
    <x v="3"/>
    <x v="0"/>
    <x v="3"/>
    <x v="3"/>
    <x v="1"/>
    <x v="3"/>
    <x v="0"/>
    <x v="1"/>
    <x v="0"/>
    <x v="1"/>
    <x v="1"/>
    <x v="0"/>
    <x v="0"/>
    <x v="3"/>
    <x v="13"/>
    <x v="2"/>
    <x v="0"/>
    <x v="10"/>
    <x v="9"/>
    <x v="0"/>
    <x v="0"/>
    <x v="1"/>
    <m/>
  </r>
  <r>
    <x v="4"/>
    <x v="1"/>
    <x v="4"/>
    <x v="4"/>
    <x v="5"/>
    <x v="3"/>
    <x v="0"/>
    <x v="1"/>
    <x v="0"/>
    <x v="1"/>
    <x v="1"/>
    <x v="0"/>
    <x v="0"/>
    <x v="0"/>
    <x v="14"/>
    <x v="0"/>
    <x v="3"/>
    <x v="11"/>
    <x v="13"/>
    <x v="0"/>
    <x v="0"/>
    <x v="0"/>
    <n v="105.15403446148417"/>
  </r>
  <r>
    <x v="4"/>
    <x v="1"/>
    <x v="4"/>
    <x v="4"/>
    <x v="5"/>
    <x v="3"/>
    <x v="0"/>
    <x v="1"/>
    <x v="0"/>
    <x v="1"/>
    <x v="1"/>
    <x v="0"/>
    <x v="0"/>
    <x v="0"/>
    <x v="14"/>
    <x v="0"/>
    <x v="3"/>
    <x v="12"/>
    <x v="8"/>
    <x v="0"/>
    <x v="0"/>
    <x v="0"/>
    <n v="71.329671758633609"/>
  </r>
  <r>
    <x v="4"/>
    <x v="1"/>
    <x v="4"/>
    <x v="4"/>
    <x v="5"/>
    <x v="3"/>
    <x v="0"/>
    <x v="1"/>
    <x v="0"/>
    <x v="1"/>
    <x v="1"/>
    <x v="0"/>
    <x v="0"/>
    <x v="1"/>
    <x v="15"/>
    <x v="0"/>
    <x v="4"/>
    <x v="6"/>
    <x v="14"/>
    <x v="0"/>
    <x v="0"/>
    <x v="0"/>
    <n v="68.093725989745337"/>
  </r>
  <r>
    <x v="4"/>
    <x v="1"/>
    <x v="4"/>
    <x v="4"/>
    <x v="6"/>
    <x v="3"/>
    <x v="0"/>
    <x v="1"/>
    <x v="0"/>
    <x v="1"/>
    <x v="1"/>
    <x v="0"/>
    <x v="0"/>
    <x v="0"/>
    <x v="16"/>
    <x v="0"/>
    <x v="1"/>
    <x v="11"/>
    <x v="0"/>
    <x v="0"/>
    <x v="0"/>
    <x v="0"/>
    <n v="58.104538003730674"/>
  </r>
  <r>
    <x v="4"/>
    <x v="1"/>
    <x v="4"/>
    <x v="4"/>
    <x v="6"/>
    <x v="3"/>
    <x v="0"/>
    <x v="1"/>
    <x v="0"/>
    <x v="1"/>
    <x v="1"/>
    <x v="0"/>
    <x v="0"/>
    <x v="0"/>
    <x v="16"/>
    <x v="0"/>
    <x v="1"/>
    <x v="11"/>
    <x v="13"/>
    <x v="0"/>
    <x v="0"/>
    <x v="0"/>
    <n v="105.15403446148417"/>
  </r>
  <r>
    <x v="5"/>
    <x v="1"/>
    <x v="5"/>
    <x v="5"/>
    <x v="7"/>
    <x v="2"/>
    <x v="0"/>
    <x v="1"/>
    <x v="0"/>
    <x v="1"/>
    <x v="1"/>
    <x v="0"/>
    <x v="0"/>
    <x v="0"/>
    <x v="17"/>
    <x v="0"/>
    <x v="5"/>
    <x v="2"/>
    <x v="15"/>
    <x v="0"/>
    <x v="0"/>
    <x v="0"/>
    <n v="4.5858070152884087"/>
  </r>
  <r>
    <x v="5"/>
    <x v="1"/>
    <x v="5"/>
    <x v="5"/>
    <x v="7"/>
    <x v="2"/>
    <x v="0"/>
    <x v="1"/>
    <x v="0"/>
    <x v="1"/>
    <x v="1"/>
    <x v="0"/>
    <x v="0"/>
    <x v="0"/>
    <x v="17"/>
    <x v="0"/>
    <x v="5"/>
    <x v="3"/>
    <x v="6"/>
    <x v="0"/>
    <x v="0"/>
    <x v="0"/>
    <n v="55.706918015221966"/>
  </r>
  <r>
    <x v="5"/>
    <x v="1"/>
    <x v="5"/>
    <x v="5"/>
    <x v="7"/>
    <x v="2"/>
    <x v="0"/>
    <x v="1"/>
    <x v="0"/>
    <x v="1"/>
    <x v="1"/>
    <x v="0"/>
    <x v="0"/>
    <x v="1"/>
    <x v="18"/>
    <x v="0"/>
    <x v="6"/>
    <x v="11"/>
    <x v="16"/>
    <x v="0"/>
    <x v="0"/>
    <x v="0"/>
    <n v="146.66446884110937"/>
  </r>
  <r>
    <x v="5"/>
    <x v="1"/>
    <x v="5"/>
    <x v="5"/>
    <x v="8"/>
    <x v="3"/>
    <x v="0"/>
    <x v="1"/>
    <x v="0"/>
    <x v="1"/>
    <x v="1"/>
    <x v="0"/>
    <x v="0"/>
    <x v="3"/>
    <x v="19"/>
    <x v="0"/>
    <x v="7"/>
    <x v="13"/>
    <x v="17"/>
    <x v="0"/>
    <x v="0"/>
    <x v="0"/>
    <n v="283.34803407198564"/>
  </r>
  <r>
    <x v="6"/>
    <x v="1"/>
    <x v="5"/>
    <x v="5"/>
    <x v="9"/>
    <x v="0"/>
    <x v="0"/>
    <x v="1"/>
    <x v="0"/>
    <x v="1"/>
    <x v="1"/>
    <x v="0"/>
    <x v="0"/>
    <x v="0"/>
    <x v="20"/>
    <x v="0"/>
    <x v="8"/>
    <x v="1"/>
    <x v="1"/>
    <x v="0"/>
    <x v="0"/>
    <x v="1"/>
    <m/>
  </r>
  <r>
    <x v="6"/>
    <x v="1"/>
    <x v="5"/>
    <x v="5"/>
    <x v="9"/>
    <x v="0"/>
    <x v="0"/>
    <x v="1"/>
    <x v="0"/>
    <x v="1"/>
    <x v="1"/>
    <x v="0"/>
    <x v="0"/>
    <x v="0"/>
    <x v="20"/>
    <x v="0"/>
    <x v="8"/>
    <x v="1"/>
    <x v="18"/>
    <x v="0"/>
    <x v="0"/>
    <x v="1"/>
    <m/>
  </r>
  <r>
    <x v="6"/>
    <x v="1"/>
    <x v="5"/>
    <x v="5"/>
    <x v="10"/>
    <x v="0"/>
    <x v="0"/>
    <x v="1"/>
    <x v="0"/>
    <x v="1"/>
    <x v="1"/>
    <x v="0"/>
    <x v="0"/>
    <x v="0"/>
    <x v="20"/>
    <x v="0"/>
    <x v="9"/>
    <x v="2"/>
    <x v="1"/>
    <x v="0"/>
    <x v="0"/>
    <x v="0"/>
    <n v="20.212425846031543"/>
  </r>
  <r>
    <x v="6"/>
    <x v="1"/>
    <x v="5"/>
    <x v="5"/>
    <x v="10"/>
    <x v="0"/>
    <x v="0"/>
    <x v="1"/>
    <x v="0"/>
    <x v="1"/>
    <x v="1"/>
    <x v="0"/>
    <x v="0"/>
    <x v="0"/>
    <x v="20"/>
    <x v="0"/>
    <x v="9"/>
    <x v="14"/>
    <x v="19"/>
    <x v="0"/>
    <x v="0"/>
    <x v="0"/>
    <n v="11.068305622113002"/>
  </r>
  <r>
    <x v="6"/>
    <x v="1"/>
    <x v="5"/>
    <x v="5"/>
    <x v="9"/>
    <x v="0"/>
    <x v="0"/>
    <x v="1"/>
    <x v="0"/>
    <x v="1"/>
    <x v="1"/>
    <x v="0"/>
    <x v="0"/>
    <x v="1"/>
    <x v="21"/>
    <x v="0"/>
    <x v="10"/>
    <x v="15"/>
    <x v="18"/>
    <x v="0"/>
    <x v="0"/>
    <x v="0"/>
    <n v="34.465492757229619"/>
  </r>
  <r>
    <x v="6"/>
    <x v="1"/>
    <x v="5"/>
    <x v="5"/>
    <x v="9"/>
    <x v="0"/>
    <x v="0"/>
    <x v="1"/>
    <x v="0"/>
    <x v="1"/>
    <x v="1"/>
    <x v="0"/>
    <x v="0"/>
    <x v="1"/>
    <x v="21"/>
    <x v="0"/>
    <x v="10"/>
    <x v="16"/>
    <x v="1"/>
    <x v="0"/>
    <x v="0"/>
    <x v="0"/>
    <n v="18.231349745823149"/>
  </r>
  <r>
    <x v="6"/>
    <x v="1"/>
    <x v="5"/>
    <x v="5"/>
    <x v="10"/>
    <x v="0"/>
    <x v="0"/>
    <x v="1"/>
    <x v="0"/>
    <x v="1"/>
    <x v="1"/>
    <x v="0"/>
    <x v="0"/>
    <x v="1"/>
    <x v="21"/>
    <x v="0"/>
    <x v="1"/>
    <x v="17"/>
    <x v="7"/>
    <x v="0"/>
    <x v="0"/>
    <x v="0"/>
    <n v="9.3911311828884649"/>
  </r>
  <r>
    <x v="6"/>
    <x v="1"/>
    <x v="5"/>
    <x v="5"/>
    <x v="10"/>
    <x v="0"/>
    <x v="0"/>
    <x v="1"/>
    <x v="0"/>
    <x v="1"/>
    <x v="1"/>
    <x v="0"/>
    <x v="0"/>
    <x v="1"/>
    <x v="21"/>
    <x v="0"/>
    <x v="1"/>
    <x v="2"/>
    <x v="20"/>
    <x v="0"/>
    <x v="0"/>
    <x v="0"/>
    <n v="13.261597877171994"/>
  </r>
  <r>
    <x v="6"/>
    <x v="1"/>
    <x v="5"/>
    <x v="5"/>
    <x v="10"/>
    <x v="0"/>
    <x v="0"/>
    <x v="1"/>
    <x v="0"/>
    <x v="1"/>
    <x v="1"/>
    <x v="0"/>
    <x v="0"/>
    <x v="1"/>
    <x v="21"/>
    <x v="0"/>
    <x v="1"/>
    <x v="14"/>
    <x v="2"/>
    <x v="0"/>
    <x v="0"/>
    <x v="0"/>
    <n v="3.7549506773823791"/>
  </r>
  <r>
    <x v="6"/>
    <x v="1"/>
    <x v="5"/>
    <x v="5"/>
    <x v="10"/>
    <x v="0"/>
    <x v="0"/>
    <x v="1"/>
    <x v="0"/>
    <x v="1"/>
    <x v="1"/>
    <x v="0"/>
    <x v="0"/>
    <x v="1"/>
    <x v="21"/>
    <x v="0"/>
    <x v="1"/>
    <x v="16"/>
    <x v="1"/>
    <x v="0"/>
    <x v="0"/>
    <x v="0"/>
    <n v="18.231349745823149"/>
  </r>
  <r>
    <x v="6"/>
    <x v="1"/>
    <x v="5"/>
    <x v="5"/>
    <x v="10"/>
    <x v="0"/>
    <x v="0"/>
    <x v="1"/>
    <x v="0"/>
    <x v="1"/>
    <x v="1"/>
    <x v="0"/>
    <x v="0"/>
    <x v="2"/>
    <x v="22"/>
    <x v="0"/>
    <x v="10"/>
    <x v="18"/>
    <x v="15"/>
    <x v="0"/>
    <x v="0"/>
    <x v="0"/>
    <n v="1.404353460766957"/>
  </r>
  <r>
    <x v="6"/>
    <x v="1"/>
    <x v="5"/>
    <x v="5"/>
    <x v="10"/>
    <x v="0"/>
    <x v="0"/>
    <x v="1"/>
    <x v="0"/>
    <x v="1"/>
    <x v="1"/>
    <x v="0"/>
    <x v="0"/>
    <x v="2"/>
    <x v="22"/>
    <x v="0"/>
    <x v="11"/>
    <x v="1"/>
    <x v="7"/>
    <x v="0"/>
    <x v="3"/>
    <x v="1"/>
    <m/>
  </r>
  <r>
    <x v="6"/>
    <x v="1"/>
    <x v="5"/>
    <x v="5"/>
    <x v="10"/>
    <x v="0"/>
    <x v="0"/>
    <x v="1"/>
    <x v="0"/>
    <x v="1"/>
    <x v="1"/>
    <x v="0"/>
    <x v="0"/>
    <x v="2"/>
    <x v="22"/>
    <x v="0"/>
    <x v="11"/>
    <x v="16"/>
    <x v="1"/>
    <x v="0"/>
    <x v="0"/>
    <x v="0"/>
    <n v="18.231349745823149"/>
  </r>
  <r>
    <x v="7"/>
    <x v="1"/>
    <x v="4"/>
    <x v="4"/>
    <x v="11"/>
    <x v="3"/>
    <x v="0"/>
    <x v="1"/>
    <x v="0"/>
    <x v="1"/>
    <x v="1"/>
    <x v="0"/>
    <x v="0"/>
    <x v="2"/>
    <x v="22"/>
    <x v="3"/>
    <x v="0"/>
    <x v="1"/>
    <x v="4"/>
    <x v="0"/>
    <x v="0"/>
    <x v="1"/>
    <m/>
  </r>
  <r>
    <x v="7"/>
    <x v="1"/>
    <x v="4"/>
    <x v="4"/>
    <x v="11"/>
    <x v="3"/>
    <x v="0"/>
    <x v="1"/>
    <x v="0"/>
    <x v="1"/>
    <x v="1"/>
    <x v="0"/>
    <x v="0"/>
    <x v="2"/>
    <x v="22"/>
    <x v="3"/>
    <x v="0"/>
    <x v="19"/>
    <x v="21"/>
    <x v="0"/>
    <x v="0"/>
    <x v="0"/>
    <n v="0.51800000000000002"/>
  </r>
  <r>
    <x v="7"/>
    <x v="1"/>
    <x v="4"/>
    <x v="4"/>
    <x v="11"/>
    <x v="3"/>
    <x v="0"/>
    <x v="1"/>
    <x v="0"/>
    <x v="1"/>
    <x v="1"/>
    <x v="0"/>
    <x v="0"/>
    <x v="2"/>
    <x v="23"/>
    <x v="3"/>
    <x v="0"/>
    <x v="20"/>
    <x v="22"/>
    <x v="0"/>
    <x v="0"/>
    <x v="1"/>
    <m/>
  </r>
  <r>
    <x v="2"/>
    <x v="0"/>
    <x v="2"/>
    <x v="2"/>
    <x v="1"/>
    <x v="2"/>
    <x v="0"/>
    <x v="1"/>
    <x v="0"/>
    <x v="1"/>
    <x v="1"/>
    <x v="0"/>
    <x v="0"/>
    <x v="5"/>
    <x v="23"/>
    <x v="4"/>
    <x v="0"/>
    <x v="21"/>
    <x v="9"/>
    <x v="0"/>
    <x v="0"/>
    <x v="1"/>
    <m/>
  </r>
  <r>
    <x v="8"/>
    <x v="1"/>
    <x v="6"/>
    <x v="6"/>
    <x v="7"/>
    <x v="0"/>
    <x v="0"/>
    <x v="1"/>
    <x v="0"/>
    <x v="1"/>
    <x v="1"/>
    <x v="0"/>
    <x v="0"/>
    <x v="0"/>
    <x v="23"/>
    <x v="0"/>
    <x v="12"/>
    <x v="22"/>
    <x v="10"/>
    <x v="0"/>
    <x v="4"/>
    <x v="1"/>
    <m/>
  </r>
  <r>
    <x v="8"/>
    <x v="1"/>
    <x v="6"/>
    <x v="6"/>
    <x v="7"/>
    <x v="0"/>
    <x v="0"/>
    <x v="1"/>
    <x v="0"/>
    <x v="1"/>
    <x v="1"/>
    <x v="0"/>
    <x v="0"/>
    <x v="0"/>
    <x v="23"/>
    <x v="0"/>
    <x v="12"/>
    <x v="15"/>
    <x v="23"/>
    <x v="0"/>
    <x v="4"/>
    <x v="1"/>
    <m/>
  </r>
  <r>
    <x v="8"/>
    <x v="1"/>
    <x v="6"/>
    <x v="6"/>
    <x v="7"/>
    <x v="0"/>
    <x v="0"/>
    <x v="1"/>
    <x v="0"/>
    <x v="1"/>
    <x v="1"/>
    <x v="0"/>
    <x v="0"/>
    <x v="0"/>
    <x v="23"/>
    <x v="0"/>
    <x v="12"/>
    <x v="23"/>
    <x v="5"/>
    <x v="0"/>
    <x v="4"/>
    <x v="1"/>
    <m/>
  </r>
  <r>
    <x v="8"/>
    <x v="1"/>
    <x v="6"/>
    <x v="6"/>
    <x v="7"/>
    <x v="0"/>
    <x v="0"/>
    <x v="1"/>
    <x v="0"/>
    <x v="1"/>
    <x v="1"/>
    <x v="0"/>
    <x v="0"/>
    <x v="0"/>
    <x v="23"/>
    <x v="0"/>
    <x v="12"/>
    <x v="16"/>
    <x v="1"/>
    <x v="0"/>
    <x v="4"/>
    <x v="1"/>
    <m/>
  </r>
  <r>
    <x v="8"/>
    <x v="1"/>
    <x v="6"/>
    <x v="6"/>
    <x v="7"/>
    <x v="0"/>
    <x v="0"/>
    <x v="1"/>
    <x v="0"/>
    <x v="1"/>
    <x v="1"/>
    <x v="0"/>
    <x v="0"/>
    <x v="0"/>
    <x v="23"/>
    <x v="0"/>
    <x v="12"/>
    <x v="14"/>
    <x v="19"/>
    <x v="0"/>
    <x v="4"/>
    <x v="1"/>
    <m/>
  </r>
  <r>
    <x v="8"/>
    <x v="1"/>
    <x v="6"/>
    <x v="6"/>
    <x v="7"/>
    <x v="0"/>
    <x v="0"/>
    <x v="1"/>
    <x v="0"/>
    <x v="1"/>
    <x v="1"/>
    <x v="0"/>
    <x v="0"/>
    <x v="2"/>
    <x v="23"/>
    <x v="0"/>
    <x v="13"/>
    <x v="16"/>
    <x v="1"/>
    <x v="0"/>
    <x v="4"/>
    <x v="1"/>
    <m/>
  </r>
  <r>
    <x v="8"/>
    <x v="1"/>
    <x v="6"/>
    <x v="6"/>
    <x v="7"/>
    <x v="0"/>
    <x v="0"/>
    <x v="1"/>
    <x v="0"/>
    <x v="1"/>
    <x v="1"/>
    <x v="0"/>
    <x v="0"/>
    <x v="2"/>
    <x v="23"/>
    <x v="0"/>
    <x v="13"/>
    <x v="16"/>
    <x v="1"/>
    <x v="0"/>
    <x v="4"/>
    <x v="1"/>
    <m/>
  </r>
  <r>
    <x v="9"/>
    <x v="0"/>
    <x v="2"/>
    <x v="2"/>
    <x v="12"/>
    <x v="0"/>
    <x v="0"/>
    <x v="1"/>
    <x v="0"/>
    <x v="1"/>
    <x v="1"/>
    <x v="0"/>
    <x v="0"/>
    <x v="0"/>
    <x v="23"/>
    <x v="0"/>
    <x v="0"/>
    <x v="23"/>
    <x v="9"/>
    <x v="2"/>
    <x v="0"/>
    <x v="1"/>
    <m/>
  </r>
  <r>
    <x v="9"/>
    <x v="0"/>
    <x v="2"/>
    <x v="2"/>
    <x v="12"/>
    <x v="0"/>
    <x v="0"/>
    <x v="1"/>
    <x v="0"/>
    <x v="1"/>
    <x v="1"/>
    <x v="0"/>
    <x v="0"/>
    <x v="0"/>
    <x v="23"/>
    <x v="0"/>
    <x v="0"/>
    <x v="24"/>
    <x v="9"/>
    <x v="4"/>
    <x v="0"/>
    <x v="1"/>
    <m/>
  </r>
  <r>
    <x v="2"/>
    <x v="0"/>
    <x v="2"/>
    <x v="2"/>
    <x v="1"/>
    <x v="0"/>
    <x v="0"/>
    <x v="1"/>
    <x v="0"/>
    <x v="1"/>
    <x v="1"/>
    <x v="0"/>
    <x v="0"/>
    <x v="0"/>
    <x v="23"/>
    <x v="5"/>
    <x v="0"/>
    <x v="23"/>
    <x v="2"/>
    <x v="0"/>
    <x v="0"/>
    <x v="1"/>
    <m/>
  </r>
  <r>
    <x v="2"/>
    <x v="0"/>
    <x v="2"/>
    <x v="2"/>
    <x v="1"/>
    <x v="0"/>
    <x v="0"/>
    <x v="1"/>
    <x v="0"/>
    <x v="1"/>
    <x v="1"/>
    <x v="0"/>
    <x v="0"/>
    <x v="0"/>
    <x v="23"/>
    <x v="5"/>
    <x v="0"/>
    <x v="0"/>
    <x v="8"/>
    <x v="0"/>
    <x v="0"/>
    <x v="1"/>
    <m/>
  </r>
  <r>
    <x v="2"/>
    <x v="0"/>
    <x v="2"/>
    <x v="2"/>
    <x v="1"/>
    <x v="0"/>
    <x v="0"/>
    <x v="1"/>
    <x v="0"/>
    <x v="1"/>
    <x v="1"/>
    <x v="0"/>
    <x v="0"/>
    <x v="0"/>
    <x v="23"/>
    <x v="5"/>
    <x v="0"/>
    <x v="5"/>
    <x v="9"/>
    <x v="5"/>
    <x v="0"/>
    <x v="1"/>
    <m/>
  </r>
  <r>
    <x v="2"/>
    <x v="0"/>
    <x v="2"/>
    <x v="2"/>
    <x v="1"/>
    <x v="0"/>
    <x v="0"/>
    <x v="1"/>
    <x v="0"/>
    <x v="1"/>
    <x v="1"/>
    <x v="0"/>
    <x v="0"/>
    <x v="1"/>
    <x v="23"/>
    <x v="6"/>
    <x v="0"/>
    <x v="0"/>
    <x v="10"/>
    <x v="0"/>
    <x v="0"/>
    <x v="1"/>
    <m/>
  </r>
  <r>
    <x v="2"/>
    <x v="0"/>
    <x v="2"/>
    <x v="2"/>
    <x v="1"/>
    <x v="0"/>
    <x v="0"/>
    <x v="1"/>
    <x v="0"/>
    <x v="1"/>
    <x v="1"/>
    <x v="0"/>
    <x v="0"/>
    <x v="1"/>
    <x v="23"/>
    <x v="6"/>
    <x v="0"/>
    <x v="7"/>
    <x v="9"/>
    <x v="2"/>
    <x v="0"/>
    <x v="1"/>
    <m/>
  </r>
  <r>
    <x v="2"/>
    <x v="0"/>
    <x v="2"/>
    <x v="2"/>
    <x v="1"/>
    <x v="0"/>
    <x v="0"/>
    <x v="1"/>
    <x v="0"/>
    <x v="1"/>
    <x v="1"/>
    <x v="0"/>
    <x v="0"/>
    <x v="1"/>
    <x v="23"/>
    <x v="6"/>
    <x v="0"/>
    <x v="25"/>
    <x v="9"/>
    <x v="2"/>
    <x v="0"/>
    <x v="1"/>
    <m/>
  </r>
  <r>
    <x v="2"/>
    <x v="0"/>
    <x v="2"/>
    <x v="2"/>
    <x v="1"/>
    <x v="0"/>
    <x v="0"/>
    <x v="1"/>
    <x v="0"/>
    <x v="1"/>
    <x v="1"/>
    <x v="0"/>
    <x v="0"/>
    <x v="1"/>
    <x v="23"/>
    <x v="6"/>
    <x v="0"/>
    <x v="26"/>
    <x v="9"/>
    <x v="3"/>
    <x v="0"/>
    <x v="1"/>
    <m/>
  </r>
  <r>
    <x v="2"/>
    <x v="0"/>
    <x v="2"/>
    <x v="2"/>
    <x v="1"/>
    <x v="0"/>
    <x v="0"/>
    <x v="1"/>
    <x v="0"/>
    <x v="1"/>
    <x v="1"/>
    <x v="0"/>
    <x v="0"/>
    <x v="2"/>
    <x v="23"/>
    <x v="7"/>
    <x v="0"/>
    <x v="5"/>
    <x v="9"/>
    <x v="6"/>
    <x v="0"/>
    <x v="1"/>
    <m/>
  </r>
  <r>
    <x v="2"/>
    <x v="0"/>
    <x v="2"/>
    <x v="2"/>
    <x v="1"/>
    <x v="0"/>
    <x v="0"/>
    <x v="1"/>
    <x v="0"/>
    <x v="1"/>
    <x v="1"/>
    <x v="0"/>
    <x v="0"/>
    <x v="3"/>
    <x v="23"/>
    <x v="0"/>
    <x v="0"/>
    <x v="5"/>
    <x v="9"/>
    <x v="7"/>
    <x v="0"/>
    <x v="1"/>
    <m/>
  </r>
  <r>
    <x v="2"/>
    <x v="0"/>
    <x v="2"/>
    <x v="2"/>
    <x v="1"/>
    <x v="0"/>
    <x v="0"/>
    <x v="1"/>
    <x v="0"/>
    <x v="1"/>
    <x v="1"/>
    <x v="0"/>
    <x v="0"/>
    <x v="3"/>
    <x v="23"/>
    <x v="0"/>
    <x v="0"/>
    <x v="27"/>
    <x v="9"/>
    <x v="3"/>
    <x v="0"/>
    <x v="1"/>
    <m/>
  </r>
  <r>
    <x v="2"/>
    <x v="0"/>
    <x v="2"/>
    <x v="2"/>
    <x v="1"/>
    <x v="0"/>
    <x v="0"/>
    <x v="1"/>
    <x v="0"/>
    <x v="1"/>
    <x v="1"/>
    <x v="0"/>
    <x v="0"/>
    <x v="3"/>
    <x v="23"/>
    <x v="0"/>
    <x v="0"/>
    <x v="28"/>
    <x v="9"/>
    <x v="3"/>
    <x v="0"/>
    <x v="1"/>
    <m/>
  </r>
  <r>
    <x v="2"/>
    <x v="0"/>
    <x v="2"/>
    <x v="2"/>
    <x v="1"/>
    <x v="0"/>
    <x v="0"/>
    <x v="1"/>
    <x v="0"/>
    <x v="1"/>
    <x v="1"/>
    <x v="0"/>
    <x v="0"/>
    <x v="3"/>
    <x v="23"/>
    <x v="0"/>
    <x v="0"/>
    <x v="29"/>
    <x v="9"/>
    <x v="6"/>
    <x v="0"/>
    <x v="1"/>
    <m/>
  </r>
  <r>
    <x v="1"/>
    <x v="0"/>
    <x v="3"/>
    <x v="3"/>
    <x v="2"/>
    <x v="0"/>
    <x v="0"/>
    <x v="1"/>
    <x v="0"/>
    <x v="1"/>
    <x v="1"/>
    <x v="0"/>
    <x v="0"/>
    <x v="2"/>
    <x v="23"/>
    <x v="0"/>
    <x v="0"/>
    <x v="0"/>
    <x v="0"/>
    <x v="0"/>
    <x v="0"/>
    <x v="1"/>
    <m/>
  </r>
  <r>
    <x v="1"/>
    <x v="0"/>
    <x v="3"/>
    <x v="3"/>
    <x v="2"/>
    <x v="0"/>
    <x v="0"/>
    <x v="1"/>
    <x v="0"/>
    <x v="1"/>
    <x v="1"/>
    <x v="0"/>
    <x v="0"/>
    <x v="2"/>
    <x v="23"/>
    <x v="0"/>
    <x v="0"/>
    <x v="0"/>
    <x v="24"/>
    <x v="0"/>
    <x v="0"/>
    <x v="1"/>
    <m/>
  </r>
  <r>
    <x v="1"/>
    <x v="0"/>
    <x v="1"/>
    <x v="1"/>
    <x v="13"/>
    <x v="3"/>
    <x v="0"/>
    <x v="1"/>
    <x v="0"/>
    <x v="1"/>
    <x v="1"/>
    <x v="0"/>
    <x v="0"/>
    <x v="1"/>
    <x v="23"/>
    <x v="0"/>
    <x v="0"/>
    <x v="2"/>
    <x v="4"/>
    <x v="0"/>
    <x v="0"/>
    <x v="1"/>
    <m/>
  </r>
  <r>
    <x v="1"/>
    <x v="0"/>
    <x v="1"/>
    <x v="1"/>
    <x v="13"/>
    <x v="3"/>
    <x v="0"/>
    <x v="1"/>
    <x v="0"/>
    <x v="1"/>
    <x v="1"/>
    <x v="0"/>
    <x v="0"/>
    <x v="1"/>
    <x v="23"/>
    <x v="0"/>
    <x v="0"/>
    <x v="30"/>
    <x v="25"/>
    <x v="0"/>
    <x v="0"/>
    <x v="1"/>
    <m/>
  </r>
  <r>
    <x v="1"/>
    <x v="0"/>
    <x v="1"/>
    <x v="1"/>
    <x v="13"/>
    <x v="3"/>
    <x v="0"/>
    <x v="1"/>
    <x v="0"/>
    <x v="1"/>
    <x v="1"/>
    <x v="0"/>
    <x v="0"/>
    <x v="1"/>
    <x v="23"/>
    <x v="0"/>
    <x v="0"/>
    <x v="30"/>
    <x v="26"/>
    <x v="0"/>
    <x v="0"/>
    <x v="1"/>
    <m/>
  </r>
  <r>
    <x v="1"/>
    <x v="0"/>
    <x v="1"/>
    <x v="1"/>
    <x v="13"/>
    <x v="3"/>
    <x v="0"/>
    <x v="1"/>
    <x v="0"/>
    <x v="1"/>
    <x v="1"/>
    <x v="0"/>
    <x v="0"/>
    <x v="2"/>
    <x v="23"/>
    <x v="0"/>
    <x v="0"/>
    <x v="31"/>
    <x v="2"/>
    <x v="0"/>
    <x v="0"/>
    <x v="1"/>
    <m/>
  </r>
  <r>
    <x v="10"/>
    <x v="0"/>
    <x v="1"/>
    <x v="1"/>
    <x v="0"/>
    <x v="0"/>
    <x v="0"/>
    <x v="1"/>
    <x v="0"/>
    <x v="1"/>
    <x v="1"/>
    <x v="0"/>
    <x v="0"/>
    <x v="1"/>
    <x v="23"/>
    <x v="0"/>
    <x v="9"/>
    <x v="32"/>
    <x v="9"/>
    <x v="0"/>
    <x v="5"/>
    <x v="1"/>
    <m/>
  </r>
  <r>
    <x v="10"/>
    <x v="0"/>
    <x v="1"/>
    <x v="1"/>
    <x v="0"/>
    <x v="0"/>
    <x v="0"/>
    <x v="1"/>
    <x v="0"/>
    <x v="1"/>
    <x v="1"/>
    <x v="0"/>
    <x v="0"/>
    <x v="2"/>
    <x v="23"/>
    <x v="0"/>
    <x v="14"/>
    <x v="1"/>
    <x v="4"/>
    <x v="0"/>
    <x v="0"/>
    <x v="1"/>
    <m/>
  </r>
  <r>
    <x v="11"/>
    <x v="1"/>
    <x v="6"/>
    <x v="7"/>
    <x v="14"/>
    <x v="0"/>
    <x v="0"/>
    <x v="1"/>
    <x v="0"/>
    <x v="1"/>
    <x v="1"/>
    <x v="0"/>
    <x v="0"/>
    <x v="2"/>
    <x v="23"/>
    <x v="0"/>
    <x v="1"/>
    <x v="11"/>
    <x v="26"/>
    <x v="0"/>
    <x v="0"/>
    <x v="1"/>
    <m/>
  </r>
  <r>
    <x v="11"/>
    <x v="1"/>
    <x v="6"/>
    <x v="7"/>
    <x v="15"/>
    <x v="0"/>
    <x v="0"/>
    <x v="1"/>
    <x v="0"/>
    <x v="1"/>
    <x v="1"/>
    <x v="0"/>
    <x v="0"/>
    <x v="0"/>
    <x v="23"/>
    <x v="0"/>
    <x v="15"/>
    <x v="16"/>
    <x v="4"/>
    <x v="0"/>
    <x v="0"/>
    <x v="1"/>
    <m/>
  </r>
  <r>
    <x v="11"/>
    <x v="1"/>
    <x v="6"/>
    <x v="7"/>
    <x v="15"/>
    <x v="0"/>
    <x v="0"/>
    <x v="1"/>
    <x v="0"/>
    <x v="1"/>
    <x v="1"/>
    <x v="0"/>
    <x v="0"/>
    <x v="1"/>
    <x v="23"/>
    <x v="0"/>
    <x v="5"/>
    <x v="33"/>
    <x v="9"/>
    <x v="4"/>
    <x v="0"/>
    <x v="1"/>
    <m/>
  </r>
  <r>
    <x v="11"/>
    <x v="1"/>
    <x v="6"/>
    <x v="7"/>
    <x v="15"/>
    <x v="0"/>
    <x v="0"/>
    <x v="1"/>
    <x v="0"/>
    <x v="1"/>
    <x v="1"/>
    <x v="0"/>
    <x v="0"/>
    <x v="1"/>
    <x v="23"/>
    <x v="0"/>
    <x v="5"/>
    <x v="16"/>
    <x v="4"/>
    <x v="0"/>
    <x v="0"/>
    <x v="1"/>
    <m/>
  </r>
  <r>
    <x v="11"/>
    <x v="1"/>
    <x v="6"/>
    <x v="7"/>
    <x v="15"/>
    <x v="0"/>
    <x v="0"/>
    <x v="1"/>
    <x v="0"/>
    <x v="1"/>
    <x v="1"/>
    <x v="0"/>
    <x v="0"/>
    <x v="2"/>
    <x v="23"/>
    <x v="0"/>
    <x v="16"/>
    <x v="33"/>
    <x v="9"/>
    <x v="7"/>
    <x v="0"/>
    <x v="1"/>
    <m/>
  </r>
  <r>
    <x v="11"/>
    <x v="1"/>
    <x v="6"/>
    <x v="7"/>
    <x v="15"/>
    <x v="0"/>
    <x v="0"/>
    <x v="1"/>
    <x v="0"/>
    <x v="1"/>
    <x v="1"/>
    <x v="0"/>
    <x v="0"/>
    <x v="2"/>
    <x v="23"/>
    <x v="0"/>
    <x v="16"/>
    <x v="16"/>
    <x v="19"/>
    <x v="0"/>
    <x v="0"/>
    <x v="1"/>
    <m/>
  </r>
  <r>
    <x v="11"/>
    <x v="1"/>
    <x v="6"/>
    <x v="7"/>
    <x v="15"/>
    <x v="0"/>
    <x v="0"/>
    <x v="1"/>
    <x v="0"/>
    <x v="1"/>
    <x v="1"/>
    <x v="0"/>
    <x v="0"/>
    <x v="3"/>
    <x v="23"/>
    <x v="0"/>
    <x v="17"/>
    <x v="33"/>
    <x v="9"/>
    <x v="8"/>
    <x v="0"/>
    <x v="1"/>
    <m/>
  </r>
  <r>
    <x v="12"/>
    <x v="2"/>
    <x v="7"/>
    <x v="8"/>
    <x v="16"/>
    <x v="4"/>
    <x v="0"/>
    <x v="1"/>
    <x v="0"/>
    <x v="1"/>
    <x v="1"/>
    <x v="0"/>
    <x v="0"/>
    <x v="6"/>
    <x v="23"/>
    <x v="0"/>
    <x v="0"/>
    <x v="32"/>
    <x v="9"/>
    <x v="0"/>
    <x v="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K5:M17" firstHeaderRow="2" firstDataRow="2" firstDataCol="2"/>
  <pivotFields count="8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8">
        <item x="1"/>
        <item x="2"/>
        <item x="0"/>
        <item x="3"/>
        <item x="5"/>
        <item x="4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1"/>
    <field x="4"/>
  </rowFields>
  <rowItems count="11">
    <i>
      <x/>
      <x/>
    </i>
    <i r="1">
      <x v="1"/>
    </i>
    <i r="1">
      <x v="2"/>
    </i>
    <i t="default">
      <x/>
    </i>
    <i>
      <x v="1"/>
      <x v="3"/>
    </i>
    <i r="1">
      <x v="4"/>
    </i>
    <i r="1">
      <x v="5"/>
    </i>
    <i t="default">
      <x v="1"/>
    </i>
    <i>
      <x v="2"/>
      <x v="6"/>
    </i>
    <i t="default">
      <x v="2"/>
    </i>
    <i t="grand">
      <x/>
    </i>
  </rowItems>
  <colItems count="1">
    <i/>
  </colItems>
  <dataFields count="1">
    <dataField name="StdDev of Dodecaceria concharum" fld="7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3" cacheId="31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AK34" firstHeaderRow="1" firstDataRow="2" firstDataCol="2"/>
  <pivotFields count="23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5">
        <item x="20"/>
        <item x="6"/>
        <item x="2"/>
        <item x="5"/>
        <item x="10"/>
        <item x="26"/>
        <item x="19"/>
        <item x="16"/>
        <item x="28"/>
        <item x="18"/>
        <item x="21"/>
        <item x="15"/>
        <item x="25"/>
        <item x="3"/>
        <item x="11"/>
        <item x="13"/>
        <item x="17"/>
        <item x="29"/>
        <item x="8"/>
        <item x="33"/>
        <item x="9"/>
        <item x="30"/>
        <item x="12"/>
        <item x="22"/>
        <item x="4"/>
        <item x="1"/>
        <item x="14"/>
        <item x="27"/>
        <item x="0"/>
        <item x="23"/>
        <item x="24"/>
        <item x="7"/>
        <item x="31"/>
        <item x="3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2">
    <field x="1"/>
    <field x="14"/>
  </rowFields>
  <rowItems count="3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23"/>
    </i>
    <i t="default">
      <x/>
    </i>
    <i>
      <x v="1"/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1"/>
    </i>
    <i>
      <x v="2"/>
      <x v="23"/>
    </i>
    <i t="default">
      <x v="2"/>
    </i>
    <i t="grand">
      <x/>
    </i>
  </rowItems>
  <colFields count="1">
    <field x="17"/>
  </colFields>
  <col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Sum of number" fld="21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86"/>
  <sheetViews>
    <sheetView workbookViewId="0">
      <pane xSplit="15" ySplit="1" topLeftCell="T47" activePane="bottomRight" state="frozen"/>
      <selection pane="topRight" activeCell="O1" sqref="O1"/>
      <selection pane="bottomLeft" activeCell="A2" sqref="A2"/>
      <selection pane="bottomRight" activeCell="V14" sqref="V14"/>
    </sheetView>
  </sheetViews>
  <sheetFormatPr baseColWidth="10" defaultRowHeight="15"/>
  <cols>
    <col min="1" max="1" width="10.5" customWidth="1"/>
    <col min="6" max="6" width="9.6640625" customWidth="1"/>
    <col min="7" max="7" width="6.33203125" customWidth="1"/>
    <col min="8" max="8" width="6.5" customWidth="1"/>
    <col min="9" max="10" width="7" customWidth="1"/>
    <col min="11" max="11" width="4.6640625" customWidth="1"/>
    <col min="12" max="12" width="6.83203125" customWidth="1"/>
    <col min="13" max="13" width="6" customWidth="1"/>
    <col min="14" max="14" width="5.5" customWidth="1"/>
    <col min="15" max="15" width="8.1640625" customWidth="1"/>
    <col min="16" max="16" width="9.83203125" customWidth="1"/>
    <col min="17" max="17" width="10.1640625" customWidth="1"/>
    <col min="21" max="21" width="11.5" customWidth="1"/>
    <col min="22" max="23" width="11.1640625" customWidth="1"/>
    <col min="28" max="28" width="11.6640625" customWidth="1"/>
  </cols>
  <sheetData>
    <row r="1" spans="1:32" ht="49">
      <c r="A1" s="19" t="s">
        <v>123</v>
      </c>
      <c r="B1" s="19" t="s">
        <v>124</v>
      </c>
      <c r="C1" s="19" t="s">
        <v>125</v>
      </c>
      <c r="D1" s="19" t="s">
        <v>126</v>
      </c>
      <c r="E1" s="19"/>
      <c r="F1" s="19" t="s">
        <v>127</v>
      </c>
      <c r="G1" s="19" t="s">
        <v>128</v>
      </c>
      <c r="H1" s="19" t="s">
        <v>129</v>
      </c>
      <c r="I1" s="19" t="s">
        <v>130</v>
      </c>
      <c r="J1" s="19" t="s">
        <v>131</v>
      </c>
      <c r="K1" s="19" t="s">
        <v>132</v>
      </c>
      <c r="L1" s="19" t="s">
        <v>133</v>
      </c>
      <c r="M1" s="19" t="s">
        <v>134</v>
      </c>
      <c r="N1" s="19" t="s">
        <v>135</v>
      </c>
      <c r="O1" s="19" t="s">
        <v>136</v>
      </c>
      <c r="P1" s="19" t="s">
        <v>137</v>
      </c>
      <c r="Q1" s="19" t="s">
        <v>138</v>
      </c>
      <c r="S1" s="17" t="s">
        <v>106</v>
      </c>
      <c r="T1" s="16" t="s">
        <v>81</v>
      </c>
      <c r="U1" s="16" t="s">
        <v>105</v>
      </c>
      <c r="V1" s="16" t="s">
        <v>78</v>
      </c>
      <c r="W1" s="17" t="s">
        <v>80</v>
      </c>
      <c r="X1" s="17" t="s">
        <v>107</v>
      </c>
      <c r="Y1" s="16" t="s">
        <v>88</v>
      </c>
      <c r="Z1" s="16" t="s">
        <v>83</v>
      </c>
      <c r="AA1" s="16" t="s">
        <v>101</v>
      </c>
      <c r="AB1" s="18" t="s">
        <v>122</v>
      </c>
      <c r="AC1" s="16" t="s">
        <v>114</v>
      </c>
      <c r="AD1" s="16" t="s">
        <v>35</v>
      </c>
      <c r="AF1" s="16" t="s">
        <v>21</v>
      </c>
    </row>
    <row r="2" spans="1:32">
      <c r="A2" s="21">
        <v>39993</v>
      </c>
      <c r="B2" t="s">
        <v>142</v>
      </c>
      <c r="C2" t="s">
        <v>143</v>
      </c>
      <c r="D2" t="s">
        <v>144</v>
      </c>
      <c r="E2" t="s">
        <v>39</v>
      </c>
      <c r="F2" t="s">
        <v>140</v>
      </c>
      <c r="G2">
        <v>2</v>
      </c>
      <c r="I2">
        <v>19</v>
      </c>
      <c r="K2" s="20">
        <v>0.49375000000000002</v>
      </c>
      <c r="L2">
        <v>40</v>
      </c>
      <c r="O2">
        <v>1</v>
      </c>
      <c r="T2">
        <v>98</v>
      </c>
      <c r="W2">
        <v>98</v>
      </c>
      <c r="AF2" t="s">
        <v>22</v>
      </c>
    </row>
    <row r="3" spans="1:32">
      <c r="A3" s="21">
        <v>39993</v>
      </c>
      <c r="B3" t="s">
        <v>142</v>
      </c>
      <c r="C3" t="s">
        <v>143</v>
      </c>
      <c r="D3" t="s">
        <v>144</v>
      </c>
      <c r="E3" t="s">
        <v>40</v>
      </c>
      <c r="F3" t="s">
        <v>140</v>
      </c>
      <c r="G3">
        <v>2</v>
      </c>
      <c r="I3">
        <v>19</v>
      </c>
      <c r="K3" s="20">
        <v>0.49375000000000002</v>
      </c>
      <c r="L3">
        <v>40</v>
      </c>
      <c r="O3">
        <v>2</v>
      </c>
      <c r="R3" s="15"/>
      <c r="T3">
        <v>96</v>
      </c>
      <c r="W3">
        <v>96</v>
      </c>
    </row>
    <row r="4" spans="1:32">
      <c r="A4" s="21">
        <v>39993</v>
      </c>
      <c r="B4" t="s">
        <v>142</v>
      </c>
      <c r="C4" t="s">
        <v>143</v>
      </c>
      <c r="D4" t="s">
        <v>144</v>
      </c>
      <c r="E4" t="s">
        <v>40</v>
      </c>
      <c r="F4" t="s">
        <v>140</v>
      </c>
      <c r="G4">
        <v>2</v>
      </c>
      <c r="I4">
        <v>19</v>
      </c>
      <c r="K4" s="20">
        <v>0.49375000000000002</v>
      </c>
      <c r="L4">
        <v>40</v>
      </c>
      <c r="O4">
        <v>3</v>
      </c>
      <c r="T4">
        <v>80</v>
      </c>
    </row>
    <row r="5" spans="1:32">
      <c r="A5" s="21">
        <v>39994</v>
      </c>
      <c r="B5" s="14" t="s">
        <v>142</v>
      </c>
      <c r="C5" s="14" t="s">
        <v>145</v>
      </c>
      <c r="D5" s="14" t="s">
        <v>146</v>
      </c>
      <c r="E5" s="14" t="s">
        <v>37</v>
      </c>
      <c r="F5" s="14" t="s">
        <v>147</v>
      </c>
      <c r="G5">
        <v>2</v>
      </c>
      <c r="O5">
        <v>1</v>
      </c>
      <c r="P5" s="14">
        <v>19</v>
      </c>
      <c r="T5">
        <v>95</v>
      </c>
      <c r="Z5">
        <v>5</v>
      </c>
    </row>
    <row r="6" spans="1:32">
      <c r="A6" s="21">
        <v>39994</v>
      </c>
      <c r="B6" s="14" t="s">
        <v>142</v>
      </c>
      <c r="C6" s="14" t="s">
        <v>145</v>
      </c>
      <c r="D6" s="14" t="s">
        <v>146</v>
      </c>
      <c r="E6" s="14" t="s">
        <v>37</v>
      </c>
      <c r="F6" s="14" t="s">
        <v>147</v>
      </c>
      <c r="G6">
        <v>2</v>
      </c>
      <c r="O6">
        <v>2</v>
      </c>
      <c r="P6" s="14">
        <v>18</v>
      </c>
      <c r="T6">
        <v>90</v>
      </c>
      <c r="W6">
        <v>40</v>
      </c>
      <c r="Z6">
        <v>10</v>
      </c>
    </row>
    <row r="7" spans="1:32">
      <c r="A7" s="21">
        <v>39994</v>
      </c>
      <c r="B7" s="14" t="s">
        <v>142</v>
      </c>
      <c r="C7" s="14" t="s">
        <v>145</v>
      </c>
      <c r="D7" s="14" t="s">
        <v>146</v>
      </c>
      <c r="E7" s="14" t="s">
        <v>37</v>
      </c>
      <c r="F7" s="14" t="s">
        <v>148</v>
      </c>
      <c r="G7">
        <v>2</v>
      </c>
      <c r="O7">
        <v>1</v>
      </c>
      <c r="T7">
        <v>10</v>
      </c>
    </row>
    <row r="8" spans="1:32">
      <c r="A8" s="21">
        <v>39995</v>
      </c>
      <c r="B8" s="14" t="s">
        <v>142</v>
      </c>
      <c r="C8" s="14" t="s">
        <v>145</v>
      </c>
      <c r="D8" s="14" t="s">
        <v>146</v>
      </c>
      <c r="E8" s="14" t="s">
        <v>37</v>
      </c>
      <c r="F8" s="14" t="s">
        <v>149</v>
      </c>
      <c r="G8">
        <v>1</v>
      </c>
      <c r="O8">
        <v>1</v>
      </c>
      <c r="P8">
        <v>20</v>
      </c>
      <c r="T8">
        <v>30</v>
      </c>
      <c r="Z8">
        <v>15</v>
      </c>
    </row>
    <row r="9" spans="1:32">
      <c r="A9" s="21">
        <v>39995</v>
      </c>
      <c r="B9" s="14" t="s">
        <v>142</v>
      </c>
      <c r="C9" s="14" t="s">
        <v>145</v>
      </c>
      <c r="D9" s="14" t="s">
        <v>146</v>
      </c>
      <c r="E9" s="14" t="s">
        <v>37</v>
      </c>
      <c r="F9" s="14" t="s">
        <v>149</v>
      </c>
      <c r="G9">
        <v>1</v>
      </c>
      <c r="O9">
        <v>2</v>
      </c>
      <c r="P9">
        <v>30</v>
      </c>
      <c r="T9">
        <v>10</v>
      </c>
      <c r="Z9">
        <v>85</v>
      </c>
    </row>
    <row r="10" spans="1:32">
      <c r="A10" s="21">
        <v>39995</v>
      </c>
      <c r="B10" s="14" t="s">
        <v>142</v>
      </c>
      <c r="C10" s="14" t="s">
        <v>145</v>
      </c>
      <c r="D10" s="14" t="s">
        <v>146</v>
      </c>
      <c r="E10" s="14" t="s">
        <v>37</v>
      </c>
      <c r="F10" s="14" t="s">
        <v>149</v>
      </c>
      <c r="G10">
        <v>1</v>
      </c>
      <c r="O10">
        <v>3</v>
      </c>
      <c r="P10">
        <v>31</v>
      </c>
      <c r="T10">
        <v>30</v>
      </c>
      <c r="Z10">
        <v>70</v>
      </c>
    </row>
    <row r="11" spans="1:32">
      <c r="A11" s="21">
        <v>39995</v>
      </c>
      <c r="B11" s="14" t="s">
        <v>142</v>
      </c>
      <c r="C11" s="14" t="s">
        <v>145</v>
      </c>
      <c r="D11" s="14" t="s">
        <v>146</v>
      </c>
      <c r="E11" s="14" t="s">
        <v>37</v>
      </c>
      <c r="F11" s="14" t="s">
        <v>149</v>
      </c>
      <c r="G11">
        <v>1</v>
      </c>
      <c r="O11">
        <v>4</v>
      </c>
      <c r="P11">
        <v>29</v>
      </c>
      <c r="T11">
        <v>25</v>
      </c>
      <c r="Z11">
        <v>45</v>
      </c>
    </row>
    <row r="12" spans="1:32">
      <c r="A12" s="21">
        <v>39995</v>
      </c>
      <c r="B12" s="14" t="s">
        <v>142</v>
      </c>
      <c r="C12" s="14" t="s">
        <v>145</v>
      </c>
      <c r="D12" s="14" t="s">
        <v>146</v>
      </c>
      <c r="E12" s="14" t="s">
        <v>37</v>
      </c>
      <c r="F12" s="14" t="s">
        <v>149</v>
      </c>
      <c r="G12">
        <v>1</v>
      </c>
      <c r="O12">
        <v>5</v>
      </c>
      <c r="P12">
        <v>28</v>
      </c>
      <c r="T12">
        <v>75</v>
      </c>
      <c r="Z12">
        <v>15</v>
      </c>
      <c r="AF12" t="s">
        <v>86</v>
      </c>
    </row>
    <row r="13" spans="1:32">
      <c r="A13" s="21">
        <v>39995</v>
      </c>
      <c r="B13" s="14" t="s">
        <v>142</v>
      </c>
      <c r="C13" s="14" t="s">
        <v>145</v>
      </c>
      <c r="D13" s="14" t="s">
        <v>146</v>
      </c>
      <c r="E13" s="14" t="s">
        <v>37</v>
      </c>
      <c r="F13" s="14" t="s">
        <v>149</v>
      </c>
      <c r="G13">
        <v>1</v>
      </c>
      <c r="O13">
        <v>6</v>
      </c>
      <c r="P13">
        <v>25</v>
      </c>
      <c r="T13">
        <v>80</v>
      </c>
      <c r="Y13">
        <v>5</v>
      </c>
      <c r="Z13">
        <v>20</v>
      </c>
    </row>
    <row r="14" spans="1:32">
      <c r="A14" s="21">
        <v>39995</v>
      </c>
      <c r="B14" s="14" t="s">
        <v>142</v>
      </c>
      <c r="C14" s="14" t="s">
        <v>145</v>
      </c>
      <c r="D14" s="14" t="s">
        <v>146</v>
      </c>
      <c r="E14" s="14" t="s">
        <v>37</v>
      </c>
      <c r="F14" s="14" t="s">
        <v>140</v>
      </c>
      <c r="G14">
        <v>2</v>
      </c>
      <c r="O14">
        <v>1</v>
      </c>
    </row>
    <row r="15" spans="1:32">
      <c r="A15" s="21">
        <v>39995</v>
      </c>
      <c r="B15" s="14" t="s">
        <v>142</v>
      </c>
      <c r="C15" s="14" t="s">
        <v>145</v>
      </c>
      <c r="D15" s="14" t="s">
        <v>146</v>
      </c>
      <c r="E15" s="14" t="s">
        <v>37</v>
      </c>
      <c r="F15" s="14" t="s">
        <v>140</v>
      </c>
      <c r="G15">
        <v>2</v>
      </c>
      <c r="O15">
        <v>2</v>
      </c>
    </row>
    <row r="16" spans="1:32">
      <c r="A16" s="21">
        <v>39995</v>
      </c>
      <c r="B16" s="14" t="s">
        <v>142</v>
      </c>
      <c r="C16" s="14" t="s">
        <v>145</v>
      </c>
      <c r="D16" s="14" t="s">
        <v>146</v>
      </c>
      <c r="E16" s="14" t="s">
        <v>37</v>
      </c>
      <c r="F16" s="14" t="s">
        <v>140</v>
      </c>
      <c r="G16">
        <v>2</v>
      </c>
      <c r="O16">
        <v>3</v>
      </c>
    </row>
    <row r="17" spans="1:26">
      <c r="A17" s="21">
        <v>39995</v>
      </c>
      <c r="B17" s="14" t="s">
        <v>142</v>
      </c>
      <c r="C17" s="14" t="s">
        <v>145</v>
      </c>
      <c r="D17" s="14" t="s">
        <v>146</v>
      </c>
      <c r="E17" s="14" t="s">
        <v>37</v>
      </c>
      <c r="F17" s="14" t="s">
        <v>140</v>
      </c>
      <c r="G17">
        <v>2</v>
      </c>
      <c r="O17">
        <v>4</v>
      </c>
      <c r="T17">
        <v>80</v>
      </c>
      <c r="W17">
        <v>20</v>
      </c>
    </row>
    <row r="18" spans="1:26">
      <c r="A18" s="21">
        <v>39995</v>
      </c>
      <c r="B18" s="14" t="s">
        <v>142</v>
      </c>
      <c r="C18" s="14" t="s">
        <v>145</v>
      </c>
      <c r="D18" s="14" t="s">
        <v>146</v>
      </c>
      <c r="E18" s="14" t="s">
        <v>37</v>
      </c>
      <c r="F18" s="14" t="s">
        <v>140</v>
      </c>
      <c r="G18">
        <v>2</v>
      </c>
      <c r="O18">
        <v>5</v>
      </c>
      <c r="T18">
        <v>15</v>
      </c>
      <c r="W18">
        <v>10</v>
      </c>
      <c r="Z18">
        <v>75</v>
      </c>
    </row>
    <row r="19" spans="1:26">
      <c r="A19" s="21">
        <v>39995</v>
      </c>
      <c r="B19" s="14" t="s">
        <v>142</v>
      </c>
      <c r="C19" s="14" t="s">
        <v>145</v>
      </c>
      <c r="D19" s="14" t="s">
        <v>146</v>
      </c>
      <c r="E19" s="14" t="s">
        <v>37</v>
      </c>
      <c r="F19" s="14" t="s">
        <v>149</v>
      </c>
      <c r="G19">
        <v>2</v>
      </c>
      <c r="O19">
        <v>1</v>
      </c>
      <c r="P19">
        <v>22</v>
      </c>
      <c r="T19">
        <v>90</v>
      </c>
    </row>
    <row r="20" spans="1:26">
      <c r="A20" s="21">
        <v>39995</v>
      </c>
      <c r="B20" s="14" t="s">
        <v>142</v>
      </c>
      <c r="C20" s="14" t="s">
        <v>145</v>
      </c>
      <c r="D20" s="14" t="s">
        <v>146</v>
      </c>
      <c r="E20" s="14" t="s">
        <v>37</v>
      </c>
      <c r="F20" s="14" t="s">
        <v>149</v>
      </c>
      <c r="G20">
        <v>2</v>
      </c>
      <c r="O20">
        <v>2</v>
      </c>
      <c r="P20">
        <v>26</v>
      </c>
      <c r="T20">
        <v>60</v>
      </c>
      <c r="Z20">
        <v>40</v>
      </c>
    </row>
    <row r="21" spans="1:26">
      <c r="A21" s="21">
        <v>39995</v>
      </c>
      <c r="B21" s="14" t="s">
        <v>142</v>
      </c>
      <c r="C21" s="14" t="s">
        <v>145</v>
      </c>
      <c r="D21" s="14" t="s">
        <v>146</v>
      </c>
      <c r="E21" s="14" t="s">
        <v>37</v>
      </c>
      <c r="F21" s="14" t="s">
        <v>149</v>
      </c>
      <c r="G21">
        <v>2</v>
      </c>
      <c r="O21">
        <v>3</v>
      </c>
      <c r="P21">
        <v>30</v>
      </c>
      <c r="T21">
        <v>90</v>
      </c>
      <c r="Z21">
        <v>10</v>
      </c>
    </row>
    <row r="22" spans="1:26">
      <c r="A22" s="21">
        <v>39995</v>
      </c>
      <c r="B22" s="14" t="s">
        <v>142</v>
      </c>
      <c r="C22" s="14" t="s">
        <v>145</v>
      </c>
      <c r="D22" s="14" t="s">
        <v>146</v>
      </c>
      <c r="E22" s="14" t="s">
        <v>37</v>
      </c>
      <c r="F22" s="14" t="s">
        <v>149</v>
      </c>
      <c r="G22">
        <v>2</v>
      </c>
      <c r="O22">
        <v>4</v>
      </c>
      <c r="T22">
        <v>10</v>
      </c>
      <c r="Z22">
        <v>90</v>
      </c>
    </row>
    <row r="23" spans="1:26">
      <c r="A23" s="21">
        <v>39996</v>
      </c>
      <c r="B23" s="14" t="s">
        <v>142</v>
      </c>
      <c r="C23" s="14" t="s">
        <v>150</v>
      </c>
      <c r="D23" s="14" t="s">
        <v>151</v>
      </c>
      <c r="E23" s="14" t="s">
        <v>42</v>
      </c>
      <c r="F23" s="14" t="s">
        <v>152</v>
      </c>
      <c r="G23">
        <v>3</v>
      </c>
      <c r="O23">
        <v>1</v>
      </c>
      <c r="T23">
        <v>50</v>
      </c>
      <c r="W23">
        <v>25</v>
      </c>
      <c r="Z23">
        <v>50</v>
      </c>
    </row>
    <row r="24" spans="1:26">
      <c r="A24" s="21">
        <v>39996</v>
      </c>
      <c r="B24" s="14" t="s">
        <v>142</v>
      </c>
      <c r="C24" s="14" t="s">
        <v>150</v>
      </c>
      <c r="D24" s="14" t="s">
        <v>151</v>
      </c>
      <c r="E24" s="14" t="s">
        <v>42</v>
      </c>
      <c r="F24" s="14" t="s">
        <v>152</v>
      </c>
      <c r="G24">
        <v>3</v>
      </c>
      <c r="O24">
        <v>2</v>
      </c>
      <c r="T24">
        <v>20</v>
      </c>
      <c r="W24">
        <v>90</v>
      </c>
      <c r="Z24">
        <v>80</v>
      </c>
    </row>
    <row r="25" spans="1:26">
      <c r="A25" s="21">
        <v>39996</v>
      </c>
      <c r="B25" s="14" t="s">
        <v>142</v>
      </c>
      <c r="C25" s="14" t="s">
        <v>150</v>
      </c>
      <c r="D25" s="14" t="s">
        <v>151</v>
      </c>
      <c r="E25" s="14" t="s">
        <v>42</v>
      </c>
      <c r="F25" s="14" t="s">
        <v>152</v>
      </c>
      <c r="G25">
        <v>3</v>
      </c>
      <c r="O25">
        <v>3</v>
      </c>
      <c r="T25">
        <v>60</v>
      </c>
      <c r="W25">
        <v>30</v>
      </c>
      <c r="Z25">
        <v>40</v>
      </c>
    </row>
    <row r="26" spans="1:26">
      <c r="A26" s="21">
        <v>39996</v>
      </c>
      <c r="B26" s="14" t="s">
        <v>142</v>
      </c>
      <c r="C26" s="14" t="s">
        <v>150</v>
      </c>
      <c r="D26" s="14" t="s">
        <v>151</v>
      </c>
      <c r="E26" s="14" t="s">
        <v>42</v>
      </c>
      <c r="F26" s="14" t="s">
        <v>152</v>
      </c>
      <c r="G26">
        <v>3</v>
      </c>
      <c r="O26">
        <v>4</v>
      </c>
      <c r="T26">
        <v>40</v>
      </c>
      <c r="W26">
        <v>80</v>
      </c>
      <c r="Z26">
        <v>60</v>
      </c>
    </row>
    <row r="27" spans="1:26">
      <c r="A27" s="21">
        <v>39996</v>
      </c>
      <c r="B27" s="14" t="s">
        <v>142</v>
      </c>
      <c r="C27" s="14" t="s">
        <v>150</v>
      </c>
      <c r="D27" s="14" t="s">
        <v>151</v>
      </c>
      <c r="E27" s="14" t="s">
        <v>42</v>
      </c>
      <c r="F27" s="14" t="s">
        <v>153</v>
      </c>
      <c r="G27">
        <v>3</v>
      </c>
      <c r="O27">
        <v>1</v>
      </c>
      <c r="T27">
        <v>90</v>
      </c>
      <c r="W27">
        <v>20</v>
      </c>
    </row>
    <row r="28" spans="1:26">
      <c r="A28" s="21">
        <v>39996</v>
      </c>
      <c r="B28" s="14" t="s">
        <v>142</v>
      </c>
      <c r="C28" s="14" t="s">
        <v>150</v>
      </c>
      <c r="D28" s="14" t="s">
        <v>151</v>
      </c>
      <c r="E28" s="14" t="s">
        <v>42</v>
      </c>
      <c r="F28" s="14" t="s">
        <v>153</v>
      </c>
      <c r="G28">
        <v>3</v>
      </c>
      <c r="O28">
        <v>2</v>
      </c>
      <c r="T28">
        <v>80</v>
      </c>
      <c r="W28">
        <v>40</v>
      </c>
    </row>
    <row r="29" spans="1:26">
      <c r="A29" s="21">
        <v>39996</v>
      </c>
      <c r="B29" s="14" t="s">
        <v>142</v>
      </c>
      <c r="C29" s="14" t="s">
        <v>150</v>
      </c>
      <c r="D29" s="14" t="s">
        <v>151</v>
      </c>
      <c r="E29" s="14" t="s">
        <v>42</v>
      </c>
      <c r="F29" s="14" t="s">
        <v>153</v>
      </c>
      <c r="G29">
        <v>3</v>
      </c>
      <c r="O29">
        <v>3</v>
      </c>
      <c r="T29">
        <v>90</v>
      </c>
      <c r="W29">
        <v>75</v>
      </c>
    </row>
    <row r="30" spans="1:26">
      <c r="A30" s="21">
        <v>39996</v>
      </c>
      <c r="B30" s="14" t="s">
        <v>142</v>
      </c>
      <c r="C30" s="14" t="s">
        <v>150</v>
      </c>
      <c r="D30" s="14" t="s">
        <v>151</v>
      </c>
      <c r="E30" s="14" t="s">
        <v>42</v>
      </c>
      <c r="F30" s="14" t="s">
        <v>153</v>
      </c>
      <c r="G30">
        <v>3</v>
      </c>
      <c r="O30">
        <v>4</v>
      </c>
      <c r="T30">
        <v>50</v>
      </c>
    </row>
    <row r="31" spans="1:26">
      <c r="A31" s="21">
        <v>39996</v>
      </c>
      <c r="B31" s="14" t="s">
        <v>142</v>
      </c>
      <c r="C31" s="14" t="s">
        <v>150</v>
      </c>
      <c r="D31" s="14" t="s">
        <v>151</v>
      </c>
      <c r="E31" s="14" t="s">
        <v>42</v>
      </c>
      <c r="F31" s="14" t="s">
        <v>149</v>
      </c>
      <c r="G31">
        <v>3</v>
      </c>
      <c r="O31">
        <v>1</v>
      </c>
      <c r="P31">
        <v>15</v>
      </c>
      <c r="T31">
        <v>30</v>
      </c>
      <c r="Z31">
        <v>15</v>
      </c>
    </row>
    <row r="32" spans="1:26">
      <c r="A32" s="21">
        <v>39996</v>
      </c>
      <c r="B32" s="14" t="s">
        <v>142</v>
      </c>
      <c r="C32" s="14" t="s">
        <v>150</v>
      </c>
      <c r="D32" s="14" t="s">
        <v>151</v>
      </c>
      <c r="E32" s="14" t="s">
        <v>42</v>
      </c>
      <c r="F32" s="14" t="s">
        <v>149</v>
      </c>
      <c r="G32">
        <v>3</v>
      </c>
      <c r="O32">
        <v>2</v>
      </c>
      <c r="P32">
        <v>12</v>
      </c>
      <c r="T32">
        <v>30</v>
      </c>
    </row>
    <row r="33" spans="1:32">
      <c r="A33" s="21">
        <v>39996</v>
      </c>
      <c r="B33" s="14" t="s">
        <v>142</v>
      </c>
      <c r="C33" s="14" t="s">
        <v>150</v>
      </c>
      <c r="D33" s="14" t="s">
        <v>151</v>
      </c>
      <c r="E33" s="14" t="s">
        <v>42</v>
      </c>
      <c r="F33" s="14" t="s">
        <v>149</v>
      </c>
      <c r="G33">
        <v>3</v>
      </c>
      <c r="O33">
        <v>3</v>
      </c>
      <c r="P33">
        <v>12</v>
      </c>
      <c r="T33">
        <v>80</v>
      </c>
      <c r="Z33">
        <v>10</v>
      </c>
    </row>
    <row r="34" spans="1:32">
      <c r="A34" s="21">
        <v>39996</v>
      </c>
      <c r="B34" s="14" t="s">
        <v>142</v>
      </c>
      <c r="C34" s="14" t="s">
        <v>150</v>
      </c>
      <c r="D34" s="14" t="s">
        <v>151</v>
      </c>
      <c r="E34" s="14" t="s">
        <v>42</v>
      </c>
      <c r="F34" s="14" t="s">
        <v>149</v>
      </c>
      <c r="G34">
        <v>3</v>
      </c>
      <c r="O34">
        <v>4</v>
      </c>
      <c r="P34">
        <v>14</v>
      </c>
      <c r="T34">
        <v>85</v>
      </c>
      <c r="AF34" t="s">
        <v>102</v>
      </c>
    </row>
    <row r="35" spans="1:32">
      <c r="A35" s="21">
        <v>39997</v>
      </c>
      <c r="B35" s="14" t="s">
        <v>142</v>
      </c>
      <c r="C35" s="14" t="s">
        <v>150</v>
      </c>
      <c r="D35" s="14" t="s">
        <v>151</v>
      </c>
      <c r="E35" s="14" t="s">
        <v>42</v>
      </c>
      <c r="F35" s="14" t="s">
        <v>154</v>
      </c>
      <c r="G35" s="14">
        <v>2</v>
      </c>
      <c r="O35">
        <v>1</v>
      </c>
      <c r="T35">
        <v>40</v>
      </c>
      <c r="W35">
        <v>25</v>
      </c>
      <c r="Z35">
        <v>50</v>
      </c>
    </row>
    <row r="36" spans="1:32">
      <c r="A36" s="21">
        <v>39997</v>
      </c>
      <c r="B36" s="14" t="s">
        <v>142</v>
      </c>
      <c r="C36" s="14" t="s">
        <v>150</v>
      </c>
      <c r="D36" s="14" t="s">
        <v>151</v>
      </c>
      <c r="E36" s="14" t="s">
        <v>42</v>
      </c>
      <c r="F36" s="14" t="s">
        <v>154</v>
      </c>
      <c r="G36" s="14">
        <v>2</v>
      </c>
      <c r="O36">
        <v>2</v>
      </c>
      <c r="T36">
        <v>15</v>
      </c>
      <c r="Z36">
        <v>50</v>
      </c>
    </row>
    <row r="37" spans="1:32">
      <c r="A37" s="21">
        <v>39997</v>
      </c>
      <c r="B37" s="14" t="s">
        <v>142</v>
      </c>
      <c r="C37" s="14" t="s">
        <v>150</v>
      </c>
      <c r="D37" s="14" t="s">
        <v>151</v>
      </c>
      <c r="E37" s="14" t="s">
        <v>42</v>
      </c>
      <c r="F37" s="14" t="s">
        <v>154</v>
      </c>
      <c r="G37" s="14">
        <v>2</v>
      </c>
      <c r="O37">
        <v>3</v>
      </c>
      <c r="T37">
        <v>50</v>
      </c>
      <c r="W37">
        <v>15</v>
      </c>
      <c r="Z37">
        <v>30</v>
      </c>
    </row>
    <row r="38" spans="1:32">
      <c r="A38" s="21">
        <v>39997</v>
      </c>
      <c r="B38" s="14" t="s">
        <v>142</v>
      </c>
      <c r="C38" s="14" t="s">
        <v>155</v>
      </c>
      <c r="D38" s="14" t="s">
        <v>156</v>
      </c>
      <c r="E38" s="14" t="s">
        <v>39</v>
      </c>
      <c r="F38" s="14" t="s">
        <v>157</v>
      </c>
      <c r="G38">
        <v>3</v>
      </c>
      <c r="O38">
        <v>1</v>
      </c>
      <c r="T38">
        <v>90</v>
      </c>
      <c r="Z38">
        <v>10</v>
      </c>
    </row>
    <row r="39" spans="1:32">
      <c r="A39" s="21">
        <v>39997</v>
      </c>
      <c r="B39" s="14" t="s">
        <v>142</v>
      </c>
      <c r="C39" s="14" t="s">
        <v>155</v>
      </c>
      <c r="D39" s="14" t="s">
        <v>156</v>
      </c>
      <c r="E39" s="14" t="s">
        <v>39</v>
      </c>
      <c r="F39" s="14" t="s">
        <v>157</v>
      </c>
      <c r="G39">
        <v>3</v>
      </c>
      <c r="O39">
        <v>2</v>
      </c>
      <c r="T39">
        <v>10</v>
      </c>
      <c r="Z39">
        <v>90</v>
      </c>
    </row>
    <row r="40" spans="1:32">
      <c r="A40" s="21">
        <v>39997</v>
      </c>
      <c r="B40" s="14" t="s">
        <v>142</v>
      </c>
      <c r="C40" s="14" t="s">
        <v>155</v>
      </c>
      <c r="D40" s="14" t="s">
        <v>156</v>
      </c>
      <c r="E40" s="14" t="s">
        <v>39</v>
      </c>
      <c r="F40" s="14" t="s">
        <v>157</v>
      </c>
      <c r="G40">
        <v>3</v>
      </c>
      <c r="O40">
        <v>3</v>
      </c>
      <c r="T40">
        <v>40</v>
      </c>
      <c r="Z40">
        <v>60</v>
      </c>
    </row>
    <row r="41" spans="1:32">
      <c r="A41" s="21">
        <v>39997</v>
      </c>
      <c r="B41" s="14" t="s">
        <v>142</v>
      </c>
      <c r="C41" s="14" t="s">
        <v>155</v>
      </c>
      <c r="D41" s="14" t="s">
        <v>156</v>
      </c>
      <c r="E41" s="14" t="s">
        <v>39</v>
      </c>
      <c r="F41" s="14" t="s">
        <v>140</v>
      </c>
      <c r="G41" s="14" t="s">
        <v>158</v>
      </c>
      <c r="O41">
        <v>1</v>
      </c>
      <c r="Q41">
        <v>6.8</v>
      </c>
      <c r="T41">
        <v>30</v>
      </c>
      <c r="Z41">
        <v>50</v>
      </c>
      <c r="AD41">
        <v>80</v>
      </c>
      <c r="AF41" t="s">
        <v>34</v>
      </c>
    </row>
    <row r="42" spans="1:32">
      <c r="A42" s="21">
        <v>39997</v>
      </c>
      <c r="B42" s="14" t="s">
        <v>142</v>
      </c>
      <c r="C42" s="14" t="s">
        <v>155</v>
      </c>
      <c r="D42" s="14" t="s">
        <v>156</v>
      </c>
      <c r="E42" s="14" t="s">
        <v>39</v>
      </c>
      <c r="F42" s="14" t="s">
        <v>140</v>
      </c>
      <c r="G42" s="14" t="s">
        <v>158</v>
      </c>
      <c r="O42">
        <v>2</v>
      </c>
      <c r="Q42">
        <v>7</v>
      </c>
      <c r="T42">
        <v>75</v>
      </c>
      <c r="Z42">
        <v>20</v>
      </c>
    </row>
    <row r="43" spans="1:32">
      <c r="A43" s="21">
        <v>39997</v>
      </c>
      <c r="B43" s="14" t="s">
        <v>142</v>
      </c>
      <c r="C43" s="14" t="s">
        <v>155</v>
      </c>
      <c r="D43" s="14" t="s">
        <v>156</v>
      </c>
      <c r="E43" s="14" t="s">
        <v>39</v>
      </c>
      <c r="F43" s="14" t="s">
        <v>140</v>
      </c>
      <c r="G43" s="14" t="s">
        <v>158</v>
      </c>
      <c r="O43">
        <v>3</v>
      </c>
      <c r="Q43">
        <v>7.9</v>
      </c>
      <c r="T43">
        <v>5</v>
      </c>
      <c r="Z43">
        <v>90</v>
      </c>
    </row>
    <row r="44" spans="1:32">
      <c r="A44" s="21">
        <v>39998</v>
      </c>
      <c r="B44" s="14" t="s">
        <v>142</v>
      </c>
      <c r="C44" s="14" t="s">
        <v>155</v>
      </c>
      <c r="D44" s="14" t="s">
        <v>156</v>
      </c>
      <c r="E44" s="14" t="s">
        <v>39</v>
      </c>
      <c r="F44" s="14" t="s">
        <v>140</v>
      </c>
      <c r="G44">
        <v>2</v>
      </c>
      <c r="O44">
        <v>1</v>
      </c>
      <c r="Q44">
        <v>8.1999999999999993</v>
      </c>
      <c r="T44">
        <v>40</v>
      </c>
      <c r="U44">
        <v>15</v>
      </c>
      <c r="Z44">
        <v>10</v>
      </c>
    </row>
    <row r="45" spans="1:32">
      <c r="A45" s="21">
        <v>39998</v>
      </c>
      <c r="B45" s="14" t="s">
        <v>142</v>
      </c>
      <c r="C45" s="14" t="s">
        <v>155</v>
      </c>
      <c r="D45" s="14" t="s">
        <v>156</v>
      </c>
      <c r="E45" s="14" t="s">
        <v>39</v>
      </c>
      <c r="F45" s="14" t="s">
        <v>140</v>
      </c>
      <c r="G45">
        <v>2</v>
      </c>
      <c r="O45">
        <v>2</v>
      </c>
      <c r="Q45">
        <v>7.8</v>
      </c>
      <c r="T45">
        <v>96</v>
      </c>
      <c r="W45">
        <v>96</v>
      </c>
      <c r="Z45">
        <v>2</v>
      </c>
    </row>
    <row r="46" spans="1:32">
      <c r="A46" s="21">
        <v>39998</v>
      </c>
      <c r="B46" s="14" t="s">
        <v>142</v>
      </c>
      <c r="C46" s="14" t="s">
        <v>155</v>
      </c>
      <c r="D46" s="14" t="s">
        <v>156</v>
      </c>
      <c r="E46" s="14" t="s">
        <v>39</v>
      </c>
      <c r="F46" s="14" t="s">
        <v>140</v>
      </c>
      <c r="G46">
        <v>2</v>
      </c>
      <c r="O46">
        <v>3</v>
      </c>
      <c r="Q46">
        <v>8.4</v>
      </c>
      <c r="T46">
        <v>14</v>
      </c>
      <c r="Z46">
        <v>6</v>
      </c>
    </row>
    <row r="47" spans="1:32">
      <c r="A47" s="21">
        <v>39998</v>
      </c>
      <c r="B47" s="14" t="s">
        <v>142</v>
      </c>
      <c r="C47" s="14" t="s">
        <v>155</v>
      </c>
      <c r="D47" s="14" t="s">
        <v>156</v>
      </c>
      <c r="E47" s="14" t="s">
        <v>39</v>
      </c>
      <c r="F47" s="14" t="s">
        <v>157</v>
      </c>
      <c r="G47">
        <v>2</v>
      </c>
      <c r="O47">
        <v>1</v>
      </c>
      <c r="S47">
        <v>90</v>
      </c>
      <c r="T47">
        <v>0</v>
      </c>
      <c r="Z47">
        <v>10</v>
      </c>
    </row>
    <row r="48" spans="1:32">
      <c r="A48" s="21">
        <v>39998</v>
      </c>
      <c r="B48" s="14" t="s">
        <v>142</v>
      </c>
      <c r="C48" s="14" t="s">
        <v>155</v>
      </c>
      <c r="D48" s="14" t="s">
        <v>156</v>
      </c>
      <c r="E48" s="14" t="s">
        <v>39</v>
      </c>
      <c r="F48" s="14" t="s">
        <v>157</v>
      </c>
      <c r="G48">
        <v>2</v>
      </c>
      <c r="O48">
        <v>2</v>
      </c>
      <c r="S48">
        <v>60</v>
      </c>
      <c r="T48">
        <v>30</v>
      </c>
      <c r="Z48">
        <v>10</v>
      </c>
    </row>
    <row r="49" spans="1:26">
      <c r="A49" s="21">
        <v>39998</v>
      </c>
      <c r="B49" s="14" t="s">
        <v>142</v>
      </c>
      <c r="C49" s="14" t="s">
        <v>155</v>
      </c>
      <c r="D49" s="14" t="s">
        <v>156</v>
      </c>
      <c r="E49" s="14" t="s">
        <v>39</v>
      </c>
      <c r="F49" s="14" t="s">
        <v>157</v>
      </c>
      <c r="G49">
        <v>2</v>
      </c>
      <c r="O49">
        <v>3</v>
      </c>
      <c r="S49">
        <v>40</v>
      </c>
      <c r="T49">
        <v>10</v>
      </c>
      <c r="X49">
        <v>40</v>
      </c>
      <c r="Z49">
        <v>10</v>
      </c>
    </row>
    <row r="50" spans="1:26">
      <c r="A50" s="21">
        <v>40043</v>
      </c>
      <c r="B50" t="s">
        <v>159</v>
      </c>
      <c r="C50" t="s">
        <v>160</v>
      </c>
      <c r="D50" t="s">
        <v>161</v>
      </c>
      <c r="E50" s="14" t="s">
        <v>44</v>
      </c>
      <c r="F50" t="s">
        <v>162</v>
      </c>
      <c r="G50">
        <v>1</v>
      </c>
      <c r="O50">
        <v>1</v>
      </c>
      <c r="Q50">
        <v>6.2</v>
      </c>
      <c r="T50">
        <v>65</v>
      </c>
    </row>
    <row r="51" spans="1:26">
      <c r="A51" s="21">
        <v>40043</v>
      </c>
      <c r="B51" t="s">
        <v>159</v>
      </c>
      <c r="C51" t="s">
        <v>160</v>
      </c>
      <c r="D51" t="s">
        <v>161</v>
      </c>
      <c r="E51" s="14" t="s">
        <v>44</v>
      </c>
      <c r="F51" t="s">
        <v>162</v>
      </c>
      <c r="G51">
        <v>1</v>
      </c>
      <c r="O51">
        <v>2</v>
      </c>
      <c r="Q51">
        <v>5.9</v>
      </c>
      <c r="T51">
        <v>28</v>
      </c>
    </row>
    <row r="52" spans="1:26">
      <c r="A52" s="21">
        <v>40043</v>
      </c>
      <c r="B52" t="s">
        <v>159</v>
      </c>
      <c r="C52" t="s">
        <v>160</v>
      </c>
      <c r="D52" t="s">
        <v>161</v>
      </c>
      <c r="E52" s="14" t="s">
        <v>44</v>
      </c>
      <c r="F52" t="s">
        <v>162</v>
      </c>
      <c r="G52">
        <v>1</v>
      </c>
      <c r="O52">
        <v>3</v>
      </c>
      <c r="Q52">
        <v>4</v>
      </c>
      <c r="T52">
        <v>3</v>
      </c>
    </row>
    <row r="53" spans="1:26">
      <c r="A53" s="21">
        <v>40043</v>
      </c>
      <c r="B53" t="s">
        <v>159</v>
      </c>
      <c r="C53" t="s">
        <v>160</v>
      </c>
      <c r="D53" t="s">
        <v>161</v>
      </c>
      <c r="E53" s="14" t="s">
        <v>44</v>
      </c>
      <c r="F53" t="s">
        <v>163</v>
      </c>
      <c r="G53">
        <v>3</v>
      </c>
      <c r="O53">
        <v>1</v>
      </c>
      <c r="Q53">
        <v>9.5</v>
      </c>
      <c r="T53">
        <v>5</v>
      </c>
      <c r="Z53">
        <v>20</v>
      </c>
    </row>
    <row r="54" spans="1:26">
      <c r="A54" s="21">
        <v>40043</v>
      </c>
      <c r="B54" t="s">
        <v>159</v>
      </c>
      <c r="C54" t="s">
        <v>160</v>
      </c>
      <c r="D54" t="s">
        <v>161</v>
      </c>
      <c r="E54" s="14" t="s">
        <v>44</v>
      </c>
      <c r="F54" t="s">
        <v>163</v>
      </c>
      <c r="G54">
        <v>3</v>
      </c>
      <c r="O54">
        <v>2</v>
      </c>
      <c r="Q54">
        <v>9</v>
      </c>
      <c r="T54">
        <v>10</v>
      </c>
      <c r="Z54">
        <v>15</v>
      </c>
    </row>
    <row r="55" spans="1:26">
      <c r="A55" s="21">
        <v>40043</v>
      </c>
      <c r="B55" t="s">
        <v>159</v>
      </c>
      <c r="C55" t="s">
        <v>160</v>
      </c>
      <c r="D55" t="s">
        <v>161</v>
      </c>
      <c r="E55" s="14" t="s">
        <v>44</v>
      </c>
      <c r="F55" t="s">
        <v>163</v>
      </c>
      <c r="G55">
        <v>3</v>
      </c>
      <c r="O55">
        <v>3</v>
      </c>
      <c r="Q55">
        <v>8</v>
      </c>
      <c r="T55">
        <v>15</v>
      </c>
      <c r="Z55">
        <v>10</v>
      </c>
    </row>
    <row r="56" spans="1:26">
      <c r="A56" s="21">
        <v>40043</v>
      </c>
      <c r="B56" t="s">
        <v>159</v>
      </c>
      <c r="C56" t="s">
        <v>160</v>
      </c>
      <c r="D56" t="s">
        <v>161</v>
      </c>
      <c r="E56" s="14" t="s">
        <v>44</v>
      </c>
      <c r="F56" t="s">
        <v>163</v>
      </c>
      <c r="G56">
        <v>3</v>
      </c>
      <c r="O56">
        <v>4</v>
      </c>
      <c r="Q56">
        <v>7.5</v>
      </c>
      <c r="T56">
        <v>40</v>
      </c>
    </row>
    <row r="57" spans="1:26">
      <c r="A57" s="21">
        <v>40044</v>
      </c>
      <c r="B57" t="s">
        <v>159</v>
      </c>
      <c r="C57" t="s">
        <v>164</v>
      </c>
      <c r="D57" t="s">
        <v>165</v>
      </c>
      <c r="E57" s="14" t="s">
        <v>46</v>
      </c>
      <c r="F57" t="s">
        <v>166</v>
      </c>
      <c r="G57">
        <v>2</v>
      </c>
      <c r="O57">
        <v>1</v>
      </c>
      <c r="Q57">
        <v>7.5</v>
      </c>
      <c r="T57">
        <v>30</v>
      </c>
    </row>
    <row r="58" spans="1:26">
      <c r="A58" s="21">
        <v>40044</v>
      </c>
      <c r="B58" t="s">
        <v>159</v>
      </c>
      <c r="C58" t="s">
        <v>164</v>
      </c>
      <c r="D58" t="s">
        <v>165</v>
      </c>
      <c r="E58" s="14" t="s">
        <v>46</v>
      </c>
      <c r="F58" t="s">
        <v>166</v>
      </c>
      <c r="G58">
        <v>2</v>
      </c>
      <c r="O58">
        <v>2</v>
      </c>
      <c r="Q58">
        <v>7</v>
      </c>
      <c r="T58">
        <v>10</v>
      </c>
    </row>
    <row r="59" spans="1:26">
      <c r="A59" s="21">
        <v>40044</v>
      </c>
      <c r="B59" t="s">
        <v>159</v>
      </c>
      <c r="C59" t="s">
        <v>164</v>
      </c>
      <c r="D59" t="s">
        <v>165</v>
      </c>
      <c r="E59" s="14" t="s">
        <v>46</v>
      </c>
      <c r="F59" t="s">
        <v>166</v>
      </c>
      <c r="G59">
        <v>2</v>
      </c>
      <c r="O59">
        <v>3</v>
      </c>
      <c r="Q59">
        <v>7</v>
      </c>
      <c r="T59">
        <v>20</v>
      </c>
    </row>
    <row r="60" spans="1:26">
      <c r="A60" s="21">
        <v>40044</v>
      </c>
      <c r="B60" t="s">
        <v>159</v>
      </c>
      <c r="C60" t="s">
        <v>164</v>
      </c>
      <c r="D60" t="s">
        <v>165</v>
      </c>
      <c r="E60" s="14" t="s">
        <v>46</v>
      </c>
      <c r="F60" t="s">
        <v>167</v>
      </c>
      <c r="G60">
        <v>2</v>
      </c>
      <c r="O60">
        <v>1</v>
      </c>
      <c r="Q60">
        <v>6.1</v>
      </c>
      <c r="T60">
        <v>39</v>
      </c>
      <c r="Z60">
        <v>10</v>
      </c>
    </row>
    <row r="61" spans="1:26">
      <c r="A61" s="21">
        <v>40044</v>
      </c>
      <c r="B61" t="s">
        <v>159</v>
      </c>
      <c r="C61" t="s">
        <v>164</v>
      </c>
      <c r="D61" t="s">
        <v>165</v>
      </c>
      <c r="E61" s="14" t="s">
        <v>46</v>
      </c>
      <c r="F61" t="s">
        <v>167</v>
      </c>
      <c r="G61">
        <v>2</v>
      </c>
      <c r="O61">
        <v>2</v>
      </c>
      <c r="Q61">
        <v>6.2</v>
      </c>
      <c r="T61">
        <v>25</v>
      </c>
    </row>
    <row r="62" spans="1:26">
      <c r="A62" s="21">
        <v>40044</v>
      </c>
      <c r="B62" t="s">
        <v>159</v>
      </c>
      <c r="C62" t="s">
        <v>164</v>
      </c>
      <c r="D62" t="s">
        <v>165</v>
      </c>
      <c r="E62" s="14" t="s">
        <v>46</v>
      </c>
      <c r="F62" t="s">
        <v>167</v>
      </c>
      <c r="G62">
        <v>2</v>
      </c>
      <c r="O62">
        <v>3</v>
      </c>
      <c r="Q62">
        <v>5.5</v>
      </c>
      <c r="T62">
        <v>10</v>
      </c>
      <c r="Z62">
        <v>40</v>
      </c>
    </row>
    <row r="63" spans="1:26">
      <c r="A63" s="21">
        <v>40044</v>
      </c>
      <c r="B63" t="s">
        <v>159</v>
      </c>
      <c r="C63" t="s">
        <v>164</v>
      </c>
      <c r="D63" t="s">
        <v>165</v>
      </c>
      <c r="E63" s="14" t="s">
        <v>46</v>
      </c>
      <c r="F63" t="s">
        <v>167</v>
      </c>
      <c r="G63">
        <v>2</v>
      </c>
      <c r="O63">
        <v>4</v>
      </c>
      <c r="Q63">
        <v>4.9000000000000004</v>
      </c>
      <c r="T63">
        <v>10</v>
      </c>
    </row>
    <row r="64" spans="1:26">
      <c r="A64" s="21">
        <v>40045</v>
      </c>
      <c r="B64" t="s">
        <v>159</v>
      </c>
      <c r="C64" t="s">
        <v>160</v>
      </c>
      <c r="D64" t="s">
        <v>161</v>
      </c>
      <c r="E64" s="14" t="s">
        <v>44</v>
      </c>
      <c r="F64" t="s">
        <v>12</v>
      </c>
      <c r="G64">
        <v>2</v>
      </c>
      <c r="O64">
        <v>1</v>
      </c>
      <c r="Q64">
        <v>6.5</v>
      </c>
      <c r="T64">
        <v>40</v>
      </c>
    </row>
    <row r="65" spans="1:32">
      <c r="A65" s="21">
        <v>40045</v>
      </c>
      <c r="B65" t="s">
        <v>159</v>
      </c>
      <c r="C65" t="s">
        <v>160</v>
      </c>
      <c r="D65" t="s">
        <v>161</v>
      </c>
      <c r="E65" s="14" t="s">
        <v>44</v>
      </c>
      <c r="F65" t="s">
        <v>12</v>
      </c>
      <c r="G65">
        <v>2</v>
      </c>
      <c r="O65">
        <v>2</v>
      </c>
      <c r="Q65">
        <v>6</v>
      </c>
      <c r="T65">
        <v>20</v>
      </c>
    </row>
    <row r="66" spans="1:32">
      <c r="A66" s="21">
        <v>40045</v>
      </c>
      <c r="B66" t="s">
        <v>159</v>
      </c>
      <c r="C66" t="s">
        <v>160</v>
      </c>
      <c r="D66" t="s">
        <v>161</v>
      </c>
      <c r="E66" s="14" t="s">
        <v>44</v>
      </c>
      <c r="F66" t="s">
        <v>12</v>
      </c>
      <c r="G66">
        <v>2</v>
      </c>
      <c r="O66">
        <v>3</v>
      </c>
      <c r="Q66">
        <v>7</v>
      </c>
      <c r="T66">
        <v>15</v>
      </c>
    </row>
    <row r="67" spans="1:32">
      <c r="A67" s="21">
        <v>40045</v>
      </c>
      <c r="B67" t="s">
        <v>159</v>
      </c>
      <c r="C67" t="s">
        <v>160</v>
      </c>
      <c r="D67" t="s">
        <v>161</v>
      </c>
      <c r="E67" s="14" t="s">
        <v>44</v>
      </c>
      <c r="F67" t="s">
        <v>13</v>
      </c>
      <c r="G67">
        <v>2</v>
      </c>
      <c r="O67">
        <v>1</v>
      </c>
      <c r="Q67">
        <v>7.8</v>
      </c>
      <c r="T67">
        <v>40</v>
      </c>
      <c r="AC67">
        <v>25</v>
      </c>
    </row>
    <row r="68" spans="1:32">
      <c r="A68" s="21">
        <v>40045</v>
      </c>
      <c r="B68" t="s">
        <v>159</v>
      </c>
      <c r="C68" t="s">
        <v>160</v>
      </c>
      <c r="D68" t="s">
        <v>161</v>
      </c>
      <c r="E68" s="14" t="s">
        <v>44</v>
      </c>
      <c r="F68" t="s">
        <v>13</v>
      </c>
      <c r="G68">
        <v>2</v>
      </c>
      <c r="O68">
        <v>2</v>
      </c>
      <c r="Q68">
        <v>7</v>
      </c>
      <c r="T68">
        <v>10</v>
      </c>
    </row>
    <row r="69" spans="1:32">
      <c r="A69" s="21">
        <v>40045</v>
      </c>
      <c r="B69" t="s">
        <v>159</v>
      </c>
      <c r="C69" t="s">
        <v>160</v>
      </c>
      <c r="D69" t="s">
        <v>161</v>
      </c>
      <c r="E69" s="14" t="s">
        <v>44</v>
      </c>
      <c r="F69" t="s">
        <v>13</v>
      </c>
      <c r="G69">
        <v>2</v>
      </c>
      <c r="O69">
        <v>3</v>
      </c>
      <c r="Q69">
        <v>6</v>
      </c>
      <c r="T69">
        <v>50</v>
      </c>
      <c r="W69">
        <v>35</v>
      </c>
    </row>
    <row r="70" spans="1:32">
      <c r="A70" s="21">
        <v>40046</v>
      </c>
      <c r="B70" t="s">
        <v>159</v>
      </c>
      <c r="C70" t="s">
        <v>14</v>
      </c>
      <c r="D70" t="s">
        <v>15</v>
      </c>
      <c r="E70" s="14" t="s">
        <v>48</v>
      </c>
      <c r="F70" t="s">
        <v>163</v>
      </c>
      <c r="G70">
        <v>3</v>
      </c>
      <c r="O70">
        <v>1</v>
      </c>
      <c r="Q70">
        <v>9</v>
      </c>
      <c r="T70">
        <v>20</v>
      </c>
      <c r="Z70">
        <v>10</v>
      </c>
    </row>
    <row r="71" spans="1:32">
      <c r="A71" s="21">
        <v>40046</v>
      </c>
      <c r="B71" t="s">
        <v>159</v>
      </c>
      <c r="C71" t="s">
        <v>14</v>
      </c>
      <c r="D71" t="s">
        <v>15</v>
      </c>
      <c r="E71" s="14" t="s">
        <v>48</v>
      </c>
      <c r="F71" t="s">
        <v>163</v>
      </c>
      <c r="G71">
        <v>3</v>
      </c>
      <c r="O71">
        <v>2</v>
      </c>
      <c r="Q71">
        <v>9</v>
      </c>
      <c r="T71">
        <v>15</v>
      </c>
      <c r="Z71">
        <v>5</v>
      </c>
    </row>
    <row r="72" spans="1:32">
      <c r="A72" s="21">
        <v>40046</v>
      </c>
      <c r="B72" t="s">
        <v>159</v>
      </c>
      <c r="C72" t="s">
        <v>14</v>
      </c>
      <c r="D72" t="s">
        <v>15</v>
      </c>
      <c r="E72" s="14" t="s">
        <v>48</v>
      </c>
      <c r="F72" t="s">
        <v>163</v>
      </c>
      <c r="G72">
        <v>3</v>
      </c>
      <c r="O72">
        <v>3</v>
      </c>
      <c r="Q72">
        <v>7</v>
      </c>
      <c r="T72">
        <v>40</v>
      </c>
    </row>
    <row r="73" spans="1:32">
      <c r="A73" s="21">
        <v>40046</v>
      </c>
      <c r="B73" t="s">
        <v>159</v>
      </c>
      <c r="C73" t="s">
        <v>14</v>
      </c>
      <c r="D73" t="s">
        <v>15</v>
      </c>
      <c r="E73" s="14" t="s">
        <v>48</v>
      </c>
      <c r="F73" t="s">
        <v>16</v>
      </c>
      <c r="G73">
        <v>3</v>
      </c>
      <c r="O73">
        <v>1</v>
      </c>
      <c r="P73">
        <v>43</v>
      </c>
      <c r="T73">
        <v>70</v>
      </c>
      <c r="AF73" t="s">
        <v>31</v>
      </c>
    </row>
    <row r="74" spans="1:32">
      <c r="A74" s="21">
        <v>40046</v>
      </c>
      <c r="B74" t="s">
        <v>159</v>
      </c>
      <c r="C74" t="s">
        <v>14</v>
      </c>
      <c r="D74" t="s">
        <v>15</v>
      </c>
      <c r="E74" s="14" t="s">
        <v>48</v>
      </c>
      <c r="F74" t="s">
        <v>16</v>
      </c>
      <c r="G74">
        <v>3</v>
      </c>
      <c r="O74">
        <v>2</v>
      </c>
      <c r="P74">
        <v>43</v>
      </c>
      <c r="T74">
        <v>5</v>
      </c>
      <c r="AF74" t="s">
        <v>32</v>
      </c>
    </row>
    <row r="75" spans="1:32">
      <c r="A75" s="21">
        <v>40046</v>
      </c>
      <c r="B75" t="s">
        <v>159</v>
      </c>
      <c r="C75" t="s">
        <v>14</v>
      </c>
      <c r="D75" t="s">
        <v>15</v>
      </c>
      <c r="E75" s="14" t="s">
        <v>48</v>
      </c>
      <c r="F75" t="s">
        <v>16</v>
      </c>
      <c r="G75">
        <v>3</v>
      </c>
      <c r="O75">
        <v>3</v>
      </c>
      <c r="P75">
        <v>43</v>
      </c>
      <c r="T75">
        <v>40</v>
      </c>
    </row>
    <row r="76" spans="1:32">
      <c r="A76" s="21">
        <v>40047</v>
      </c>
      <c r="B76" t="s">
        <v>159</v>
      </c>
      <c r="C76" t="s">
        <v>164</v>
      </c>
      <c r="D76" t="s">
        <v>17</v>
      </c>
      <c r="E76" s="14" t="s">
        <v>46</v>
      </c>
      <c r="F76" t="s">
        <v>162</v>
      </c>
      <c r="G76">
        <v>2</v>
      </c>
      <c r="O76">
        <v>1</v>
      </c>
      <c r="Q76">
        <v>6.4</v>
      </c>
      <c r="T76">
        <v>40</v>
      </c>
      <c r="W76">
        <v>10</v>
      </c>
    </row>
    <row r="77" spans="1:32">
      <c r="A77" s="21">
        <v>40047</v>
      </c>
      <c r="B77" t="s">
        <v>159</v>
      </c>
      <c r="C77" t="s">
        <v>164</v>
      </c>
      <c r="D77" t="s">
        <v>17</v>
      </c>
      <c r="E77" s="14" t="s">
        <v>46</v>
      </c>
      <c r="F77" t="s">
        <v>162</v>
      </c>
      <c r="G77">
        <v>2</v>
      </c>
      <c r="O77">
        <v>2</v>
      </c>
      <c r="Q77">
        <v>6.7</v>
      </c>
      <c r="T77">
        <v>25</v>
      </c>
    </row>
    <row r="78" spans="1:32">
      <c r="A78" s="21">
        <v>40047</v>
      </c>
      <c r="B78" t="s">
        <v>159</v>
      </c>
      <c r="C78" t="s">
        <v>164</v>
      </c>
      <c r="D78" t="s">
        <v>17</v>
      </c>
      <c r="E78" s="14" t="s">
        <v>46</v>
      </c>
      <c r="F78" t="s">
        <v>162</v>
      </c>
      <c r="G78">
        <v>2</v>
      </c>
      <c r="O78">
        <v>3</v>
      </c>
      <c r="Q78">
        <v>6.6</v>
      </c>
      <c r="T78">
        <v>15</v>
      </c>
    </row>
    <row r="79" spans="1:32">
      <c r="A79" s="21">
        <v>40047</v>
      </c>
      <c r="B79" t="s">
        <v>159</v>
      </c>
      <c r="C79" t="s">
        <v>164</v>
      </c>
      <c r="D79" t="s">
        <v>17</v>
      </c>
      <c r="E79" s="14" t="s">
        <v>46</v>
      </c>
      <c r="F79" t="s">
        <v>163</v>
      </c>
      <c r="G79">
        <v>2</v>
      </c>
      <c r="O79">
        <v>1</v>
      </c>
      <c r="Q79">
        <v>6</v>
      </c>
      <c r="T79">
        <v>15</v>
      </c>
      <c r="Z79">
        <v>5</v>
      </c>
    </row>
    <row r="80" spans="1:32">
      <c r="A80" s="21">
        <v>40047</v>
      </c>
      <c r="B80" t="s">
        <v>159</v>
      </c>
      <c r="C80" t="s">
        <v>164</v>
      </c>
      <c r="D80" t="s">
        <v>17</v>
      </c>
      <c r="E80" s="14" t="s">
        <v>46</v>
      </c>
      <c r="F80" t="s">
        <v>163</v>
      </c>
      <c r="G80">
        <v>2</v>
      </c>
      <c r="O80">
        <v>2</v>
      </c>
      <c r="Q80">
        <v>5</v>
      </c>
      <c r="T80">
        <v>0</v>
      </c>
      <c r="Z80">
        <v>40</v>
      </c>
    </row>
    <row r="81" spans="1:28">
      <c r="A81" s="21">
        <v>40047</v>
      </c>
      <c r="B81" t="s">
        <v>159</v>
      </c>
      <c r="C81" t="s">
        <v>164</v>
      </c>
      <c r="D81" t="s">
        <v>17</v>
      </c>
      <c r="E81" s="14" t="s">
        <v>46</v>
      </c>
      <c r="F81" t="s">
        <v>163</v>
      </c>
      <c r="G81">
        <v>2</v>
      </c>
      <c r="O81">
        <v>3</v>
      </c>
      <c r="Q81">
        <v>5.5</v>
      </c>
      <c r="T81">
        <v>0</v>
      </c>
      <c r="Z81">
        <v>30</v>
      </c>
    </row>
    <row r="82" spans="1:28">
      <c r="A82" s="21">
        <v>40048</v>
      </c>
      <c r="B82" s="14" t="s">
        <v>139</v>
      </c>
      <c r="C82" s="14" t="s">
        <v>18</v>
      </c>
      <c r="D82" s="14" t="s">
        <v>141</v>
      </c>
      <c r="E82" s="14" t="s">
        <v>48</v>
      </c>
      <c r="F82" s="14" t="s">
        <v>19</v>
      </c>
      <c r="G82">
        <v>3</v>
      </c>
      <c r="O82">
        <v>1</v>
      </c>
      <c r="Q82" s="14">
        <v>5.7</v>
      </c>
      <c r="T82">
        <v>5</v>
      </c>
      <c r="Z82">
        <v>5</v>
      </c>
    </row>
    <row r="83" spans="1:28">
      <c r="A83" s="21">
        <v>40048</v>
      </c>
      <c r="B83" s="14" t="s">
        <v>139</v>
      </c>
      <c r="C83" s="14" t="s">
        <v>18</v>
      </c>
      <c r="D83" s="14" t="s">
        <v>141</v>
      </c>
      <c r="E83" s="14" t="s">
        <v>48</v>
      </c>
      <c r="F83" s="14" t="s">
        <v>19</v>
      </c>
      <c r="G83">
        <v>3</v>
      </c>
      <c r="O83">
        <v>2</v>
      </c>
      <c r="Q83" s="14">
        <v>4.7</v>
      </c>
      <c r="T83">
        <v>4</v>
      </c>
      <c r="AB83">
        <v>5</v>
      </c>
    </row>
    <row r="84" spans="1:28">
      <c r="A84" s="21">
        <v>40048</v>
      </c>
      <c r="B84" s="14" t="s">
        <v>139</v>
      </c>
      <c r="C84" s="14" t="s">
        <v>18</v>
      </c>
      <c r="D84" s="14" t="s">
        <v>141</v>
      </c>
      <c r="E84" s="14" t="s">
        <v>48</v>
      </c>
      <c r="F84" s="14" t="s">
        <v>19</v>
      </c>
      <c r="G84">
        <v>3</v>
      </c>
      <c r="O84">
        <v>3</v>
      </c>
      <c r="Q84" s="14">
        <v>6</v>
      </c>
      <c r="T84">
        <v>8</v>
      </c>
    </row>
    <row r="85" spans="1:28">
      <c r="A85" s="21">
        <v>40048</v>
      </c>
      <c r="B85" s="14" t="s">
        <v>139</v>
      </c>
      <c r="C85" s="14" t="s">
        <v>18</v>
      </c>
      <c r="D85" s="14" t="s">
        <v>141</v>
      </c>
      <c r="E85" s="14" t="s">
        <v>48</v>
      </c>
      <c r="F85" s="14" t="s">
        <v>20</v>
      </c>
      <c r="G85">
        <v>3</v>
      </c>
      <c r="O85">
        <v>1</v>
      </c>
      <c r="Q85" s="14">
        <v>7</v>
      </c>
      <c r="T85">
        <v>30</v>
      </c>
      <c r="Z85">
        <v>50</v>
      </c>
    </row>
    <row r="86" spans="1:28">
      <c r="A86" s="21">
        <v>40048</v>
      </c>
      <c r="B86" s="14" t="s">
        <v>139</v>
      </c>
      <c r="C86" s="14" t="s">
        <v>18</v>
      </c>
      <c r="D86" s="14" t="s">
        <v>141</v>
      </c>
      <c r="E86" s="14" t="s">
        <v>48</v>
      </c>
      <c r="F86" s="14" t="s">
        <v>20</v>
      </c>
      <c r="G86">
        <v>3</v>
      </c>
      <c r="O86">
        <v>2</v>
      </c>
      <c r="Q86" s="14">
        <v>7</v>
      </c>
      <c r="T86">
        <v>15</v>
      </c>
      <c r="Z86">
        <v>60</v>
      </c>
    </row>
  </sheetData>
  <sortState ref="Q1:Q243">
    <sortCondition ref="Q1:Q243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A83"/>
  <sheetViews>
    <sheetView topLeftCell="N3" workbookViewId="0">
      <selection activeCell="AA19" sqref="AA19"/>
    </sheetView>
  </sheetViews>
  <sheetFormatPr baseColWidth="10" defaultRowHeight="15"/>
  <cols>
    <col min="1" max="1" width="10.5" customWidth="1"/>
    <col min="8" max="8" width="11.1640625" customWidth="1"/>
    <col min="12" max="12" width="6.83203125" customWidth="1"/>
    <col min="13" max="13" width="12.1640625" customWidth="1"/>
  </cols>
  <sheetData>
    <row r="1" spans="1:27" ht="45">
      <c r="A1" s="19" t="s">
        <v>53</v>
      </c>
      <c r="B1" s="19" t="s">
        <v>55</v>
      </c>
      <c r="C1" s="19" t="s">
        <v>56</v>
      </c>
      <c r="D1" s="19" t="s">
        <v>57</v>
      </c>
      <c r="E1" s="19" t="s">
        <v>50</v>
      </c>
      <c r="F1" s="16" t="s">
        <v>51</v>
      </c>
      <c r="G1" s="16" t="s">
        <v>52</v>
      </c>
      <c r="H1" s="17" t="s">
        <v>80</v>
      </c>
    </row>
    <row r="2" spans="1:27">
      <c r="A2" s="21">
        <v>39993</v>
      </c>
      <c r="B2" t="s">
        <v>142</v>
      </c>
      <c r="C2" t="s">
        <v>143</v>
      </c>
      <c r="D2" t="s">
        <v>144</v>
      </c>
      <c r="E2" t="s">
        <v>39</v>
      </c>
      <c r="F2">
        <v>98</v>
      </c>
      <c r="G2">
        <v>0</v>
      </c>
      <c r="H2">
        <v>98</v>
      </c>
    </row>
    <row r="3" spans="1:27">
      <c r="A3" s="21">
        <v>39993</v>
      </c>
      <c r="B3" t="s">
        <v>142</v>
      </c>
      <c r="C3" t="s">
        <v>143</v>
      </c>
      <c r="D3" t="s">
        <v>144</v>
      </c>
      <c r="E3" t="s">
        <v>40</v>
      </c>
      <c r="F3">
        <v>96</v>
      </c>
      <c r="G3">
        <v>0</v>
      </c>
      <c r="H3">
        <v>96</v>
      </c>
    </row>
    <row r="4" spans="1:27">
      <c r="A4" s="21">
        <v>39993</v>
      </c>
      <c r="B4" t="s">
        <v>142</v>
      </c>
      <c r="C4" t="s">
        <v>143</v>
      </c>
      <c r="D4" t="s">
        <v>144</v>
      </c>
      <c r="E4" t="s">
        <v>40</v>
      </c>
      <c r="F4">
        <v>80</v>
      </c>
      <c r="G4">
        <v>0</v>
      </c>
      <c r="H4">
        <v>0</v>
      </c>
    </row>
    <row r="5" spans="1:27">
      <c r="A5" s="21">
        <v>39994</v>
      </c>
      <c r="B5" s="14" t="s">
        <v>142</v>
      </c>
      <c r="C5" s="14" t="s">
        <v>145</v>
      </c>
      <c r="D5" s="14" t="s">
        <v>146</v>
      </c>
      <c r="E5" s="14" t="s">
        <v>37</v>
      </c>
      <c r="F5">
        <v>95</v>
      </c>
      <c r="G5">
        <v>5</v>
      </c>
      <c r="H5">
        <v>0</v>
      </c>
      <c r="K5" s="7" t="s">
        <v>74</v>
      </c>
      <c r="L5" s="5"/>
      <c r="M5" s="3"/>
      <c r="P5" t="s">
        <v>55</v>
      </c>
      <c r="Q5" t="s">
        <v>64</v>
      </c>
      <c r="R5" t="s">
        <v>65</v>
      </c>
      <c r="S5" t="s">
        <v>66</v>
      </c>
      <c r="T5" t="s">
        <v>67</v>
      </c>
      <c r="U5" t="s">
        <v>68</v>
      </c>
      <c r="V5" t="s">
        <v>69</v>
      </c>
      <c r="W5" t="s">
        <v>66</v>
      </c>
      <c r="X5" t="s">
        <v>70</v>
      </c>
      <c r="Y5" t="s">
        <v>71</v>
      </c>
      <c r="Z5" t="s">
        <v>72</v>
      </c>
      <c r="AA5" t="s">
        <v>73</v>
      </c>
    </row>
    <row r="6" spans="1:27">
      <c r="A6" s="21">
        <v>39994</v>
      </c>
      <c r="B6" s="14" t="s">
        <v>142</v>
      </c>
      <c r="C6" s="14" t="s">
        <v>145</v>
      </c>
      <c r="D6" s="14" t="s">
        <v>146</v>
      </c>
      <c r="E6" s="14" t="s">
        <v>37</v>
      </c>
      <c r="F6">
        <v>90</v>
      </c>
      <c r="G6">
        <v>10</v>
      </c>
      <c r="H6">
        <v>40</v>
      </c>
      <c r="K6" s="1" t="s">
        <v>54</v>
      </c>
      <c r="L6" s="1" t="s">
        <v>49</v>
      </c>
      <c r="M6" s="3" t="s">
        <v>58</v>
      </c>
      <c r="P6" s="7" t="s">
        <v>142</v>
      </c>
      <c r="Q6" s="7" t="s">
        <v>36</v>
      </c>
      <c r="R6" s="13">
        <v>52.666666666666664</v>
      </c>
      <c r="S6" s="13">
        <v>34.53086955726647</v>
      </c>
      <c r="T6">
        <v>15</v>
      </c>
      <c r="U6">
        <f>S6/SQRT(T6)</f>
        <v>8.9158321816902468</v>
      </c>
      <c r="V6" s="13">
        <v>32</v>
      </c>
      <c r="W6" s="13">
        <v>32.939338184001208</v>
      </c>
      <c r="X6">
        <f>W6/SQRT(T6)</f>
        <v>8.5049005481153817</v>
      </c>
      <c r="Y6" s="13">
        <v>4.666666666666667</v>
      </c>
      <c r="Z6" s="13">
        <v>11.254628677422755</v>
      </c>
      <c r="AA6">
        <f>Z6/SQRT(T6)</f>
        <v>2.9059326290271157</v>
      </c>
    </row>
    <row r="7" spans="1:27">
      <c r="A7" s="21">
        <v>39994</v>
      </c>
      <c r="B7" s="14" t="s">
        <v>142</v>
      </c>
      <c r="C7" s="14" t="s">
        <v>145</v>
      </c>
      <c r="D7" s="14" t="s">
        <v>146</v>
      </c>
      <c r="E7" s="14" t="s">
        <v>37</v>
      </c>
      <c r="F7">
        <v>10</v>
      </c>
      <c r="G7">
        <v>0</v>
      </c>
      <c r="H7">
        <v>0</v>
      </c>
      <c r="K7" s="7" t="s">
        <v>142</v>
      </c>
      <c r="L7" s="7" t="s">
        <v>36</v>
      </c>
      <c r="M7" s="13">
        <v>11.254628677422755</v>
      </c>
      <c r="P7" s="7" t="s">
        <v>142</v>
      </c>
      <c r="Q7" s="11" t="s">
        <v>41</v>
      </c>
      <c r="R7" s="10">
        <v>54</v>
      </c>
      <c r="S7" s="10">
        <v>25.648725949979326</v>
      </c>
      <c r="T7">
        <v>15</v>
      </c>
      <c r="U7">
        <f t="shared" ref="U7:U11" si="0">S7/SQRT(T7)</f>
        <v>6.6224725637138624</v>
      </c>
      <c r="V7" s="10">
        <v>25.666666666666668</v>
      </c>
      <c r="W7" s="10">
        <v>27.312128824981421</v>
      </c>
      <c r="X7">
        <f t="shared" ref="X7:X11" si="1">W7/SQRT(T7)</f>
        <v>7.0519613392416387</v>
      </c>
      <c r="Y7" s="10">
        <v>26.666666666666668</v>
      </c>
      <c r="Z7" s="10">
        <v>31.433982218217885</v>
      </c>
      <c r="AA7">
        <f t="shared" ref="AA7:AA11" si="2">Z7/SQRT(T7)</f>
        <v>8.1162193090758628</v>
      </c>
    </row>
    <row r="8" spans="1:27">
      <c r="A8" s="21">
        <v>39995</v>
      </c>
      <c r="B8" s="14" t="s">
        <v>142</v>
      </c>
      <c r="C8" s="14" t="s">
        <v>145</v>
      </c>
      <c r="D8" s="14" t="s">
        <v>146</v>
      </c>
      <c r="E8" s="14" t="s">
        <v>37</v>
      </c>
      <c r="F8">
        <v>30</v>
      </c>
      <c r="G8">
        <v>15</v>
      </c>
      <c r="H8">
        <v>0</v>
      </c>
      <c r="K8" s="12"/>
      <c r="L8" s="11" t="s">
        <v>41</v>
      </c>
      <c r="M8" s="10">
        <v>31.433982218217885</v>
      </c>
      <c r="P8" s="7" t="s">
        <v>142</v>
      </c>
      <c r="Q8" s="11" t="s">
        <v>38</v>
      </c>
      <c r="R8" s="10">
        <v>47.6</v>
      </c>
      <c r="S8" s="10">
        <v>37.41237381249303</v>
      </c>
      <c r="T8">
        <v>15</v>
      </c>
      <c r="U8">
        <f t="shared" si="0"/>
        <v>9.659833381191465</v>
      </c>
      <c r="V8" s="10">
        <v>24.533333333333335</v>
      </c>
      <c r="W8" s="10">
        <v>31.861007666484898</v>
      </c>
      <c r="X8">
        <f t="shared" si="1"/>
        <v>8.2264768057121902</v>
      </c>
      <c r="Y8" s="10">
        <v>19.333333333333332</v>
      </c>
      <c r="Z8" s="10">
        <v>40.026181907536944</v>
      </c>
      <c r="AA8">
        <f t="shared" si="2"/>
        <v>10.334715729343946</v>
      </c>
    </row>
    <row r="9" spans="1:27">
      <c r="A9" s="21">
        <v>39995</v>
      </c>
      <c r="B9" s="14" t="s">
        <v>142</v>
      </c>
      <c r="C9" s="14" t="s">
        <v>145</v>
      </c>
      <c r="D9" s="14" t="s">
        <v>146</v>
      </c>
      <c r="E9" s="14" t="s">
        <v>37</v>
      </c>
      <c r="F9">
        <v>10</v>
      </c>
      <c r="G9">
        <v>85</v>
      </c>
      <c r="H9">
        <v>0</v>
      </c>
      <c r="K9" s="12"/>
      <c r="L9" s="11" t="s">
        <v>38</v>
      </c>
      <c r="M9" s="10">
        <v>40.026181907536944</v>
      </c>
      <c r="P9" s="7" t="s">
        <v>139</v>
      </c>
      <c r="Q9" s="7" t="s">
        <v>43</v>
      </c>
      <c r="R9" s="13">
        <v>26.23076923076923</v>
      </c>
      <c r="S9" s="13">
        <v>19.253371333153776</v>
      </c>
      <c r="T9">
        <v>13</v>
      </c>
      <c r="U9">
        <f t="shared" si="0"/>
        <v>5.3399244282488008</v>
      </c>
      <c r="V9" s="13">
        <v>3.4615384615384617</v>
      </c>
      <c r="W9" s="13">
        <v>6.8873723172119448</v>
      </c>
      <c r="X9">
        <f t="shared" si="1"/>
        <v>1.9102133879168384</v>
      </c>
      <c r="Y9" s="13">
        <v>2.6923076923076925</v>
      </c>
      <c r="Z9" s="13">
        <v>9.70725343394151</v>
      </c>
      <c r="AA9">
        <f t="shared" si="2"/>
        <v>2.6923076923076925</v>
      </c>
    </row>
    <row r="10" spans="1:27">
      <c r="A10" s="21">
        <v>39995</v>
      </c>
      <c r="B10" s="14" t="s">
        <v>142</v>
      </c>
      <c r="C10" s="14" t="s">
        <v>145</v>
      </c>
      <c r="D10" s="14" t="s">
        <v>146</v>
      </c>
      <c r="E10" s="14" t="s">
        <v>37</v>
      </c>
      <c r="F10">
        <v>30</v>
      </c>
      <c r="G10">
        <v>70</v>
      </c>
      <c r="H10">
        <v>0</v>
      </c>
      <c r="K10" s="7" t="s">
        <v>59</v>
      </c>
      <c r="L10" s="9"/>
      <c r="M10" s="13">
        <v>30.822233874430662</v>
      </c>
      <c r="P10" s="7" t="s">
        <v>139</v>
      </c>
      <c r="Q10" s="11" t="s">
        <v>47</v>
      </c>
      <c r="R10" s="10">
        <v>22.90909090909091</v>
      </c>
      <c r="S10" s="10">
        <v>20.51075106111205</v>
      </c>
      <c r="T10">
        <v>11</v>
      </c>
      <c r="U10">
        <f t="shared" si="0"/>
        <v>6.1842241307356858</v>
      </c>
      <c r="V10" s="10">
        <v>11.818181818181818</v>
      </c>
      <c r="W10" s="10">
        <v>21.710910537414971</v>
      </c>
      <c r="X10">
        <f t="shared" si="1"/>
        <v>6.546085828143525</v>
      </c>
      <c r="Y10" s="10">
        <v>0</v>
      </c>
      <c r="Z10" s="10">
        <v>0</v>
      </c>
      <c r="AA10">
        <f t="shared" si="2"/>
        <v>0</v>
      </c>
    </row>
    <row r="11" spans="1:27">
      <c r="A11" s="21">
        <v>39995</v>
      </c>
      <c r="B11" s="14" t="s">
        <v>142</v>
      </c>
      <c r="C11" s="14" t="s">
        <v>145</v>
      </c>
      <c r="D11" s="14" t="s">
        <v>146</v>
      </c>
      <c r="E11" s="14" t="s">
        <v>37</v>
      </c>
      <c r="F11">
        <v>25</v>
      </c>
      <c r="G11">
        <v>45</v>
      </c>
      <c r="H11">
        <v>0</v>
      </c>
      <c r="K11" s="7" t="s">
        <v>139</v>
      </c>
      <c r="L11" s="7" t="s">
        <v>43</v>
      </c>
      <c r="M11" s="13">
        <v>9.70725343394151</v>
      </c>
      <c r="P11" s="7" t="s">
        <v>139</v>
      </c>
      <c r="Q11" s="11" t="s">
        <v>45</v>
      </c>
      <c r="R11" s="10">
        <v>18.384615384615383</v>
      </c>
      <c r="S11" s="10">
        <v>12.99704108338036</v>
      </c>
      <c r="T11">
        <v>13</v>
      </c>
      <c r="U11">
        <f t="shared" si="0"/>
        <v>3.6047306196492253</v>
      </c>
      <c r="V11" s="10">
        <v>9.615384615384615</v>
      </c>
      <c r="W11" s="10">
        <v>15.872084832279498</v>
      </c>
      <c r="X11">
        <f t="shared" si="1"/>
        <v>4.4021242854844607</v>
      </c>
      <c r="Y11" s="10">
        <v>0.76923076923076927</v>
      </c>
      <c r="Z11" s="10">
        <v>2.7735009811261455</v>
      </c>
      <c r="AA11">
        <f t="shared" si="2"/>
        <v>0.76923076923076927</v>
      </c>
    </row>
    <row r="12" spans="1:27">
      <c r="A12" s="21">
        <v>39995</v>
      </c>
      <c r="B12" s="14" t="s">
        <v>142</v>
      </c>
      <c r="C12" s="14" t="s">
        <v>145</v>
      </c>
      <c r="D12" s="14" t="s">
        <v>146</v>
      </c>
      <c r="E12" s="14" t="s">
        <v>37</v>
      </c>
      <c r="F12">
        <v>75</v>
      </c>
      <c r="G12">
        <v>15</v>
      </c>
      <c r="H12">
        <v>0</v>
      </c>
      <c r="K12" s="12"/>
      <c r="L12" s="11" t="s">
        <v>47</v>
      </c>
      <c r="M12" s="10">
        <v>0</v>
      </c>
    </row>
    <row r="13" spans="1:27">
      <c r="A13" s="21">
        <v>39995</v>
      </c>
      <c r="B13" s="14" t="s">
        <v>142</v>
      </c>
      <c r="C13" s="14" t="s">
        <v>145</v>
      </c>
      <c r="D13" s="14" t="s">
        <v>146</v>
      </c>
      <c r="E13" s="14" t="s">
        <v>37</v>
      </c>
      <c r="F13">
        <v>80</v>
      </c>
      <c r="G13">
        <v>20</v>
      </c>
      <c r="H13">
        <v>0</v>
      </c>
      <c r="K13" s="12"/>
      <c r="L13" s="11" t="s">
        <v>45</v>
      </c>
      <c r="M13" s="10">
        <v>2.7735009811261455</v>
      </c>
    </row>
    <row r="14" spans="1:27">
      <c r="A14" s="21">
        <v>39995</v>
      </c>
      <c r="B14" s="14" t="s">
        <v>142</v>
      </c>
      <c r="C14" s="14" t="s">
        <v>145</v>
      </c>
      <c r="D14" s="14" t="s">
        <v>146</v>
      </c>
      <c r="E14" s="14" t="s">
        <v>37</v>
      </c>
      <c r="F14">
        <v>80</v>
      </c>
      <c r="G14">
        <v>0</v>
      </c>
      <c r="H14">
        <v>20</v>
      </c>
      <c r="K14" s="7" t="s">
        <v>60</v>
      </c>
      <c r="L14" s="9"/>
      <c r="M14" s="13">
        <v>5.9401418573368501</v>
      </c>
    </row>
    <row r="15" spans="1:27">
      <c r="A15" s="21">
        <v>39995</v>
      </c>
      <c r="B15" s="14" t="s">
        <v>142</v>
      </c>
      <c r="C15" s="14" t="s">
        <v>145</v>
      </c>
      <c r="D15" s="14" t="s">
        <v>146</v>
      </c>
      <c r="E15" s="14" t="s">
        <v>37</v>
      </c>
      <c r="F15">
        <v>15</v>
      </c>
      <c r="G15">
        <v>75</v>
      </c>
      <c r="H15">
        <v>10</v>
      </c>
      <c r="K15" s="7" t="s">
        <v>61</v>
      </c>
      <c r="L15" s="7" t="s">
        <v>61</v>
      </c>
      <c r="M15" s="13"/>
    </row>
    <row r="16" spans="1:27">
      <c r="A16" s="21">
        <v>39995</v>
      </c>
      <c r="B16" s="14" t="s">
        <v>142</v>
      </c>
      <c r="C16" s="14" t="s">
        <v>145</v>
      </c>
      <c r="D16" s="14" t="s">
        <v>146</v>
      </c>
      <c r="E16" s="14" t="s">
        <v>37</v>
      </c>
      <c r="F16">
        <v>90</v>
      </c>
      <c r="G16">
        <v>0</v>
      </c>
      <c r="H16">
        <v>0</v>
      </c>
      <c r="K16" s="7" t="s">
        <v>62</v>
      </c>
      <c r="L16" s="9"/>
      <c r="M16" s="13"/>
    </row>
    <row r="17" spans="1:13">
      <c r="A17" s="21">
        <v>39995</v>
      </c>
      <c r="B17" s="14" t="s">
        <v>142</v>
      </c>
      <c r="C17" s="14" t="s">
        <v>145</v>
      </c>
      <c r="D17" s="14" t="s">
        <v>146</v>
      </c>
      <c r="E17" s="14" t="s">
        <v>37</v>
      </c>
      <c r="F17">
        <v>60</v>
      </c>
      <c r="G17">
        <v>40</v>
      </c>
      <c r="H17">
        <v>0</v>
      </c>
      <c r="K17" s="8" t="s">
        <v>63</v>
      </c>
      <c r="L17" s="6"/>
      <c r="M17" s="4">
        <v>24.357992603529386</v>
      </c>
    </row>
    <row r="18" spans="1:13">
      <c r="A18" s="21">
        <v>39995</v>
      </c>
      <c r="B18" s="14" t="s">
        <v>142</v>
      </c>
      <c r="C18" s="14" t="s">
        <v>145</v>
      </c>
      <c r="D18" s="14" t="s">
        <v>146</v>
      </c>
      <c r="E18" s="14" t="s">
        <v>37</v>
      </c>
      <c r="F18">
        <v>90</v>
      </c>
      <c r="G18">
        <v>10</v>
      </c>
      <c r="H18">
        <v>0</v>
      </c>
    </row>
    <row r="19" spans="1:13">
      <c r="A19" s="21">
        <v>39995</v>
      </c>
      <c r="B19" s="14" t="s">
        <v>142</v>
      </c>
      <c r="C19" s="14" t="s">
        <v>145</v>
      </c>
      <c r="D19" s="14" t="s">
        <v>146</v>
      </c>
      <c r="E19" s="14" t="s">
        <v>37</v>
      </c>
      <c r="F19">
        <v>10</v>
      </c>
      <c r="G19">
        <v>90</v>
      </c>
      <c r="H19">
        <v>0</v>
      </c>
    </row>
    <row r="20" spans="1:13">
      <c r="A20" s="21">
        <v>39996</v>
      </c>
      <c r="B20" s="14" t="s">
        <v>142</v>
      </c>
      <c r="C20" s="14" t="s">
        <v>150</v>
      </c>
      <c r="D20" s="14" t="s">
        <v>151</v>
      </c>
      <c r="E20" s="14" t="s">
        <v>42</v>
      </c>
      <c r="F20">
        <v>50</v>
      </c>
      <c r="G20">
        <v>50</v>
      </c>
      <c r="H20">
        <v>25</v>
      </c>
    </row>
    <row r="21" spans="1:13">
      <c r="A21" s="21">
        <v>39996</v>
      </c>
      <c r="B21" s="14" t="s">
        <v>142</v>
      </c>
      <c r="C21" s="14" t="s">
        <v>150</v>
      </c>
      <c r="D21" s="14" t="s">
        <v>151</v>
      </c>
      <c r="E21" s="14" t="s">
        <v>42</v>
      </c>
      <c r="F21">
        <v>20</v>
      </c>
      <c r="G21">
        <v>80</v>
      </c>
      <c r="H21">
        <v>90</v>
      </c>
    </row>
    <row r="22" spans="1:13">
      <c r="A22" s="21">
        <v>39996</v>
      </c>
      <c r="B22" s="14" t="s">
        <v>142</v>
      </c>
      <c r="C22" s="14" t="s">
        <v>150</v>
      </c>
      <c r="D22" s="14" t="s">
        <v>151</v>
      </c>
      <c r="E22" s="14" t="s">
        <v>42</v>
      </c>
      <c r="F22">
        <v>60</v>
      </c>
      <c r="G22">
        <v>40</v>
      </c>
      <c r="H22">
        <v>30</v>
      </c>
    </row>
    <row r="23" spans="1:13">
      <c r="A23" s="21">
        <v>39996</v>
      </c>
      <c r="B23" s="14" t="s">
        <v>142</v>
      </c>
      <c r="C23" s="14" t="s">
        <v>150</v>
      </c>
      <c r="D23" s="14" t="s">
        <v>151</v>
      </c>
      <c r="E23" s="14" t="s">
        <v>42</v>
      </c>
      <c r="F23">
        <v>40</v>
      </c>
      <c r="G23">
        <v>60</v>
      </c>
      <c r="H23">
        <v>80</v>
      </c>
    </row>
    <row r="24" spans="1:13">
      <c r="A24" s="21">
        <v>39996</v>
      </c>
      <c r="B24" s="14" t="s">
        <v>142</v>
      </c>
      <c r="C24" s="14" t="s">
        <v>150</v>
      </c>
      <c r="D24" s="14" t="s">
        <v>151</v>
      </c>
      <c r="E24" s="14" t="s">
        <v>42</v>
      </c>
      <c r="F24">
        <v>90</v>
      </c>
      <c r="G24">
        <v>0</v>
      </c>
      <c r="H24">
        <v>20</v>
      </c>
    </row>
    <row r="25" spans="1:13">
      <c r="A25" s="21">
        <v>39996</v>
      </c>
      <c r="B25" s="14" t="s">
        <v>142</v>
      </c>
      <c r="C25" s="14" t="s">
        <v>150</v>
      </c>
      <c r="D25" s="14" t="s">
        <v>151</v>
      </c>
      <c r="E25" s="14" t="s">
        <v>42</v>
      </c>
      <c r="F25">
        <v>80</v>
      </c>
      <c r="G25">
        <v>0</v>
      </c>
      <c r="H25">
        <v>40</v>
      </c>
    </row>
    <row r="26" spans="1:13">
      <c r="A26" s="21">
        <v>39996</v>
      </c>
      <c r="B26" s="14" t="s">
        <v>142</v>
      </c>
      <c r="C26" s="14" t="s">
        <v>150</v>
      </c>
      <c r="D26" s="14" t="s">
        <v>151</v>
      </c>
      <c r="E26" s="14" t="s">
        <v>42</v>
      </c>
      <c r="F26">
        <v>90</v>
      </c>
      <c r="G26">
        <v>0</v>
      </c>
      <c r="H26">
        <v>75</v>
      </c>
    </row>
    <row r="27" spans="1:13">
      <c r="A27" s="21">
        <v>39996</v>
      </c>
      <c r="B27" s="14" t="s">
        <v>142</v>
      </c>
      <c r="C27" s="14" t="s">
        <v>150</v>
      </c>
      <c r="D27" s="14" t="s">
        <v>151</v>
      </c>
      <c r="E27" s="14" t="s">
        <v>42</v>
      </c>
      <c r="F27">
        <v>50</v>
      </c>
      <c r="G27">
        <v>0</v>
      </c>
      <c r="H27">
        <v>0</v>
      </c>
    </row>
    <row r="28" spans="1:13">
      <c r="A28" s="21">
        <v>39996</v>
      </c>
      <c r="B28" s="14" t="s">
        <v>142</v>
      </c>
      <c r="C28" s="14" t="s">
        <v>150</v>
      </c>
      <c r="D28" s="14" t="s">
        <v>151</v>
      </c>
      <c r="E28" s="14" t="s">
        <v>42</v>
      </c>
      <c r="F28">
        <v>30</v>
      </c>
      <c r="G28">
        <v>15</v>
      </c>
      <c r="H28">
        <v>0</v>
      </c>
    </row>
    <row r="29" spans="1:13">
      <c r="A29" s="21">
        <v>39996</v>
      </c>
      <c r="B29" s="14" t="s">
        <v>142</v>
      </c>
      <c r="C29" s="14" t="s">
        <v>150</v>
      </c>
      <c r="D29" s="14" t="s">
        <v>151</v>
      </c>
      <c r="E29" s="14" t="s">
        <v>42</v>
      </c>
      <c r="F29">
        <v>30</v>
      </c>
      <c r="G29">
        <v>0</v>
      </c>
      <c r="H29">
        <v>0</v>
      </c>
    </row>
    <row r="30" spans="1:13">
      <c r="A30" s="21">
        <v>39996</v>
      </c>
      <c r="B30" s="14" t="s">
        <v>142</v>
      </c>
      <c r="C30" s="14" t="s">
        <v>150</v>
      </c>
      <c r="D30" s="14" t="s">
        <v>151</v>
      </c>
      <c r="E30" s="14" t="s">
        <v>42</v>
      </c>
      <c r="F30">
        <v>80</v>
      </c>
      <c r="G30">
        <v>10</v>
      </c>
      <c r="H30">
        <v>0</v>
      </c>
    </row>
    <row r="31" spans="1:13">
      <c r="A31" s="21">
        <v>39996</v>
      </c>
      <c r="B31" s="14" t="s">
        <v>142</v>
      </c>
      <c r="C31" s="14" t="s">
        <v>150</v>
      </c>
      <c r="D31" s="14" t="s">
        <v>151</v>
      </c>
      <c r="E31" s="14" t="s">
        <v>42</v>
      </c>
      <c r="F31">
        <v>85</v>
      </c>
      <c r="G31">
        <v>0</v>
      </c>
      <c r="H31">
        <v>0</v>
      </c>
    </row>
    <row r="32" spans="1:13">
      <c r="A32" s="21">
        <v>39997</v>
      </c>
      <c r="B32" s="14" t="s">
        <v>142</v>
      </c>
      <c r="C32" s="14" t="s">
        <v>150</v>
      </c>
      <c r="D32" s="14" t="s">
        <v>151</v>
      </c>
      <c r="E32" s="14" t="s">
        <v>42</v>
      </c>
      <c r="F32">
        <v>40</v>
      </c>
      <c r="G32">
        <v>50</v>
      </c>
      <c r="H32">
        <v>25</v>
      </c>
    </row>
    <row r="33" spans="1:8">
      <c r="A33" s="21">
        <v>39997</v>
      </c>
      <c r="B33" s="14" t="s">
        <v>142</v>
      </c>
      <c r="C33" s="14" t="s">
        <v>150</v>
      </c>
      <c r="D33" s="14" t="s">
        <v>151</v>
      </c>
      <c r="E33" s="14" t="s">
        <v>42</v>
      </c>
      <c r="F33">
        <v>15</v>
      </c>
      <c r="G33">
        <v>50</v>
      </c>
      <c r="H33">
        <v>0</v>
      </c>
    </row>
    <row r="34" spans="1:8">
      <c r="A34" s="21">
        <v>39997</v>
      </c>
      <c r="B34" s="14" t="s">
        <v>142</v>
      </c>
      <c r="C34" s="14" t="s">
        <v>150</v>
      </c>
      <c r="D34" s="14" t="s">
        <v>151</v>
      </c>
      <c r="E34" s="14" t="s">
        <v>42</v>
      </c>
      <c r="F34">
        <v>50</v>
      </c>
      <c r="G34">
        <v>30</v>
      </c>
      <c r="H34">
        <v>15</v>
      </c>
    </row>
    <row r="35" spans="1:8">
      <c r="A35" s="21">
        <v>39997</v>
      </c>
      <c r="B35" s="14" t="s">
        <v>142</v>
      </c>
      <c r="C35" s="14" t="s">
        <v>155</v>
      </c>
      <c r="D35" s="14" t="s">
        <v>156</v>
      </c>
      <c r="E35" s="14" t="s">
        <v>39</v>
      </c>
      <c r="F35">
        <v>90</v>
      </c>
      <c r="G35">
        <v>10</v>
      </c>
      <c r="H35">
        <v>0</v>
      </c>
    </row>
    <row r="36" spans="1:8">
      <c r="A36" s="21">
        <v>39997</v>
      </c>
      <c r="B36" s="14" t="s">
        <v>142</v>
      </c>
      <c r="C36" s="14" t="s">
        <v>155</v>
      </c>
      <c r="D36" s="14" t="s">
        <v>156</v>
      </c>
      <c r="E36" s="14" t="s">
        <v>39</v>
      </c>
      <c r="F36">
        <v>10</v>
      </c>
      <c r="G36">
        <v>90</v>
      </c>
      <c r="H36">
        <v>0</v>
      </c>
    </row>
    <row r="37" spans="1:8">
      <c r="A37" s="21">
        <v>39997</v>
      </c>
      <c r="B37" s="14" t="s">
        <v>142</v>
      </c>
      <c r="C37" s="14" t="s">
        <v>155</v>
      </c>
      <c r="D37" s="14" t="s">
        <v>156</v>
      </c>
      <c r="E37" s="14" t="s">
        <v>39</v>
      </c>
      <c r="F37">
        <v>40</v>
      </c>
      <c r="G37">
        <v>60</v>
      </c>
      <c r="H37">
        <v>0</v>
      </c>
    </row>
    <row r="38" spans="1:8">
      <c r="A38" s="21">
        <v>39997</v>
      </c>
      <c r="B38" s="14" t="s">
        <v>142</v>
      </c>
      <c r="C38" s="14" t="s">
        <v>155</v>
      </c>
      <c r="D38" s="14" t="s">
        <v>156</v>
      </c>
      <c r="E38" s="14" t="s">
        <v>39</v>
      </c>
      <c r="F38">
        <v>30</v>
      </c>
      <c r="G38">
        <v>50</v>
      </c>
      <c r="H38">
        <v>0</v>
      </c>
    </row>
    <row r="39" spans="1:8">
      <c r="A39" s="21">
        <v>39997</v>
      </c>
      <c r="B39" s="14" t="s">
        <v>142</v>
      </c>
      <c r="C39" s="14" t="s">
        <v>155</v>
      </c>
      <c r="D39" s="14" t="s">
        <v>156</v>
      </c>
      <c r="E39" s="14" t="s">
        <v>39</v>
      </c>
      <c r="F39">
        <v>75</v>
      </c>
      <c r="G39">
        <v>20</v>
      </c>
      <c r="H39">
        <v>0</v>
      </c>
    </row>
    <row r="40" spans="1:8">
      <c r="A40" s="21">
        <v>39997</v>
      </c>
      <c r="B40" s="14" t="s">
        <v>142</v>
      </c>
      <c r="C40" s="14" t="s">
        <v>155</v>
      </c>
      <c r="D40" s="14" t="s">
        <v>156</v>
      </c>
      <c r="E40" s="14" t="s">
        <v>39</v>
      </c>
      <c r="F40">
        <v>5</v>
      </c>
      <c r="G40">
        <v>90</v>
      </c>
      <c r="H40">
        <v>0</v>
      </c>
    </row>
    <row r="41" spans="1:8">
      <c r="A41" s="21">
        <v>39998</v>
      </c>
      <c r="B41" s="14" t="s">
        <v>142</v>
      </c>
      <c r="C41" s="14" t="s">
        <v>155</v>
      </c>
      <c r="D41" s="14" t="s">
        <v>156</v>
      </c>
      <c r="E41" s="14" t="s">
        <v>39</v>
      </c>
      <c r="F41">
        <v>40</v>
      </c>
      <c r="G41">
        <v>10</v>
      </c>
      <c r="H41">
        <v>0</v>
      </c>
    </row>
    <row r="42" spans="1:8">
      <c r="A42" s="21">
        <v>39998</v>
      </c>
      <c r="B42" s="14" t="s">
        <v>142</v>
      </c>
      <c r="C42" s="14" t="s">
        <v>155</v>
      </c>
      <c r="D42" s="14" t="s">
        <v>156</v>
      </c>
      <c r="E42" s="14" t="s">
        <v>39</v>
      </c>
      <c r="F42">
        <v>96</v>
      </c>
      <c r="G42">
        <v>2</v>
      </c>
      <c r="H42">
        <v>96</v>
      </c>
    </row>
    <row r="43" spans="1:8">
      <c r="A43" s="21">
        <v>39998</v>
      </c>
      <c r="B43" s="14" t="s">
        <v>142</v>
      </c>
      <c r="C43" s="14" t="s">
        <v>155</v>
      </c>
      <c r="D43" s="14" t="s">
        <v>156</v>
      </c>
      <c r="E43" s="14" t="s">
        <v>39</v>
      </c>
      <c r="F43">
        <v>14</v>
      </c>
      <c r="G43">
        <v>6</v>
      </c>
      <c r="H43">
        <v>0</v>
      </c>
    </row>
    <row r="44" spans="1:8">
      <c r="A44" s="21">
        <v>39998</v>
      </c>
      <c r="B44" s="14" t="s">
        <v>142</v>
      </c>
      <c r="C44" s="14" t="s">
        <v>155</v>
      </c>
      <c r="D44" s="14" t="s">
        <v>156</v>
      </c>
      <c r="E44" s="14" t="s">
        <v>39</v>
      </c>
      <c r="F44">
        <v>0</v>
      </c>
      <c r="G44">
        <v>10</v>
      </c>
      <c r="H44">
        <v>0</v>
      </c>
    </row>
    <row r="45" spans="1:8">
      <c r="A45" s="21">
        <v>39998</v>
      </c>
      <c r="B45" s="14" t="s">
        <v>142</v>
      </c>
      <c r="C45" s="14" t="s">
        <v>155</v>
      </c>
      <c r="D45" s="14" t="s">
        <v>156</v>
      </c>
      <c r="E45" s="14" t="s">
        <v>39</v>
      </c>
      <c r="F45">
        <v>30</v>
      </c>
      <c r="G45">
        <v>10</v>
      </c>
      <c r="H45">
        <v>0</v>
      </c>
    </row>
    <row r="46" spans="1:8">
      <c r="A46" s="21">
        <v>39998</v>
      </c>
      <c r="B46" s="14" t="s">
        <v>142</v>
      </c>
      <c r="C46" s="14" t="s">
        <v>155</v>
      </c>
      <c r="D46" s="14" t="s">
        <v>156</v>
      </c>
      <c r="E46" s="14" t="s">
        <v>39</v>
      </c>
      <c r="F46">
        <v>10</v>
      </c>
      <c r="G46">
        <v>10</v>
      </c>
      <c r="H46">
        <v>0</v>
      </c>
    </row>
    <row r="47" spans="1:8">
      <c r="A47" s="21">
        <v>40043</v>
      </c>
      <c r="B47" t="s">
        <v>159</v>
      </c>
      <c r="C47" t="s">
        <v>160</v>
      </c>
      <c r="D47" t="s">
        <v>161</v>
      </c>
      <c r="E47" s="14" t="s">
        <v>44</v>
      </c>
      <c r="F47">
        <v>65</v>
      </c>
      <c r="G47">
        <v>0</v>
      </c>
      <c r="H47">
        <v>0</v>
      </c>
    </row>
    <row r="48" spans="1:8">
      <c r="A48" s="21">
        <v>40043</v>
      </c>
      <c r="B48" t="s">
        <v>159</v>
      </c>
      <c r="C48" t="s">
        <v>160</v>
      </c>
      <c r="D48" t="s">
        <v>161</v>
      </c>
      <c r="E48" s="14" t="s">
        <v>44</v>
      </c>
      <c r="F48">
        <v>28</v>
      </c>
      <c r="G48">
        <v>0</v>
      </c>
      <c r="H48">
        <v>0</v>
      </c>
    </row>
    <row r="49" spans="1:8">
      <c r="A49" s="21">
        <v>40043</v>
      </c>
      <c r="B49" t="s">
        <v>159</v>
      </c>
      <c r="C49" t="s">
        <v>160</v>
      </c>
      <c r="D49" t="s">
        <v>161</v>
      </c>
      <c r="E49" s="14" t="s">
        <v>44</v>
      </c>
      <c r="F49">
        <v>3</v>
      </c>
      <c r="G49">
        <v>0</v>
      </c>
      <c r="H49">
        <v>0</v>
      </c>
    </row>
    <row r="50" spans="1:8">
      <c r="A50" s="21">
        <v>40043</v>
      </c>
      <c r="B50" t="s">
        <v>159</v>
      </c>
      <c r="C50" t="s">
        <v>160</v>
      </c>
      <c r="D50" t="s">
        <v>161</v>
      </c>
      <c r="E50" s="14" t="s">
        <v>44</v>
      </c>
      <c r="F50">
        <v>5</v>
      </c>
      <c r="G50">
        <v>20</v>
      </c>
      <c r="H50">
        <v>0</v>
      </c>
    </row>
    <row r="51" spans="1:8">
      <c r="A51" s="21">
        <v>40043</v>
      </c>
      <c r="B51" t="s">
        <v>159</v>
      </c>
      <c r="C51" t="s">
        <v>160</v>
      </c>
      <c r="D51" t="s">
        <v>161</v>
      </c>
      <c r="E51" s="14" t="s">
        <v>44</v>
      </c>
      <c r="F51">
        <v>10</v>
      </c>
      <c r="G51">
        <v>15</v>
      </c>
      <c r="H51">
        <v>0</v>
      </c>
    </row>
    <row r="52" spans="1:8">
      <c r="A52" s="21">
        <v>40043</v>
      </c>
      <c r="B52" t="s">
        <v>159</v>
      </c>
      <c r="C52" t="s">
        <v>160</v>
      </c>
      <c r="D52" t="s">
        <v>161</v>
      </c>
      <c r="E52" s="14" t="s">
        <v>44</v>
      </c>
      <c r="F52">
        <v>15</v>
      </c>
      <c r="G52">
        <v>10</v>
      </c>
      <c r="H52">
        <v>0</v>
      </c>
    </row>
    <row r="53" spans="1:8">
      <c r="A53" s="21">
        <v>40043</v>
      </c>
      <c r="B53" t="s">
        <v>159</v>
      </c>
      <c r="C53" t="s">
        <v>160</v>
      </c>
      <c r="D53" t="s">
        <v>161</v>
      </c>
      <c r="E53" s="14" t="s">
        <v>44</v>
      </c>
      <c r="F53">
        <v>40</v>
      </c>
      <c r="G53">
        <v>0</v>
      </c>
      <c r="H53">
        <v>0</v>
      </c>
    </row>
    <row r="54" spans="1:8">
      <c r="A54" s="21">
        <v>40044</v>
      </c>
      <c r="B54" t="s">
        <v>159</v>
      </c>
      <c r="C54" t="s">
        <v>164</v>
      </c>
      <c r="D54" t="s">
        <v>165</v>
      </c>
      <c r="E54" s="14" t="s">
        <v>46</v>
      </c>
      <c r="F54">
        <v>30</v>
      </c>
      <c r="G54">
        <v>0</v>
      </c>
      <c r="H54">
        <v>0</v>
      </c>
    </row>
    <row r="55" spans="1:8">
      <c r="A55" s="21">
        <v>40044</v>
      </c>
      <c r="B55" t="s">
        <v>159</v>
      </c>
      <c r="C55" t="s">
        <v>164</v>
      </c>
      <c r="D55" t="s">
        <v>165</v>
      </c>
      <c r="E55" s="14" t="s">
        <v>46</v>
      </c>
      <c r="F55">
        <v>10</v>
      </c>
      <c r="G55">
        <v>0</v>
      </c>
      <c r="H55">
        <v>0</v>
      </c>
    </row>
    <row r="56" spans="1:8">
      <c r="A56" s="21">
        <v>40044</v>
      </c>
      <c r="B56" t="s">
        <v>159</v>
      </c>
      <c r="C56" t="s">
        <v>164</v>
      </c>
      <c r="D56" t="s">
        <v>165</v>
      </c>
      <c r="E56" s="14" t="s">
        <v>46</v>
      </c>
      <c r="F56">
        <v>20</v>
      </c>
      <c r="G56">
        <v>0</v>
      </c>
      <c r="H56">
        <v>0</v>
      </c>
    </row>
    <row r="57" spans="1:8">
      <c r="A57" s="21">
        <v>40044</v>
      </c>
      <c r="B57" t="s">
        <v>159</v>
      </c>
      <c r="C57" t="s">
        <v>164</v>
      </c>
      <c r="D57" t="s">
        <v>165</v>
      </c>
      <c r="E57" s="14" t="s">
        <v>46</v>
      </c>
      <c r="F57">
        <v>39</v>
      </c>
      <c r="G57">
        <v>10</v>
      </c>
      <c r="H57">
        <v>0</v>
      </c>
    </row>
    <row r="58" spans="1:8">
      <c r="A58" s="21">
        <v>40044</v>
      </c>
      <c r="B58" t="s">
        <v>159</v>
      </c>
      <c r="C58" t="s">
        <v>164</v>
      </c>
      <c r="D58" t="s">
        <v>165</v>
      </c>
      <c r="E58" s="14" t="s">
        <v>46</v>
      </c>
      <c r="F58">
        <v>25</v>
      </c>
      <c r="G58">
        <v>0</v>
      </c>
      <c r="H58">
        <v>0</v>
      </c>
    </row>
    <row r="59" spans="1:8">
      <c r="A59" s="21">
        <v>40044</v>
      </c>
      <c r="B59" t="s">
        <v>159</v>
      </c>
      <c r="C59" t="s">
        <v>164</v>
      </c>
      <c r="D59" t="s">
        <v>165</v>
      </c>
      <c r="E59" s="14" t="s">
        <v>46</v>
      </c>
      <c r="F59">
        <v>10</v>
      </c>
      <c r="G59">
        <v>40</v>
      </c>
      <c r="H59">
        <v>0</v>
      </c>
    </row>
    <row r="60" spans="1:8">
      <c r="A60" s="21">
        <v>40044</v>
      </c>
      <c r="B60" t="s">
        <v>159</v>
      </c>
      <c r="C60" t="s">
        <v>164</v>
      </c>
      <c r="D60" t="s">
        <v>165</v>
      </c>
      <c r="E60" s="14" t="s">
        <v>46</v>
      </c>
      <c r="F60">
        <v>10</v>
      </c>
      <c r="G60">
        <v>0</v>
      </c>
      <c r="H60">
        <v>0</v>
      </c>
    </row>
    <row r="61" spans="1:8">
      <c r="A61" s="21">
        <v>40045</v>
      </c>
      <c r="B61" t="s">
        <v>159</v>
      </c>
      <c r="C61" t="s">
        <v>160</v>
      </c>
      <c r="D61" t="s">
        <v>161</v>
      </c>
      <c r="E61" s="14" t="s">
        <v>44</v>
      </c>
      <c r="F61">
        <v>40</v>
      </c>
      <c r="G61">
        <v>0</v>
      </c>
      <c r="H61">
        <v>0</v>
      </c>
    </row>
    <row r="62" spans="1:8">
      <c r="A62" s="21">
        <v>40045</v>
      </c>
      <c r="B62" t="s">
        <v>159</v>
      </c>
      <c r="C62" t="s">
        <v>160</v>
      </c>
      <c r="D62" t="s">
        <v>161</v>
      </c>
      <c r="E62" s="14" t="s">
        <v>44</v>
      </c>
      <c r="F62">
        <v>20</v>
      </c>
      <c r="G62">
        <v>0</v>
      </c>
      <c r="H62">
        <v>0</v>
      </c>
    </row>
    <row r="63" spans="1:8">
      <c r="A63" s="21">
        <v>40045</v>
      </c>
      <c r="B63" t="s">
        <v>159</v>
      </c>
      <c r="C63" t="s">
        <v>160</v>
      </c>
      <c r="D63" t="s">
        <v>161</v>
      </c>
      <c r="E63" s="14" t="s">
        <v>44</v>
      </c>
      <c r="F63">
        <v>15</v>
      </c>
      <c r="G63">
        <v>0</v>
      </c>
      <c r="H63">
        <v>0</v>
      </c>
    </row>
    <row r="64" spans="1:8">
      <c r="A64" s="21">
        <v>40045</v>
      </c>
      <c r="B64" t="s">
        <v>159</v>
      </c>
      <c r="C64" t="s">
        <v>160</v>
      </c>
      <c r="D64" t="s">
        <v>161</v>
      </c>
      <c r="E64" s="14" t="s">
        <v>44</v>
      </c>
      <c r="F64">
        <v>40</v>
      </c>
      <c r="G64">
        <v>0</v>
      </c>
      <c r="H64">
        <v>0</v>
      </c>
    </row>
    <row r="65" spans="1:8">
      <c r="A65" s="21">
        <v>40045</v>
      </c>
      <c r="B65" t="s">
        <v>159</v>
      </c>
      <c r="C65" t="s">
        <v>160</v>
      </c>
      <c r="D65" t="s">
        <v>161</v>
      </c>
      <c r="E65" s="14" t="s">
        <v>44</v>
      </c>
      <c r="F65">
        <v>10</v>
      </c>
      <c r="G65">
        <v>0</v>
      </c>
      <c r="H65">
        <v>0</v>
      </c>
    </row>
    <row r="66" spans="1:8">
      <c r="A66" s="21">
        <v>40045</v>
      </c>
      <c r="B66" t="s">
        <v>159</v>
      </c>
      <c r="C66" t="s">
        <v>160</v>
      </c>
      <c r="D66" t="s">
        <v>161</v>
      </c>
      <c r="E66" s="14" t="s">
        <v>44</v>
      </c>
      <c r="F66">
        <v>50</v>
      </c>
      <c r="G66">
        <v>0</v>
      </c>
      <c r="H66">
        <v>35</v>
      </c>
    </row>
    <row r="67" spans="1:8">
      <c r="A67" s="21">
        <v>40046</v>
      </c>
      <c r="B67" t="s">
        <v>159</v>
      </c>
      <c r="C67" t="s">
        <v>14</v>
      </c>
      <c r="D67" t="s">
        <v>15</v>
      </c>
      <c r="E67" s="14" t="s">
        <v>48</v>
      </c>
      <c r="F67">
        <v>20</v>
      </c>
      <c r="G67">
        <v>10</v>
      </c>
      <c r="H67">
        <v>0</v>
      </c>
    </row>
    <row r="68" spans="1:8">
      <c r="A68" s="21">
        <v>40046</v>
      </c>
      <c r="B68" t="s">
        <v>159</v>
      </c>
      <c r="C68" t="s">
        <v>14</v>
      </c>
      <c r="D68" t="s">
        <v>15</v>
      </c>
      <c r="E68" s="14" t="s">
        <v>48</v>
      </c>
      <c r="F68">
        <v>15</v>
      </c>
      <c r="G68">
        <v>5</v>
      </c>
      <c r="H68">
        <v>0</v>
      </c>
    </row>
    <row r="69" spans="1:8">
      <c r="A69" s="21">
        <v>40046</v>
      </c>
      <c r="B69" t="s">
        <v>159</v>
      </c>
      <c r="C69" t="s">
        <v>14</v>
      </c>
      <c r="D69" t="s">
        <v>15</v>
      </c>
      <c r="E69" s="14" t="s">
        <v>48</v>
      </c>
      <c r="F69">
        <v>40</v>
      </c>
      <c r="G69">
        <v>0</v>
      </c>
      <c r="H69">
        <v>0</v>
      </c>
    </row>
    <row r="70" spans="1:8">
      <c r="A70" s="21">
        <v>40046</v>
      </c>
      <c r="B70" t="s">
        <v>159</v>
      </c>
      <c r="C70" t="s">
        <v>14</v>
      </c>
      <c r="D70" t="s">
        <v>15</v>
      </c>
      <c r="E70" s="14" t="s">
        <v>48</v>
      </c>
      <c r="F70">
        <v>70</v>
      </c>
      <c r="G70">
        <v>0</v>
      </c>
      <c r="H70">
        <v>0</v>
      </c>
    </row>
    <row r="71" spans="1:8">
      <c r="A71" s="21">
        <v>40046</v>
      </c>
      <c r="B71" t="s">
        <v>159</v>
      </c>
      <c r="C71" t="s">
        <v>14</v>
      </c>
      <c r="D71" t="s">
        <v>15</v>
      </c>
      <c r="E71" s="14" t="s">
        <v>48</v>
      </c>
      <c r="F71">
        <v>5</v>
      </c>
      <c r="G71">
        <v>0</v>
      </c>
      <c r="H71">
        <v>0</v>
      </c>
    </row>
    <row r="72" spans="1:8">
      <c r="A72" s="21">
        <v>40046</v>
      </c>
      <c r="B72" t="s">
        <v>159</v>
      </c>
      <c r="C72" t="s">
        <v>14</v>
      </c>
      <c r="D72" t="s">
        <v>15</v>
      </c>
      <c r="E72" s="14" t="s">
        <v>48</v>
      </c>
      <c r="F72">
        <v>40</v>
      </c>
      <c r="G72">
        <v>0</v>
      </c>
      <c r="H72">
        <v>0</v>
      </c>
    </row>
    <row r="73" spans="1:8">
      <c r="A73" s="21">
        <v>40047</v>
      </c>
      <c r="B73" t="s">
        <v>159</v>
      </c>
      <c r="C73" t="s">
        <v>164</v>
      </c>
      <c r="D73" t="s">
        <v>17</v>
      </c>
      <c r="E73" s="14" t="s">
        <v>46</v>
      </c>
      <c r="F73">
        <v>40</v>
      </c>
      <c r="G73">
        <v>0</v>
      </c>
      <c r="H73">
        <v>10</v>
      </c>
    </row>
    <row r="74" spans="1:8">
      <c r="A74" s="21">
        <v>40047</v>
      </c>
      <c r="B74" t="s">
        <v>159</v>
      </c>
      <c r="C74" t="s">
        <v>164</v>
      </c>
      <c r="D74" t="s">
        <v>17</v>
      </c>
      <c r="E74" s="14" t="s">
        <v>46</v>
      </c>
      <c r="F74">
        <v>25</v>
      </c>
      <c r="G74">
        <v>0</v>
      </c>
      <c r="H74">
        <v>0</v>
      </c>
    </row>
    <row r="75" spans="1:8">
      <c r="A75" s="21">
        <v>40047</v>
      </c>
      <c r="B75" t="s">
        <v>159</v>
      </c>
      <c r="C75" t="s">
        <v>164</v>
      </c>
      <c r="D75" t="s">
        <v>17</v>
      </c>
      <c r="E75" s="14" t="s">
        <v>46</v>
      </c>
      <c r="F75">
        <v>15</v>
      </c>
      <c r="G75">
        <v>0</v>
      </c>
      <c r="H75">
        <v>0</v>
      </c>
    </row>
    <row r="76" spans="1:8">
      <c r="A76" s="21">
        <v>40047</v>
      </c>
      <c r="B76" t="s">
        <v>159</v>
      </c>
      <c r="C76" t="s">
        <v>164</v>
      </c>
      <c r="D76" t="s">
        <v>17</v>
      </c>
      <c r="E76" s="14" t="s">
        <v>46</v>
      </c>
      <c r="F76">
        <v>15</v>
      </c>
      <c r="G76">
        <v>5</v>
      </c>
      <c r="H76">
        <v>0</v>
      </c>
    </row>
    <row r="77" spans="1:8">
      <c r="A77" s="21">
        <v>40047</v>
      </c>
      <c r="B77" t="s">
        <v>159</v>
      </c>
      <c r="C77" t="s">
        <v>164</v>
      </c>
      <c r="D77" t="s">
        <v>17</v>
      </c>
      <c r="E77" s="14" t="s">
        <v>46</v>
      </c>
      <c r="F77">
        <v>0</v>
      </c>
      <c r="G77">
        <v>40</v>
      </c>
      <c r="H77">
        <v>0</v>
      </c>
    </row>
    <row r="78" spans="1:8">
      <c r="A78" s="21">
        <v>40047</v>
      </c>
      <c r="B78" t="s">
        <v>159</v>
      </c>
      <c r="C78" t="s">
        <v>164</v>
      </c>
      <c r="D78" t="s">
        <v>17</v>
      </c>
      <c r="E78" s="14" t="s">
        <v>46</v>
      </c>
      <c r="F78">
        <v>0</v>
      </c>
      <c r="G78">
        <v>30</v>
      </c>
      <c r="H78">
        <v>0</v>
      </c>
    </row>
    <row r="79" spans="1:8">
      <c r="A79" s="21">
        <v>40048</v>
      </c>
      <c r="B79" s="14" t="s">
        <v>139</v>
      </c>
      <c r="C79" s="14" t="s">
        <v>18</v>
      </c>
      <c r="D79" s="14" t="s">
        <v>141</v>
      </c>
      <c r="E79" s="14" t="s">
        <v>48</v>
      </c>
      <c r="F79">
        <v>5</v>
      </c>
      <c r="G79">
        <v>5</v>
      </c>
      <c r="H79">
        <v>0</v>
      </c>
    </row>
    <row r="80" spans="1:8">
      <c r="A80" s="21">
        <v>40048</v>
      </c>
      <c r="B80" s="14" t="s">
        <v>139</v>
      </c>
      <c r="C80" s="14" t="s">
        <v>18</v>
      </c>
      <c r="D80" s="14" t="s">
        <v>141</v>
      </c>
      <c r="E80" s="14" t="s">
        <v>48</v>
      </c>
      <c r="F80">
        <v>4</v>
      </c>
      <c r="G80">
        <v>0</v>
      </c>
      <c r="H80">
        <v>0</v>
      </c>
    </row>
    <row r="81" spans="1:8">
      <c r="A81" s="21">
        <v>40048</v>
      </c>
      <c r="B81" s="14" t="s">
        <v>139</v>
      </c>
      <c r="C81" s="14" t="s">
        <v>18</v>
      </c>
      <c r="D81" s="14" t="s">
        <v>141</v>
      </c>
      <c r="E81" s="14" t="s">
        <v>48</v>
      </c>
      <c r="F81">
        <v>8</v>
      </c>
      <c r="G81">
        <v>0</v>
      </c>
      <c r="H81">
        <v>0</v>
      </c>
    </row>
    <row r="82" spans="1:8">
      <c r="A82" s="21">
        <v>40048</v>
      </c>
      <c r="B82" s="14" t="s">
        <v>139</v>
      </c>
      <c r="C82" s="14" t="s">
        <v>18</v>
      </c>
      <c r="D82" s="14" t="s">
        <v>141</v>
      </c>
      <c r="E82" s="14" t="s">
        <v>48</v>
      </c>
      <c r="F82">
        <v>30</v>
      </c>
      <c r="G82">
        <v>50</v>
      </c>
      <c r="H82">
        <v>0</v>
      </c>
    </row>
    <row r="83" spans="1:8">
      <c r="A83" s="21">
        <v>40048</v>
      </c>
      <c r="B83" s="14" t="s">
        <v>139</v>
      </c>
      <c r="C83" s="14" t="s">
        <v>18</v>
      </c>
      <c r="D83" s="14" t="s">
        <v>141</v>
      </c>
      <c r="E83" s="14" t="s">
        <v>48</v>
      </c>
      <c r="F83">
        <v>15</v>
      </c>
      <c r="G83">
        <v>60</v>
      </c>
      <c r="H83">
        <v>0</v>
      </c>
    </row>
  </sheetData>
  <phoneticPr fontId="5" type="noConversion"/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CC51"/>
  <sheetViews>
    <sheetView tabSelected="1" topLeftCell="AQ1" workbookViewId="0">
      <selection activeCell="BA3" sqref="BA3"/>
    </sheetView>
  </sheetViews>
  <sheetFormatPr baseColWidth="10" defaultRowHeight="15"/>
  <cols>
    <col min="2" max="2" width="7.83203125" bestFit="1" customWidth="1"/>
    <col min="3" max="36" width="27.1640625" bestFit="1" customWidth="1"/>
    <col min="37" max="37" width="10.5" bestFit="1" customWidth="1"/>
  </cols>
  <sheetData>
    <row r="2" spans="1:81">
      <c r="AV2" t="s">
        <v>10</v>
      </c>
      <c r="BB2" t="s">
        <v>10</v>
      </c>
      <c r="BC2" t="s">
        <v>11</v>
      </c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3"/>
    </row>
    <row r="3" spans="1:81">
      <c r="A3" s="7" t="s">
        <v>8</v>
      </c>
      <c r="B3" s="5"/>
      <c r="C3" s="1" t="s">
        <v>23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24"/>
      <c r="AO3" s="7" t="s">
        <v>6</v>
      </c>
      <c r="AP3" s="5" t="s">
        <v>89</v>
      </c>
      <c r="AQ3" s="5" t="s">
        <v>100</v>
      </c>
      <c r="AR3" s="5" t="s">
        <v>87</v>
      </c>
      <c r="AS3" s="5" t="s">
        <v>119</v>
      </c>
      <c r="AT3" s="5" t="s">
        <v>1</v>
      </c>
      <c r="AU3" s="5" t="s">
        <v>117</v>
      </c>
      <c r="AV3" s="5" t="s">
        <v>9</v>
      </c>
      <c r="AW3" s="5" t="s">
        <v>92</v>
      </c>
      <c r="AX3" s="5" t="s">
        <v>109</v>
      </c>
      <c r="AY3" s="5" t="s">
        <v>110</v>
      </c>
      <c r="AZ3" s="5" t="s">
        <v>116</v>
      </c>
      <c r="BA3" s="5" t="s">
        <v>99</v>
      </c>
      <c r="BB3" s="5" t="s">
        <v>121</v>
      </c>
      <c r="BC3" s="5" t="s">
        <v>93</v>
      </c>
      <c r="BD3" s="5" t="s">
        <v>5</v>
      </c>
      <c r="BE3" s="5" t="s">
        <v>79</v>
      </c>
      <c r="BF3" s="5" t="s">
        <v>90</v>
      </c>
      <c r="BG3" s="3" t="s">
        <v>63</v>
      </c>
      <c r="BK3" s="7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13"/>
    </row>
    <row r="4" spans="1:81">
      <c r="A4" s="1" t="s">
        <v>124</v>
      </c>
      <c r="B4" s="1" t="s">
        <v>75</v>
      </c>
      <c r="C4" s="7" t="s">
        <v>118</v>
      </c>
      <c r="D4" s="5" t="s">
        <v>89</v>
      </c>
      <c r="E4" s="5" t="s">
        <v>100</v>
      </c>
      <c r="F4" s="5" t="s">
        <v>87</v>
      </c>
      <c r="G4" s="5" t="s">
        <v>102</v>
      </c>
      <c r="H4" s="5" t="s">
        <v>95</v>
      </c>
      <c r="I4" s="5" t="s">
        <v>119</v>
      </c>
      <c r="J4" s="5" t="s">
        <v>1</v>
      </c>
      <c r="K4" s="5" t="s">
        <v>97</v>
      </c>
      <c r="L4" s="5" t="s">
        <v>117</v>
      </c>
      <c r="M4" s="5" t="s">
        <v>86</v>
      </c>
      <c r="N4" s="5" t="s">
        <v>2</v>
      </c>
      <c r="O4" s="5" t="s">
        <v>94</v>
      </c>
      <c r="P4" s="5" t="s">
        <v>92</v>
      </c>
      <c r="Q4" s="5" t="s">
        <v>109</v>
      </c>
      <c r="R4" s="5" t="s">
        <v>110</v>
      </c>
      <c r="S4" s="5" t="s">
        <v>116</v>
      </c>
      <c r="T4" s="5" t="s">
        <v>98</v>
      </c>
      <c r="U4" s="5" t="s">
        <v>91</v>
      </c>
      <c r="V4" s="5" t="s">
        <v>3</v>
      </c>
      <c r="W4" s="5" t="s">
        <v>99</v>
      </c>
      <c r="X4" s="5" t="s">
        <v>103</v>
      </c>
      <c r="Y4" s="5" t="s">
        <v>121</v>
      </c>
      <c r="Z4" s="5" t="s">
        <v>4</v>
      </c>
      <c r="AA4" s="5" t="s">
        <v>93</v>
      </c>
      <c r="AB4" s="5" t="s">
        <v>82</v>
      </c>
      <c r="AC4" s="5" t="s">
        <v>5</v>
      </c>
      <c r="AD4" s="5" t="s">
        <v>96</v>
      </c>
      <c r="AE4" s="5" t="s">
        <v>79</v>
      </c>
      <c r="AF4" s="5" t="s">
        <v>84</v>
      </c>
      <c r="AG4" s="5" t="s">
        <v>85</v>
      </c>
      <c r="AH4" s="5" t="s">
        <v>90</v>
      </c>
      <c r="AI4" s="5" t="s">
        <v>104</v>
      </c>
      <c r="AJ4" s="5" t="s">
        <v>61</v>
      </c>
      <c r="AK4" s="3" t="s">
        <v>63</v>
      </c>
      <c r="AN4" s="7" t="s">
        <v>142</v>
      </c>
      <c r="AO4" s="7">
        <v>1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581.59156147590613</v>
      </c>
      <c r="BF4" s="26">
        <v>0</v>
      </c>
      <c r="BG4" s="13">
        <v>581.59156147590613</v>
      </c>
      <c r="BK4" s="11"/>
      <c r="BL4" s="28"/>
      <c r="BM4" s="28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28"/>
      <c r="CB4" s="28"/>
      <c r="CC4" s="10"/>
    </row>
    <row r="5" spans="1:81">
      <c r="A5" s="7" t="s">
        <v>142</v>
      </c>
      <c r="B5" s="7">
        <v>1</v>
      </c>
      <c r="C5" s="25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>
        <v>1</v>
      </c>
      <c r="AF5" s="26"/>
      <c r="AG5" s="26"/>
      <c r="AH5" s="26"/>
      <c r="AI5" s="26"/>
      <c r="AJ5" s="26"/>
      <c r="AK5" s="13">
        <v>1</v>
      </c>
      <c r="AN5" s="7" t="s">
        <v>142</v>
      </c>
      <c r="AO5" s="11">
        <v>2</v>
      </c>
      <c r="AP5" s="28">
        <v>0</v>
      </c>
      <c r="AQ5" s="28">
        <v>0</v>
      </c>
      <c r="AR5" s="31">
        <v>0</v>
      </c>
      <c r="AS5" s="31">
        <v>0</v>
      </c>
      <c r="AT5" s="31">
        <v>0</v>
      </c>
      <c r="AU5" s="31">
        <v>0</v>
      </c>
      <c r="AV5" s="31">
        <v>0</v>
      </c>
      <c r="AW5" s="31">
        <v>0</v>
      </c>
      <c r="AX5" s="31">
        <v>0</v>
      </c>
      <c r="AY5" s="31">
        <v>0</v>
      </c>
      <c r="AZ5" s="31">
        <v>0</v>
      </c>
      <c r="BA5" s="31">
        <v>0</v>
      </c>
      <c r="BB5" s="31">
        <v>0</v>
      </c>
      <c r="BC5" s="31">
        <v>0</v>
      </c>
      <c r="BD5" s="31">
        <v>0</v>
      </c>
      <c r="BE5" s="28">
        <v>325.88117824831693</v>
      </c>
      <c r="BF5" s="28">
        <v>0</v>
      </c>
      <c r="BG5" s="10">
        <v>325.88117824831693</v>
      </c>
      <c r="BK5" s="11"/>
      <c r="BL5" s="28"/>
      <c r="BM5" s="28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10"/>
    </row>
    <row r="6" spans="1:81">
      <c r="A6" s="12"/>
      <c r="B6" s="11">
        <v>2</v>
      </c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>
        <v>1</v>
      </c>
      <c r="AF6" s="28"/>
      <c r="AG6" s="28"/>
      <c r="AH6" s="28"/>
      <c r="AI6" s="28"/>
      <c r="AJ6" s="28"/>
      <c r="AK6" s="10">
        <v>1</v>
      </c>
      <c r="AN6" s="7" t="s">
        <v>142</v>
      </c>
      <c r="AO6" s="11">
        <v>5</v>
      </c>
      <c r="AP6" s="28">
        <v>0</v>
      </c>
      <c r="AQ6" s="28">
        <v>113.54703682112827</v>
      </c>
      <c r="AR6" s="31">
        <v>0</v>
      </c>
      <c r="AS6" s="31">
        <v>0</v>
      </c>
      <c r="AT6" s="31">
        <v>0</v>
      </c>
      <c r="AU6" s="31">
        <v>0</v>
      </c>
      <c r="AV6" s="31">
        <v>0</v>
      </c>
      <c r="AW6" s="31">
        <v>0</v>
      </c>
      <c r="AX6" s="31">
        <v>0</v>
      </c>
      <c r="AY6" s="31">
        <v>0</v>
      </c>
      <c r="AZ6" s="31">
        <v>0</v>
      </c>
      <c r="BA6" s="31">
        <v>0</v>
      </c>
      <c r="BB6" s="31">
        <v>0</v>
      </c>
      <c r="BC6" s="31">
        <v>0</v>
      </c>
      <c r="BD6" s="31">
        <v>0</v>
      </c>
      <c r="BE6" s="31">
        <v>0</v>
      </c>
      <c r="BF6" s="31">
        <v>0</v>
      </c>
      <c r="BG6" s="10">
        <v>113.54703682112827</v>
      </c>
      <c r="BK6" s="11"/>
      <c r="BL6" s="28"/>
      <c r="BM6" s="28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10"/>
    </row>
    <row r="7" spans="1:81">
      <c r="A7" s="12"/>
      <c r="B7" s="11">
        <v>5</v>
      </c>
      <c r="C7" s="27"/>
      <c r="D7" s="28"/>
      <c r="E7" s="28">
        <v>2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10">
        <v>2</v>
      </c>
      <c r="AN7" s="7" t="s">
        <v>142</v>
      </c>
      <c r="AO7" s="11">
        <v>6</v>
      </c>
      <c r="AP7" s="28">
        <v>0</v>
      </c>
      <c r="AQ7" s="28">
        <v>127.89190093405074</v>
      </c>
      <c r="AR7" s="31">
        <v>0</v>
      </c>
      <c r="AS7" s="31">
        <v>0</v>
      </c>
      <c r="AT7" s="31">
        <v>0</v>
      </c>
      <c r="AU7" s="31">
        <v>0</v>
      </c>
      <c r="AV7" s="31">
        <v>0</v>
      </c>
      <c r="AW7" s="31">
        <v>0</v>
      </c>
      <c r="AX7" s="31">
        <v>0</v>
      </c>
      <c r="AY7" s="31">
        <v>0</v>
      </c>
      <c r="AZ7" s="31">
        <v>0</v>
      </c>
      <c r="BA7" s="31">
        <v>0</v>
      </c>
      <c r="BB7" s="31">
        <v>0</v>
      </c>
      <c r="BC7" s="31">
        <v>0</v>
      </c>
      <c r="BD7" s="31">
        <v>0</v>
      </c>
      <c r="BE7" s="31">
        <v>0</v>
      </c>
      <c r="BF7" s="31">
        <v>0</v>
      </c>
      <c r="BG7" s="10">
        <v>127.89190093405074</v>
      </c>
      <c r="BK7" s="11"/>
      <c r="BL7" s="28"/>
      <c r="BM7" s="28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28"/>
      <c r="CB7" s="31"/>
      <c r="CC7" s="10"/>
    </row>
    <row r="8" spans="1:81">
      <c r="A8" s="12"/>
      <c r="B8" s="11">
        <v>6</v>
      </c>
      <c r="C8" s="27"/>
      <c r="D8" s="28"/>
      <c r="E8" s="28">
        <v>2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10">
        <v>2</v>
      </c>
      <c r="AN8" s="7" t="s">
        <v>142</v>
      </c>
      <c r="AO8" s="11">
        <v>13</v>
      </c>
      <c r="AP8" s="28">
        <v>0</v>
      </c>
      <c r="AQ8" s="28">
        <v>0</v>
      </c>
      <c r="AR8" s="31">
        <v>0</v>
      </c>
      <c r="AS8" s="31">
        <v>0</v>
      </c>
      <c r="AT8" s="31">
        <v>0</v>
      </c>
      <c r="AU8" s="31">
        <v>0</v>
      </c>
      <c r="AV8" s="31">
        <v>0</v>
      </c>
      <c r="AW8" s="31">
        <v>0</v>
      </c>
      <c r="AX8" s="31">
        <v>0</v>
      </c>
      <c r="AY8" s="31">
        <v>0</v>
      </c>
      <c r="AZ8" s="31">
        <v>0</v>
      </c>
      <c r="BA8" s="31">
        <v>0</v>
      </c>
      <c r="BB8" s="31">
        <v>0</v>
      </c>
      <c r="BC8" s="31">
        <v>0</v>
      </c>
      <c r="BD8" s="31">
        <v>0</v>
      </c>
      <c r="BE8" s="28">
        <v>559.0592627466973</v>
      </c>
      <c r="BF8" s="31">
        <v>0</v>
      </c>
      <c r="BG8" s="10">
        <v>559.0592627466973</v>
      </c>
      <c r="BK8" s="11"/>
      <c r="BL8" s="28"/>
      <c r="BM8" s="28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28"/>
      <c r="CB8" s="31"/>
      <c r="CC8" s="10"/>
    </row>
    <row r="9" spans="1:81">
      <c r="A9" s="12"/>
      <c r="B9" s="11">
        <v>13</v>
      </c>
      <c r="C9" s="27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>
        <v>2</v>
      </c>
      <c r="AF9" s="28"/>
      <c r="AG9" s="28"/>
      <c r="AH9" s="28"/>
      <c r="AI9" s="28"/>
      <c r="AJ9" s="28"/>
      <c r="AK9" s="10">
        <v>2</v>
      </c>
      <c r="AN9" s="7" t="s">
        <v>142</v>
      </c>
      <c r="AO9" s="11">
        <v>14</v>
      </c>
      <c r="AP9" s="28">
        <v>0</v>
      </c>
      <c r="AQ9" s="28">
        <v>0</v>
      </c>
      <c r="AR9" s="31">
        <v>0</v>
      </c>
      <c r="AS9" s="31">
        <v>0</v>
      </c>
      <c r="AT9" s="31">
        <v>0</v>
      </c>
      <c r="AU9" s="31">
        <v>0</v>
      </c>
      <c r="AV9" s="31">
        <v>0</v>
      </c>
      <c r="AW9" s="31">
        <v>0</v>
      </c>
      <c r="AX9" s="31">
        <v>0</v>
      </c>
      <c r="AY9" s="31">
        <v>0</v>
      </c>
      <c r="AZ9" s="31">
        <v>0</v>
      </c>
      <c r="BA9" s="31">
        <v>0</v>
      </c>
      <c r="BB9" s="31">
        <v>0</v>
      </c>
      <c r="BC9" s="31">
        <v>0</v>
      </c>
      <c r="BD9" s="31">
        <v>0</v>
      </c>
      <c r="BE9" s="28">
        <v>581.59156147590613</v>
      </c>
      <c r="BF9" s="31">
        <v>0</v>
      </c>
      <c r="BG9" s="10">
        <v>581.59156147590613</v>
      </c>
      <c r="BK9" s="11"/>
      <c r="BL9" s="28"/>
      <c r="BM9" s="28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28"/>
      <c r="CB9" s="31"/>
      <c r="CC9" s="10"/>
    </row>
    <row r="10" spans="1:81">
      <c r="A10" s="12"/>
      <c r="B10" s="11">
        <v>14</v>
      </c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>
        <v>1</v>
      </c>
      <c r="AF10" s="28"/>
      <c r="AG10" s="28"/>
      <c r="AH10" s="28"/>
      <c r="AI10" s="28"/>
      <c r="AJ10" s="28"/>
      <c r="AK10" s="10">
        <v>1</v>
      </c>
      <c r="AN10" s="7" t="s">
        <v>142</v>
      </c>
      <c r="AO10" s="11">
        <v>15</v>
      </c>
      <c r="AP10" s="28">
        <v>0</v>
      </c>
      <c r="AQ10" s="28">
        <v>0</v>
      </c>
      <c r="AR10" s="31">
        <v>0</v>
      </c>
      <c r="AS10" s="31">
        <v>0</v>
      </c>
      <c r="AT10" s="31">
        <v>0</v>
      </c>
      <c r="AU10" s="31">
        <v>0</v>
      </c>
      <c r="AV10" s="31">
        <v>0</v>
      </c>
      <c r="AW10" s="31">
        <v>0</v>
      </c>
      <c r="AX10" s="31">
        <v>0</v>
      </c>
      <c r="AY10" s="31">
        <v>0</v>
      </c>
      <c r="AZ10" s="31">
        <v>0</v>
      </c>
      <c r="BA10" s="31">
        <v>0</v>
      </c>
      <c r="BB10" s="31">
        <v>0</v>
      </c>
      <c r="BC10" s="31">
        <v>0</v>
      </c>
      <c r="BD10" s="31">
        <v>0</v>
      </c>
      <c r="BE10" s="28">
        <v>581.59156147590613</v>
      </c>
      <c r="BF10" s="31">
        <v>0</v>
      </c>
      <c r="BG10" s="10">
        <v>581.59156147590613</v>
      </c>
      <c r="BK10" s="11"/>
      <c r="BL10" s="28"/>
      <c r="BM10" s="28"/>
      <c r="BN10" s="31"/>
      <c r="BO10" s="31"/>
      <c r="BP10" s="31"/>
      <c r="BQ10" s="31"/>
      <c r="BR10" s="31"/>
      <c r="BS10" s="28"/>
      <c r="BT10" s="31"/>
      <c r="BU10" s="31"/>
      <c r="BV10" s="31"/>
      <c r="BW10" s="31"/>
      <c r="BX10" s="31"/>
      <c r="BY10" s="28"/>
      <c r="BZ10" s="31"/>
      <c r="CA10" s="31"/>
      <c r="CB10" s="31"/>
      <c r="CC10" s="10"/>
    </row>
    <row r="11" spans="1:81">
      <c r="A11" s="12"/>
      <c r="B11" s="11">
        <v>15</v>
      </c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>
        <v>1</v>
      </c>
      <c r="AF11" s="28"/>
      <c r="AG11" s="28"/>
      <c r="AH11" s="28"/>
      <c r="AI11" s="28"/>
      <c r="AJ11" s="28"/>
      <c r="AK11" s="10">
        <v>1</v>
      </c>
      <c r="AN11" s="7" t="s">
        <v>142</v>
      </c>
      <c r="AO11" s="11">
        <v>16</v>
      </c>
      <c r="AP11" s="28">
        <v>0</v>
      </c>
      <c r="AQ11" s="28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28">
        <v>9.93</v>
      </c>
      <c r="AX11" s="31">
        <v>0</v>
      </c>
      <c r="AY11" s="31">
        <v>0</v>
      </c>
      <c r="AZ11" s="31">
        <v>0</v>
      </c>
      <c r="BA11" s="31">
        <v>0</v>
      </c>
      <c r="BB11" s="31">
        <v>0</v>
      </c>
      <c r="BC11" s="28">
        <v>55.334333241327194</v>
      </c>
      <c r="BD11" s="31">
        <v>0</v>
      </c>
      <c r="BE11" s="31">
        <v>0</v>
      </c>
      <c r="BF11" s="31">
        <v>0</v>
      </c>
      <c r="BG11" s="10">
        <v>79.16742078286606</v>
      </c>
      <c r="BK11" s="11"/>
      <c r="BL11" s="28"/>
      <c r="BM11" s="28"/>
      <c r="BN11" s="28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28"/>
      <c r="CB11" s="28"/>
      <c r="CC11" s="10"/>
    </row>
    <row r="12" spans="1:81">
      <c r="A12" s="12"/>
      <c r="B12" s="11">
        <v>16</v>
      </c>
      <c r="C12" s="27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>
        <v>1</v>
      </c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>
        <v>1</v>
      </c>
      <c r="AB12" s="28"/>
      <c r="AC12" s="28"/>
      <c r="AD12" s="28"/>
      <c r="AE12" s="28"/>
      <c r="AF12" s="28"/>
      <c r="AG12" s="28"/>
      <c r="AH12" s="28"/>
      <c r="AI12" s="28"/>
      <c r="AJ12" s="28"/>
      <c r="AK12" s="10">
        <v>2</v>
      </c>
      <c r="AN12" s="7" t="s">
        <v>142</v>
      </c>
      <c r="AO12" s="11">
        <v>19</v>
      </c>
      <c r="AP12" s="28">
        <v>147.27492536161824</v>
      </c>
      <c r="AQ12" s="28">
        <v>0</v>
      </c>
      <c r="AR12" s="28">
        <v>30</v>
      </c>
      <c r="AS12" s="31">
        <v>0</v>
      </c>
      <c r="AT12" s="31">
        <v>0</v>
      </c>
      <c r="AU12" s="31">
        <v>0</v>
      </c>
      <c r="AV12" s="31">
        <v>0</v>
      </c>
      <c r="AW12" s="31">
        <v>0</v>
      </c>
      <c r="AX12" s="31">
        <v>0</v>
      </c>
      <c r="AY12" s="31">
        <v>0</v>
      </c>
      <c r="AZ12" s="31">
        <v>0</v>
      </c>
      <c r="BA12" s="31">
        <v>0</v>
      </c>
      <c r="BB12" s="31">
        <v>0</v>
      </c>
      <c r="BC12" s="31">
        <v>0</v>
      </c>
      <c r="BD12" s="31">
        <v>0</v>
      </c>
      <c r="BE12" s="28">
        <v>599.3254457602211</v>
      </c>
      <c r="BF12" s="28">
        <v>7.6435737842196234</v>
      </c>
      <c r="BG12" s="10">
        <v>784.24394490605891</v>
      </c>
      <c r="BK12" s="11"/>
      <c r="BL12" s="28"/>
      <c r="BM12" s="28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28"/>
      <c r="CB12" s="31"/>
      <c r="CC12" s="10"/>
    </row>
    <row r="13" spans="1:81">
      <c r="A13" s="12"/>
      <c r="B13" s="11">
        <v>19</v>
      </c>
      <c r="C13" s="27"/>
      <c r="D13" s="28">
        <v>1</v>
      </c>
      <c r="E13" s="28"/>
      <c r="F13" s="28">
        <v>20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>
        <v>2</v>
      </c>
      <c r="AF13" s="28"/>
      <c r="AG13" s="28"/>
      <c r="AH13" s="28">
        <v>2</v>
      </c>
      <c r="AI13" s="28"/>
      <c r="AJ13" s="28"/>
      <c r="AK13" s="10">
        <v>25</v>
      </c>
      <c r="AN13" s="7" t="s">
        <v>142</v>
      </c>
      <c r="AO13" s="11">
        <v>31</v>
      </c>
      <c r="AP13" s="28">
        <v>0</v>
      </c>
      <c r="AQ13" s="28">
        <v>0</v>
      </c>
      <c r="AR13" s="31">
        <v>0</v>
      </c>
      <c r="AS13" s="31">
        <v>0</v>
      </c>
      <c r="AT13" s="31">
        <v>0</v>
      </c>
      <c r="AU13" s="31">
        <v>0</v>
      </c>
      <c r="AV13" s="31">
        <v>0</v>
      </c>
      <c r="AW13" s="31">
        <v>0</v>
      </c>
      <c r="AX13" s="31">
        <v>0</v>
      </c>
      <c r="AY13" s="31">
        <v>0</v>
      </c>
      <c r="AZ13" s="31">
        <v>0</v>
      </c>
      <c r="BA13" s="31">
        <v>0</v>
      </c>
      <c r="BB13" s="31">
        <v>0</v>
      </c>
      <c r="BC13" s="31">
        <v>0</v>
      </c>
      <c r="BD13" s="31">
        <v>0</v>
      </c>
      <c r="BE13" s="28">
        <v>325.88117824831693</v>
      </c>
      <c r="BF13" s="31">
        <v>0</v>
      </c>
      <c r="BG13" s="10">
        <v>325.88117824831693</v>
      </c>
      <c r="BK13" s="11"/>
      <c r="BL13" s="28"/>
      <c r="BM13" s="28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28"/>
      <c r="CB13" s="31"/>
      <c r="CC13" s="10"/>
    </row>
    <row r="14" spans="1:81">
      <c r="A14" s="12"/>
      <c r="B14" s="11">
        <v>31</v>
      </c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>
        <v>1</v>
      </c>
      <c r="AF14" s="28"/>
      <c r="AG14" s="28"/>
      <c r="AH14" s="28"/>
      <c r="AI14" s="28"/>
      <c r="AJ14" s="28"/>
      <c r="AK14" s="10">
        <v>1</v>
      </c>
      <c r="AN14" s="7" t="s">
        <v>142</v>
      </c>
      <c r="AO14" s="11">
        <v>32</v>
      </c>
      <c r="AP14" s="28">
        <v>0</v>
      </c>
      <c r="AQ14" s="28">
        <v>0</v>
      </c>
      <c r="AR14" s="31">
        <v>0</v>
      </c>
      <c r="AS14" s="31">
        <v>0</v>
      </c>
      <c r="AT14" s="31">
        <v>0</v>
      </c>
      <c r="AU14" s="31">
        <v>0</v>
      </c>
      <c r="AV14" s="31">
        <v>0</v>
      </c>
      <c r="AW14" s="31">
        <v>0</v>
      </c>
      <c r="AX14" s="31">
        <v>0</v>
      </c>
      <c r="AY14" s="31">
        <v>0</v>
      </c>
      <c r="AZ14" s="31">
        <v>0</v>
      </c>
      <c r="BA14" s="31">
        <v>0</v>
      </c>
      <c r="BB14" s="31">
        <v>0</v>
      </c>
      <c r="BC14" s="31">
        <v>0</v>
      </c>
      <c r="BD14" s="31">
        <v>0</v>
      </c>
      <c r="BE14" s="28">
        <v>767.00837958593274</v>
      </c>
      <c r="BF14" s="31">
        <v>0</v>
      </c>
      <c r="BG14" s="10">
        <v>767.00837958593274</v>
      </c>
      <c r="BK14" s="11"/>
      <c r="BL14" s="28"/>
      <c r="BM14" s="28"/>
      <c r="BN14" s="31"/>
      <c r="BO14" s="31"/>
      <c r="BP14" s="31"/>
      <c r="BQ14" s="31"/>
      <c r="BR14" s="31"/>
      <c r="BS14" s="31"/>
      <c r="BT14" s="31"/>
      <c r="BU14" s="31"/>
      <c r="BV14" s="31"/>
      <c r="BW14" s="28"/>
      <c r="BX14" s="31"/>
      <c r="BY14" s="31"/>
      <c r="BZ14" s="31"/>
      <c r="CA14" s="28"/>
      <c r="CB14" s="31"/>
      <c r="CC14" s="10"/>
    </row>
    <row r="15" spans="1:81">
      <c r="A15" s="12"/>
      <c r="B15" s="11">
        <v>32</v>
      </c>
      <c r="C15" s="2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>
        <v>2</v>
      </c>
      <c r="AF15" s="28"/>
      <c r="AG15" s="28"/>
      <c r="AH15" s="28"/>
      <c r="AI15" s="28"/>
      <c r="AJ15" s="28"/>
      <c r="AK15" s="10">
        <v>2</v>
      </c>
      <c r="AN15" s="7" t="s">
        <v>142</v>
      </c>
      <c r="AO15" s="11">
        <v>39</v>
      </c>
      <c r="AP15" s="28">
        <v>0</v>
      </c>
      <c r="AQ15" s="28">
        <v>0</v>
      </c>
      <c r="AR15" s="31">
        <v>0</v>
      </c>
      <c r="AS15" s="31">
        <v>0</v>
      </c>
      <c r="AT15" s="31">
        <v>0</v>
      </c>
      <c r="AU15" s="31">
        <v>0</v>
      </c>
      <c r="AV15" s="31">
        <v>0</v>
      </c>
      <c r="AW15" s="31">
        <v>0</v>
      </c>
      <c r="AX15" s="31">
        <v>0</v>
      </c>
      <c r="AY15" s="31">
        <v>0</v>
      </c>
      <c r="AZ15" s="31">
        <v>0</v>
      </c>
      <c r="BA15" s="28">
        <v>328.97032590245044</v>
      </c>
      <c r="BB15" s="31">
        <v>0</v>
      </c>
      <c r="BC15" s="31">
        <v>0</v>
      </c>
      <c r="BD15" s="31">
        <v>0</v>
      </c>
      <c r="BE15" s="28">
        <v>380.52016904736644</v>
      </c>
      <c r="BF15" s="31">
        <v>0</v>
      </c>
      <c r="BG15" s="10">
        <v>709.49049494981682</v>
      </c>
      <c r="BK15" s="11"/>
      <c r="BL15" s="28"/>
      <c r="BM15" s="28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10"/>
    </row>
    <row r="16" spans="1:81">
      <c r="A16" s="12"/>
      <c r="B16" s="11">
        <v>39</v>
      </c>
      <c r="C16" s="2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>
        <v>1</v>
      </c>
      <c r="X16" s="28"/>
      <c r="Y16" s="28"/>
      <c r="Z16" s="28"/>
      <c r="AA16" s="28"/>
      <c r="AB16" s="28"/>
      <c r="AC16" s="28"/>
      <c r="AD16" s="28"/>
      <c r="AE16" s="28">
        <v>1</v>
      </c>
      <c r="AF16" s="28"/>
      <c r="AG16" s="28"/>
      <c r="AH16" s="28"/>
      <c r="AI16" s="28"/>
      <c r="AJ16" s="28"/>
      <c r="AK16" s="10">
        <v>2</v>
      </c>
      <c r="AN16" s="7" t="s">
        <v>142</v>
      </c>
      <c r="AO16" s="11">
        <v>42</v>
      </c>
      <c r="AP16" s="28">
        <v>0</v>
      </c>
      <c r="AQ16" s="28">
        <v>72.67122033859151</v>
      </c>
      <c r="AR16" s="31">
        <v>0</v>
      </c>
      <c r="AS16" s="31">
        <v>0</v>
      </c>
      <c r="AT16" s="31">
        <v>0</v>
      </c>
      <c r="AU16" s="31">
        <v>0</v>
      </c>
      <c r="AV16" s="31">
        <v>0</v>
      </c>
      <c r="AW16" s="31">
        <v>0</v>
      </c>
      <c r="AX16" s="31">
        <v>0</v>
      </c>
      <c r="AY16" s="31">
        <v>0</v>
      </c>
      <c r="AZ16" s="31">
        <v>0</v>
      </c>
      <c r="BA16" s="31">
        <v>0</v>
      </c>
      <c r="BB16" s="31">
        <v>0</v>
      </c>
      <c r="BC16" s="31">
        <v>0</v>
      </c>
      <c r="BD16" s="31">
        <v>0</v>
      </c>
      <c r="BE16" s="31">
        <v>0</v>
      </c>
      <c r="BF16" s="31">
        <v>0</v>
      </c>
      <c r="BG16" s="10">
        <v>72.67122033859151</v>
      </c>
      <c r="BK16" s="11"/>
      <c r="BL16" s="28"/>
      <c r="BM16" s="28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2"/>
    </row>
    <row r="17" spans="1:81">
      <c r="A17" s="12"/>
      <c r="B17" s="11">
        <v>42</v>
      </c>
      <c r="C17" s="27"/>
      <c r="D17" s="28"/>
      <c r="E17" s="28">
        <v>1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10">
        <v>1</v>
      </c>
      <c r="AN17" s="7" t="s">
        <v>142</v>
      </c>
      <c r="AO17" s="11">
        <v>43</v>
      </c>
      <c r="AP17" s="28">
        <v>0</v>
      </c>
      <c r="AQ17" s="28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0</v>
      </c>
      <c r="AW17" s="31">
        <v>0</v>
      </c>
      <c r="AX17" s="31">
        <v>0</v>
      </c>
      <c r="AY17" s="31">
        <v>0</v>
      </c>
      <c r="AZ17" s="31">
        <v>0</v>
      </c>
      <c r="BA17" s="31">
        <v>0</v>
      </c>
      <c r="BB17" s="31">
        <v>0</v>
      </c>
      <c r="BC17" s="31">
        <v>0</v>
      </c>
      <c r="BD17" s="31">
        <v>0</v>
      </c>
      <c r="BE17" s="28">
        <v>2130.775018938537</v>
      </c>
      <c r="BF17" s="31">
        <v>0</v>
      </c>
      <c r="BG17" s="10">
        <v>2130.775018938537</v>
      </c>
      <c r="BK17" s="7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13"/>
    </row>
    <row r="18" spans="1:81">
      <c r="A18" s="12"/>
      <c r="B18" s="11">
        <v>43</v>
      </c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>
        <v>2</v>
      </c>
      <c r="AF18" s="28"/>
      <c r="AG18" s="28"/>
      <c r="AH18" s="28"/>
      <c r="AI18" s="28"/>
      <c r="AJ18" s="28"/>
      <c r="AK18" s="10">
        <v>2</v>
      </c>
      <c r="AN18" s="7" t="s">
        <v>139</v>
      </c>
      <c r="AO18" s="7">
        <v>55</v>
      </c>
      <c r="AP18" s="26">
        <v>0</v>
      </c>
      <c r="AQ18" s="26">
        <v>0</v>
      </c>
      <c r="AR18" s="26">
        <v>0</v>
      </c>
      <c r="AS18" s="26">
        <v>0</v>
      </c>
      <c r="AT18" s="26">
        <v>0</v>
      </c>
      <c r="AU18" s="26">
        <v>0</v>
      </c>
      <c r="AV18" s="26">
        <v>0</v>
      </c>
      <c r="AW18" s="26">
        <v>0</v>
      </c>
      <c r="AX18" s="26">
        <v>105.15403446148417</v>
      </c>
      <c r="AY18" s="26">
        <v>0</v>
      </c>
      <c r="AZ18" s="26">
        <v>0</v>
      </c>
      <c r="BA18" s="26">
        <v>0</v>
      </c>
      <c r="BB18" s="26">
        <v>71.329671758633609</v>
      </c>
      <c r="BC18" s="26">
        <v>0</v>
      </c>
      <c r="BD18" s="26">
        <v>0</v>
      </c>
      <c r="BE18" s="26">
        <v>0</v>
      </c>
      <c r="BF18" s="26">
        <v>0</v>
      </c>
      <c r="BG18" s="13">
        <v>176.48370622011777</v>
      </c>
      <c r="BK18" s="11"/>
      <c r="BL18" s="28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10"/>
    </row>
    <row r="19" spans="1:81">
      <c r="A19" s="12"/>
      <c r="B19" s="11" t="s">
        <v>61</v>
      </c>
      <c r="C19" s="27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10"/>
      <c r="AN19" s="7" t="s">
        <v>139</v>
      </c>
      <c r="AO19" s="11">
        <v>57</v>
      </c>
      <c r="AP19" s="28">
        <v>68.093725989745337</v>
      </c>
      <c r="AQ19" s="31">
        <v>0</v>
      </c>
      <c r="AR19" s="31">
        <v>0</v>
      </c>
      <c r="AS19" s="31">
        <v>0</v>
      </c>
      <c r="AT19" s="31">
        <v>0</v>
      </c>
      <c r="AU19" s="31">
        <v>0</v>
      </c>
      <c r="AV19" s="31">
        <v>0</v>
      </c>
      <c r="AW19" s="31">
        <v>0</v>
      </c>
      <c r="AX19" s="31">
        <v>0</v>
      </c>
      <c r="AY19" s="31">
        <v>0</v>
      </c>
      <c r="AZ19" s="31">
        <v>0</v>
      </c>
      <c r="BA19" s="31">
        <v>0</v>
      </c>
      <c r="BB19" s="31">
        <v>0</v>
      </c>
      <c r="BC19" s="31">
        <v>0</v>
      </c>
      <c r="BD19" s="31">
        <v>0</v>
      </c>
      <c r="BE19" s="31">
        <v>0</v>
      </c>
      <c r="BF19" s="31">
        <v>0</v>
      </c>
      <c r="BG19" s="10">
        <v>68.093725989745337</v>
      </c>
      <c r="BK19" s="11"/>
      <c r="BL19" s="28"/>
      <c r="BM19" s="31"/>
      <c r="BN19" s="31"/>
      <c r="BO19" s="31"/>
      <c r="BP19" s="31"/>
      <c r="BQ19" s="31"/>
      <c r="BR19" s="31"/>
      <c r="BS19" s="31"/>
      <c r="BT19" s="28"/>
      <c r="BU19" s="31"/>
      <c r="BV19" s="31"/>
      <c r="BW19" s="31"/>
      <c r="BX19" s="31"/>
      <c r="BY19" s="31"/>
      <c r="BZ19" s="31"/>
      <c r="CA19" s="31"/>
      <c r="CB19" s="31"/>
      <c r="CC19" s="10"/>
    </row>
    <row r="20" spans="1:81">
      <c r="A20" s="7" t="s">
        <v>59</v>
      </c>
      <c r="B20" s="9"/>
      <c r="C20" s="25"/>
      <c r="D20" s="26">
        <v>1</v>
      </c>
      <c r="E20" s="26">
        <v>5</v>
      </c>
      <c r="F20" s="26">
        <v>20</v>
      </c>
      <c r="G20" s="26"/>
      <c r="H20" s="26"/>
      <c r="I20" s="26"/>
      <c r="J20" s="26"/>
      <c r="K20" s="26"/>
      <c r="L20" s="26"/>
      <c r="M20" s="26"/>
      <c r="N20" s="26"/>
      <c r="O20" s="26"/>
      <c r="P20" s="26">
        <v>1</v>
      </c>
      <c r="Q20" s="26"/>
      <c r="R20" s="26"/>
      <c r="S20" s="26"/>
      <c r="T20" s="26"/>
      <c r="U20" s="26"/>
      <c r="V20" s="26"/>
      <c r="W20" s="26">
        <v>1</v>
      </c>
      <c r="X20" s="26"/>
      <c r="Y20" s="26"/>
      <c r="Z20" s="26"/>
      <c r="AA20" s="26">
        <v>1</v>
      </c>
      <c r="AB20" s="26"/>
      <c r="AC20" s="26"/>
      <c r="AD20" s="26"/>
      <c r="AE20" s="26">
        <v>14</v>
      </c>
      <c r="AF20" s="26"/>
      <c r="AG20" s="26"/>
      <c r="AH20" s="26">
        <v>2</v>
      </c>
      <c r="AI20" s="26"/>
      <c r="AJ20" s="26"/>
      <c r="AK20" s="13">
        <v>45</v>
      </c>
      <c r="AN20" s="7" t="s">
        <v>139</v>
      </c>
      <c r="AO20" s="11">
        <v>60</v>
      </c>
      <c r="AP20" s="28">
        <v>0</v>
      </c>
      <c r="AQ20" s="31">
        <v>0</v>
      </c>
      <c r="AR20" s="31">
        <v>0</v>
      </c>
      <c r="AS20" s="31">
        <v>0</v>
      </c>
      <c r="AT20" s="31">
        <v>0</v>
      </c>
      <c r="AU20" s="31">
        <v>0</v>
      </c>
      <c r="AV20" s="31">
        <v>0</v>
      </c>
      <c r="AW20" s="31">
        <v>0</v>
      </c>
      <c r="AX20" s="28">
        <v>163.25857246521485</v>
      </c>
      <c r="AY20" s="31">
        <v>0</v>
      </c>
      <c r="AZ20" s="31">
        <v>0</v>
      </c>
      <c r="BA20" s="31">
        <v>0</v>
      </c>
      <c r="BB20" s="31">
        <v>0</v>
      </c>
      <c r="BC20" s="31">
        <v>0</v>
      </c>
      <c r="BD20" s="31">
        <v>0</v>
      </c>
      <c r="BE20" s="31">
        <v>0</v>
      </c>
      <c r="BF20" s="31">
        <v>0</v>
      </c>
      <c r="BG20" s="10">
        <v>163.25857246521485</v>
      </c>
      <c r="BK20" s="11"/>
      <c r="BL20" s="28"/>
      <c r="BM20" s="28"/>
      <c r="BN20" s="31"/>
      <c r="BO20" s="31"/>
      <c r="BP20" s="31"/>
      <c r="BQ20" s="31"/>
      <c r="BR20" s="31"/>
      <c r="BS20" s="28"/>
      <c r="BT20" s="28"/>
      <c r="BU20" s="31"/>
      <c r="BV20" s="31"/>
      <c r="BW20" s="31"/>
      <c r="BX20" s="31"/>
      <c r="BY20" s="31"/>
      <c r="BZ20" s="31"/>
      <c r="CA20" s="31"/>
      <c r="CB20" s="31"/>
      <c r="CC20" s="10"/>
    </row>
    <row r="21" spans="1:81">
      <c r="A21" s="7" t="s">
        <v>139</v>
      </c>
      <c r="B21" s="7">
        <v>55</v>
      </c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>
        <v>1</v>
      </c>
      <c r="R21" s="26"/>
      <c r="S21" s="26"/>
      <c r="T21" s="26"/>
      <c r="U21" s="26"/>
      <c r="V21" s="26"/>
      <c r="W21" s="26"/>
      <c r="X21" s="26"/>
      <c r="Y21" s="26">
        <v>1</v>
      </c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13">
        <v>2</v>
      </c>
      <c r="AN21" s="7" t="s">
        <v>139</v>
      </c>
      <c r="AO21" s="11">
        <v>69</v>
      </c>
      <c r="AP21" s="28">
        <v>0</v>
      </c>
      <c r="AQ21" s="28">
        <v>4.5858070152884087</v>
      </c>
      <c r="AR21" s="31">
        <v>0</v>
      </c>
      <c r="AS21" s="31">
        <v>0</v>
      </c>
      <c r="AT21" s="31">
        <v>0</v>
      </c>
      <c r="AU21" s="31">
        <v>0</v>
      </c>
      <c r="AV21" s="31">
        <v>0</v>
      </c>
      <c r="AW21" s="28">
        <v>23.23</v>
      </c>
      <c r="AX21" s="28">
        <v>0</v>
      </c>
      <c r="AY21" s="31">
        <v>0</v>
      </c>
      <c r="AZ21" s="31">
        <v>0</v>
      </c>
      <c r="BA21" s="31">
        <v>0</v>
      </c>
      <c r="BB21" s="31">
        <v>0</v>
      </c>
      <c r="BC21" s="31">
        <v>0</v>
      </c>
      <c r="BD21" s="31">
        <v>0</v>
      </c>
      <c r="BE21" s="31">
        <v>0</v>
      </c>
      <c r="BF21" s="31">
        <v>0</v>
      </c>
      <c r="BG21" s="10">
        <v>60.292725030510375</v>
      </c>
      <c r="BK21" s="11"/>
      <c r="BL21" s="28"/>
      <c r="BM21" s="28"/>
      <c r="BN21" s="31"/>
      <c r="BO21" s="31"/>
      <c r="BP21" s="31"/>
      <c r="BQ21" s="31"/>
      <c r="BR21" s="31"/>
      <c r="BS21" s="31"/>
      <c r="BT21" s="28"/>
      <c r="BU21" s="31"/>
      <c r="BV21" s="31"/>
      <c r="BW21" s="31"/>
      <c r="BX21" s="31"/>
      <c r="BY21" s="31"/>
      <c r="BZ21" s="31"/>
      <c r="CA21" s="31"/>
      <c r="CB21" s="31"/>
      <c r="CC21" s="10"/>
    </row>
    <row r="22" spans="1:81">
      <c r="A22" s="12"/>
      <c r="B22" s="11">
        <v>57</v>
      </c>
      <c r="C22" s="27"/>
      <c r="D22" s="28">
        <v>1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10">
        <v>1</v>
      </c>
      <c r="AN22" s="7" t="s">
        <v>139</v>
      </c>
      <c r="AO22" s="11">
        <v>70</v>
      </c>
      <c r="AP22" s="28">
        <v>0</v>
      </c>
      <c r="AQ22" s="28">
        <v>0</v>
      </c>
      <c r="AR22" s="31">
        <v>0</v>
      </c>
      <c r="AS22" s="31">
        <v>0</v>
      </c>
      <c r="AT22" s="31">
        <v>0</v>
      </c>
      <c r="AU22" s="31">
        <v>0</v>
      </c>
      <c r="AV22" s="31">
        <v>0</v>
      </c>
      <c r="AW22" s="31">
        <v>0</v>
      </c>
      <c r="AX22" s="28">
        <v>146.66446884110937</v>
      </c>
      <c r="AY22" s="31">
        <v>0</v>
      </c>
      <c r="AZ22" s="31">
        <v>0</v>
      </c>
      <c r="BA22" s="31">
        <v>0</v>
      </c>
      <c r="BB22" s="31">
        <v>0</v>
      </c>
      <c r="BC22" s="31">
        <v>0</v>
      </c>
      <c r="BD22" s="31">
        <v>0</v>
      </c>
      <c r="BE22" s="31">
        <v>0</v>
      </c>
      <c r="BF22" s="31">
        <v>0</v>
      </c>
      <c r="BG22" s="10">
        <v>146.66446884110937</v>
      </c>
      <c r="BK22" s="11"/>
      <c r="BL22" s="28"/>
      <c r="BM22" s="28"/>
      <c r="BN22" s="31"/>
      <c r="BO22" s="31"/>
      <c r="BP22" s="31"/>
      <c r="BQ22" s="31"/>
      <c r="BR22" s="31"/>
      <c r="BS22" s="31"/>
      <c r="BT22" s="31"/>
      <c r="BU22" s="28"/>
      <c r="BV22" s="31"/>
      <c r="BW22" s="31"/>
      <c r="BX22" s="31"/>
      <c r="BY22" s="31"/>
      <c r="BZ22" s="31"/>
      <c r="CA22" s="31"/>
      <c r="CB22" s="31"/>
      <c r="CC22" s="10"/>
    </row>
    <row r="23" spans="1:81">
      <c r="A23" s="12"/>
      <c r="B23" s="11">
        <v>60</v>
      </c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>
        <v>2</v>
      </c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10">
        <v>2</v>
      </c>
      <c r="AN23" s="7" t="s">
        <v>139</v>
      </c>
      <c r="AO23" s="11">
        <v>71</v>
      </c>
      <c r="AP23" s="28">
        <v>0</v>
      </c>
      <c r="AQ23" s="28">
        <v>0</v>
      </c>
      <c r="AR23" s="31">
        <v>0</v>
      </c>
      <c r="AS23" s="31">
        <v>0</v>
      </c>
      <c r="AT23" s="31">
        <v>0</v>
      </c>
      <c r="AU23" s="31">
        <v>0</v>
      </c>
      <c r="AV23" s="31">
        <v>0</v>
      </c>
      <c r="AW23" s="31">
        <v>0</v>
      </c>
      <c r="AX23" s="31">
        <v>0</v>
      </c>
      <c r="AY23" s="28">
        <v>283.34803407198564</v>
      </c>
      <c r="AZ23" s="31">
        <v>0</v>
      </c>
      <c r="BA23" s="31">
        <v>0</v>
      </c>
      <c r="BB23" s="31">
        <v>0</v>
      </c>
      <c r="BC23" s="31">
        <v>0</v>
      </c>
      <c r="BD23" s="31">
        <v>0</v>
      </c>
      <c r="BE23" s="31">
        <v>0</v>
      </c>
      <c r="BF23" s="31">
        <v>0</v>
      </c>
      <c r="BG23" s="10">
        <v>283.34803407198564</v>
      </c>
      <c r="BK23" s="11"/>
      <c r="BL23" s="28"/>
      <c r="BM23" s="28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28"/>
      <c r="CA23" s="31"/>
      <c r="CB23" s="31"/>
      <c r="CC23" s="10"/>
    </row>
    <row r="24" spans="1:81">
      <c r="A24" s="12"/>
      <c r="B24" s="11">
        <v>69</v>
      </c>
      <c r="C24" s="27"/>
      <c r="D24" s="28"/>
      <c r="E24" s="28">
        <v>1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>
        <v>1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10">
        <v>2</v>
      </c>
      <c r="AN24" s="7" t="s">
        <v>139</v>
      </c>
      <c r="AO24" s="11">
        <v>76</v>
      </c>
      <c r="AP24" s="28">
        <v>0</v>
      </c>
      <c r="AQ24" s="28">
        <v>20.212425846031543</v>
      </c>
      <c r="AR24" s="31">
        <v>0</v>
      </c>
      <c r="AS24" s="31">
        <v>0</v>
      </c>
      <c r="AT24" s="31">
        <v>0</v>
      </c>
      <c r="AU24" s="31">
        <v>0</v>
      </c>
      <c r="AV24" s="31">
        <v>0</v>
      </c>
      <c r="AW24" s="31">
        <v>0</v>
      </c>
      <c r="AX24" s="31">
        <v>0</v>
      </c>
      <c r="AY24" s="31">
        <v>0</v>
      </c>
      <c r="AZ24" s="31">
        <v>0</v>
      </c>
      <c r="BA24" s="31">
        <v>0</v>
      </c>
      <c r="BB24" s="31">
        <v>0</v>
      </c>
      <c r="BC24" s="31">
        <v>0</v>
      </c>
      <c r="BD24" s="28">
        <v>11.068305622113002</v>
      </c>
      <c r="BE24" s="31">
        <v>0</v>
      </c>
      <c r="BF24" s="31">
        <v>0</v>
      </c>
      <c r="BG24" s="10">
        <v>31.280731468144545</v>
      </c>
      <c r="BK24" s="11"/>
      <c r="BL24" s="28"/>
      <c r="BM24" s="28"/>
      <c r="BN24" s="31"/>
      <c r="BO24" s="31"/>
      <c r="BP24" s="28"/>
      <c r="BQ24" s="31"/>
      <c r="BR24" s="28"/>
      <c r="BS24" s="31"/>
      <c r="BT24" s="31"/>
      <c r="BU24" s="31"/>
      <c r="BV24" s="28"/>
      <c r="BW24" s="31"/>
      <c r="BX24" s="31"/>
      <c r="BY24" s="31"/>
      <c r="BZ24" s="28"/>
      <c r="CA24" s="31"/>
      <c r="CB24" s="31"/>
      <c r="CC24" s="10"/>
    </row>
    <row r="25" spans="1:81">
      <c r="A25" s="12"/>
      <c r="B25" s="11">
        <v>70</v>
      </c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>
        <v>1</v>
      </c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10">
        <v>1</v>
      </c>
      <c r="AN25" s="7" t="s">
        <v>139</v>
      </c>
      <c r="AO25" s="11">
        <v>77</v>
      </c>
      <c r="AP25" s="28">
        <v>0</v>
      </c>
      <c r="AQ25" s="28">
        <v>13.261597877171994</v>
      </c>
      <c r="AR25" s="31">
        <v>0</v>
      </c>
      <c r="AS25" s="31">
        <v>0</v>
      </c>
      <c r="AT25" s="28">
        <v>36.462699491646298</v>
      </c>
      <c r="AU25" s="31">
        <v>0</v>
      </c>
      <c r="AV25" s="28">
        <v>34.465492757229619</v>
      </c>
      <c r="AW25" s="31">
        <v>0</v>
      </c>
      <c r="AX25" s="31">
        <v>0</v>
      </c>
      <c r="AY25" s="31">
        <v>0</v>
      </c>
      <c r="AZ25" s="28">
        <v>9.3911311828884649</v>
      </c>
      <c r="BA25" s="31">
        <v>0</v>
      </c>
      <c r="BB25" s="31">
        <v>0</v>
      </c>
      <c r="BC25" s="31">
        <v>0</v>
      </c>
      <c r="BD25" s="28">
        <v>3.7549506773823791</v>
      </c>
      <c r="BE25" s="31">
        <v>0</v>
      </c>
      <c r="BF25" s="31">
        <v>0</v>
      </c>
      <c r="BG25" s="10">
        <v>97.335871986318764</v>
      </c>
      <c r="BK25" s="11"/>
      <c r="BL25" s="28"/>
      <c r="BM25" s="28"/>
      <c r="BN25" s="31"/>
      <c r="BO25" s="28"/>
      <c r="BP25" s="28"/>
      <c r="BQ25" s="28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10"/>
    </row>
    <row r="26" spans="1:81">
      <c r="A26" s="12"/>
      <c r="B26" s="11">
        <v>71</v>
      </c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>
        <v>1</v>
      </c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10">
        <v>1</v>
      </c>
      <c r="AN26" s="7" t="s">
        <v>139</v>
      </c>
      <c r="AO26" s="11">
        <v>78</v>
      </c>
      <c r="AP26" s="28">
        <v>0</v>
      </c>
      <c r="AQ26" s="28">
        <v>0</v>
      </c>
      <c r="AR26" s="31">
        <v>0</v>
      </c>
      <c r="AS26" s="28">
        <v>0.51800000000000002</v>
      </c>
      <c r="AT26" s="28">
        <v>18.231349745823149</v>
      </c>
      <c r="AU26" s="28">
        <v>1.404353460766957</v>
      </c>
      <c r="AV26" s="31">
        <v>0</v>
      </c>
      <c r="AW26" s="31">
        <v>0</v>
      </c>
      <c r="AX26" s="31">
        <v>0</v>
      </c>
      <c r="AY26" s="31">
        <v>0</v>
      </c>
      <c r="AZ26" s="31">
        <v>0</v>
      </c>
      <c r="BA26" s="31">
        <v>0</v>
      </c>
      <c r="BB26" s="31">
        <v>0</v>
      </c>
      <c r="BC26" s="31">
        <v>0</v>
      </c>
      <c r="BD26" s="31">
        <v>0</v>
      </c>
      <c r="BE26" s="31">
        <v>0</v>
      </c>
      <c r="BF26" s="31">
        <v>0</v>
      </c>
      <c r="BG26" s="10">
        <v>20.153703206590105</v>
      </c>
      <c r="BL26" s="28"/>
      <c r="CC26" s="32"/>
    </row>
    <row r="27" spans="1:81">
      <c r="A27" s="12"/>
      <c r="B27" s="11">
        <v>76</v>
      </c>
      <c r="C27" s="27"/>
      <c r="D27" s="28"/>
      <c r="E27" s="28">
        <v>1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>
        <v>1</v>
      </c>
      <c r="AD27" s="28"/>
      <c r="AE27" s="28"/>
      <c r="AF27" s="28"/>
      <c r="AG27" s="28"/>
      <c r="AH27" s="28"/>
      <c r="AI27" s="28"/>
      <c r="AJ27" s="28"/>
      <c r="AK27" s="10">
        <v>2</v>
      </c>
      <c r="AN27" s="12"/>
      <c r="AO27" s="27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10"/>
    </row>
    <row r="28" spans="1:81">
      <c r="A28" s="12"/>
      <c r="B28" s="11">
        <v>77</v>
      </c>
      <c r="C28" s="27"/>
      <c r="D28" s="28"/>
      <c r="E28" s="28">
        <v>1</v>
      </c>
      <c r="F28" s="28"/>
      <c r="G28" s="28"/>
      <c r="H28" s="28"/>
      <c r="I28" s="28"/>
      <c r="J28" s="28">
        <v>2</v>
      </c>
      <c r="K28" s="28"/>
      <c r="L28" s="28"/>
      <c r="M28" s="28"/>
      <c r="N28" s="28">
        <v>1</v>
      </c>
      <c r="O28" s="28"/>
      <c r="P28" s="28"/>
      <c r="Q28" s="28"/>
      <c r="R28" s="28"/>
      <c r="S28" s="28">
        <v>1</v>
      </c>
      <c r="T28" s="28"/>
      <c r="U28" s="28"/>
      <c r="V28" s="28"/>
      <c r="W28" s="28"/>
      <c r="X28" s="28"/>
      <c r="Y28" s="28"/>
      <c r="Z28" s="28"/>
      <c r="AA28" s="28"/>
      <c r="AB28" s="28"/>
      <c r="AC28" s="28">
        <v>1</v>
      </c>
      <c r="AD28" s="28"/>
      <c r="AE28" s="28"/>
      <c r="AF28" s="28"/>
      <c r="AG28" s="28"/>
      <c r="AH28" s="28"/>
      <c r="AI28" s="28"/>
      <c r="AJ28" s="28"/>
      <c r="AK28" s="10">
        <v>6</v>
      </c>
      <c r="AO28" s="7" t="s">
        <v>6</v>
      </c>
      <c r="AP28" s="5" t="s">
        <v>89</v>
      </c>
      <c r="AQ28" s="5" t="s">
        <v>100</v>
      </c>
      <c r="AR28" s="5" t="s">
        <v>87</v>
      </c>
      <c r="AS28" s="5" t="s">
        <v>119</v>
      </c>
      <c r="AT28" s="5" t="s">
        <v>1</v>
      </c>
      <c r="AU28" s="5" t="s">
        <v>117</v>
      </c>
      <c r="AV28" s="5" t="s">
        <v>2</v>
      </c>
      <c r="AW28" s="5" t="s">
        <v>92</v>
      </c>
      <c r="AX28" s="5" t="s">
        <v>109</v>
      </c>
      <c r="AY28" s="5" t="s">
        <v>110</v>
      </c>
      <c r="AZ28" s="5" t="s">
        <v>116</v>
      </c>
      <c r="BA28" s="5" t="s">
        <v>99</v>
      </c>
      <c r="BB28" s="5" t="s">
        <v>121</v>
      </c>
      <c r="BC28" s="5" t="s">
        <v>93</v>
      </c>
      <c r="BD28" s="5" t="s">
        <v>5</v>
      </c>
      <c r="BE28" s="5" t="s">
        <v>79</v>
      </c>
      <c r="BF28" s="5" t="s">
        <v>90</v>
      </c>
      <c r="BG28" s="3" t="s">
        <v>63</v>
      </c>
    </row>
    <row r="29" spans="1:81">
      <c r="A29" s="12"/>
      <c r="B29" s="11">
        <v>78</v>
      </c>
      <c r="C29" s="27"/>
      <c r="D29" s="28"/>
      <c r="E29" s="28"/>
      <c r="F29" s="28"/>
      <c r="G29" s="28"/>
      <c r="H29" s="28"/>
      <c r="I29" s="28">
        <v>1</v>
      </c>
      <c r="J29" s="28">
        <v>1</v>
      </c>
      <c r="K29" s="28"/>
      <c r="L29" s="28">
        <v>1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10">
        <v>3</v>
      </c>
      <c r="AN29" s="7" t="s">
        <v>142</v>
      </c>
      <c r="AO29" s="7">
        <v>1</v>
      </c>
      <c r="AP29" s="26">
        <v>0</v>
      </c>
      <c r="AQ29" s="26">
        <v>0</v>
      </c>
      <c r="AR29" s="26">
        <v>0</v>
      </c>
      <c r="AS29" s="26">
        <v>0</v>
      </c>
      <c r="AT29" s="26">
        <v>0</v>
      </c>
      <c r="AU29" s="26">
        <v>0</v>
      </c>
      <c r="AV29" s="26">
        <v>0</v>
      </c>
      <c r="AW29" s="26">
        <v>0</v>
      </c>
      <c r="AX29" s="26">
        <v>0</v>
      </c>
      <c r="AY29" s="26">
        <v>0</v>
      </c>
      <c r="AZ29" s="26">
        <v>0</v>
      </c>
      <c r="BA29" s="26">
        <v>0</v>
      </c>
      <c r="BB29" s="26">
        <v>0</v>
      </c>
      <c r="BC29" s="26">
        <v>0</v>
      </c>
      <c r="BD29" s="26">
        <v>0</v>
      </c>
      <c r="BE29" s="26">
        <v>1</v>
      </c>
      <c r="BF29" s="26">
        <v>0</v>
      </c>
      <c r="BG29" s="13">
        <v>1</v>
      </c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13"/>
    </row>
    <row r="30" spans="1:81">
      <c r="A30" s="12"/>
      <c r="B30" s="11" t="s">
        <v>61</v>
      </c>
      <c r="C30" s="27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10"/>
      <c r="AN30" s="7" t="s">
        <v>142</v>
      </c>
      <c r="AO30" s="11">
        <v>2</v>
      </c>
      <c r="AP30" s="28">
        <v>0</v>
      </c>
      <c r="AQ30" s="28">
        <v>0</v>
      </c>
      <c r="AR30" s="31">
        <v>0</v>
      </c>
      <c r="AS30" s="31">
        <v>0</v>
      </c>
      <c r="AT30" s="31">
        <v>0</v>
      </c>
      <c r="AU30" s="31">
        <v>0</v>
      </c>
      <c r="AV30" s="31">
        <v>0</v>
      </c>
      <c r="AW30" s="31">
        <v>0</v>
      </c>
      <c r="AX30" s="31">
        <v>0</v>
      </c>
      <c r="AY30" s="31">
        <v>0</v>
      </c>
      <c r="AZ30" s="31">
        <v>0</v>
      </c>
      <c r="BA30" s="31">
        <v>0</v>
      </c>
      <c r="BB30" s="31">
        <v>0</v>
      </c>
      <c r="BC30" s="31">
        <v>0</v>
      </c>
      <c r="BD30" s="31">
        <v>0</v>
      </c>
      <c r="BE30" s="28">
        <v>1</v>
      </c>
      <c r="BF30" s="28">
        <v>0</v>
      </c>
      <c r="BG30" s="10">
        <v>1</v>
      </c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10"/>
    </row>
    <row r="31" spans="1:81">
      <c r="A31" s="7" t="s">
        <v>60</v>
      </c>
      <c r="B31" s="9"/>
      <c r="C31" s="25"/>
      <c r="D31" s="26">
        <v>1</v>
      </c>
      <c r="E31" s="26">
        <v>3</v>
      </c>
      <c r="F31" s="26"/>
      <c r="G31" s="26"/>
      <c r="H31" s="26"/>
      <c r="I31" s="26">
        <v>1</v>
      </c>
      <c r="J31" s="26">
        <v>3</v>
      </c>
      <c r="K31" s="26"/>
      <c r="L31" s="26">
        <v>1</v>
      </c>
      <c r="M31" s="26"/>
      <c r="N31" s="26">
        <v>1</v>
      </c>
      <c r="O31" s="26"/>
      <c r="P31" s="26">
        <v>1</v>
      </c>
      <c r="Q31" s="26">
        <v>4</v>
      </c>
      <c r="R31" s="26">
        <v>1</v>
      </c>
      <c r="S31" s="26">
        <v>1</v>
      </c>
      <c r="T31" s="26"/>
      <c r="U31" s="26"/>
      <c r="V31" s="26"/>
      <c r="W31" s="26"/>
      <c r="X31" s="26"/>
      <c r="Y31" s="26">
        <v>1</v>
      </c>
      <c r="Z31" s="26"/>
      <c r="AA31" s="26"/>
      <c r="AB31" s="26"/>
      <c r="AC31" s="26">
        <v>2</v>
      </c>
      <c r="AD31" s="26"/>
      <c r="AE31" s="26"/>
      <c r="AF31" s="26"/>
      <c r="AG31" s="26"/>
      <c r="AH31" s="26"/>
      <c r="AI31" s="26"/>
      <c r="AJ31" s="26"/>
      <c r="AK31" s="13">
        <v>20</v>
      </c>
      <c r="AN31" s="7" t="s">
        <v>142</v>
      </c>
      <c r="AO31" s="11">
        <v>5</v>
      </c>
      <c r="AP31" s="28">
        <v>0</v>
      </c>
      <c r="AQ31" s="28">
        <v>2</v>
      </c>
      <c r="AR31" s="31">
        <v>0</v>
      </c>
      <c r="AS31" s="31">
        <v>0</v>
      </c>
      <c r="AT31" s="31">
        <v>0</v>
      </c>
      <c r="AU31" s="31">
        <v>0</v>
      </c>
      <c r="AV31" s="31">
        <v>0</v>
      </c>
      <c r="AW31" s="31">
        <v>0</v>
      </c>
      <c r="AX31" s="31">
        <v>0</v>
      </c>
      <c r="AY31" s="31">
        <v>0</v>
      </c>
      <c r="AZ31" s="31">
        <v>0</v>
      </c>
      <c r="BA31" s="31">
        <v>0</v>
      </c>
      <c r="BB31" s="31">
        <v>0</v>
      </c>
      <c r="BC31" s="31">
        <v>0</v>
      </c>
      <c r="BD31" s="31">
        <v>0</v>
      </c>
      <c r="BE31" s="31">
        <v>0</v>
      </c>
      <c r="BF31" s="31">
        <v>0</v>
      </c>
      <c r="BG31" s="10">
        <v>2</v>
      </c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10"/>
    </row>
    <row r="32" spans="1:81">
      <c r="A32" s="7" t="s">
        <v>61</v>
      </c>
      <c r="B32" s="7" t="s">
        <v>61</v>
      </c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13"/>
      <c r="AN32" s="7" t="s">
        <v>142</v>
      </c>
      <c r="AO32" s="11">
        <v>6</v>
      </c>
      <c r="AP32" s="28">
        <v>0</v>
      </c>
      <c r="AQ32" s="28">
        <v>2</v>
      </c>
      <c r="AR32" s="31">
        <v>0</v>
      </c>
      <c r="AS32" s="31">
        <v>0</v>
      </c>
      <c r="AT32" s="31">
        <v>0</v>
      </c>
      <c r="AU32" s="31">
        <v>0</v>
      </c>
      <c r="AV32" s="31">
        <v>0</v>
      </c>
      <c r="AW32" s="31">
        <v>0</v>
      </c>
      <c r="AX32" s="31">
        <v>0</v>
      </c>
      <c r="AY32" s="31">
        <v>0</v>
      </c>
      <c r="AZ32" s="31">
        <v>0</v>
      </c>
      <c r="BA32" s="31">
        <v>0</v>
      </c>
      <c r="BB32" s="31">
        <v>0</v>
      </c>
      <c r="BC32" s="31">
        <v>0</v>
      </c>
      <c r="BD32" s="31">
        <v>0</v>
      </c>
      <c r="BE32" s="31">
        <v>0</v>
      </c>
      <c r="BF32" s="31">
        <v>0</v>
      </c>
      <c r="BG32" s="10">
        <v>2</v>
      </c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10"/>
    </row>
    <row r="33" spans="1:75">
      <c r="A33" s="7" t="s">
        <v>62</v>
      </c>
      <c r="B33" s="9"/>
      <c r="C33" s="25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13"/>
      <c r="AN33" s="7" t="s">
        <v>142</v>
      </c>
      <c r="AO33" s="11">
        <v>13</v>
      </c>
      <c r="AP33" s="28">
        <v>0</v>
      </c>
      <c r="AQ33" s="28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31">
        <v>0</v>
      </c>
      <c r="BB33" s="31">
        <v>0</v>
      </c>
      <c r="BC33" s="31">
        <v>0</v>
      </c>
      <c r="BD33" s="31">
        <v>0</v>
      </c>
      <c r="BE33" s="28">
        <v>2</v>
      </c>
      <c r="BF33" s="31">
        <v>0</v>
      </c>
      <c r="BG33" s="10">
        <v>2</v>
      </c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10"/>
    </row>
    <row r="34" spans="1:75">
      <c r="A34" s="8" t="s">
        <v>63</v>
      </c>
      <c r="B34" s="6"/>
      <c r="C34" s="29"/>
      <c r="D34" s="30">
        <v>2</v>
      </c>
      <c r="E34" s="30">
        <v>8</v>
      </c>
      <c r="F34" s="30">
        <v>20</v>
      </c>
      <c r="G34" s="30"/>
      <c r="H34" s="30"/>
      <c r="I34" s="30">
        <v>1</v>
      </c>
      <c r="J34" s="30">
        <v>3</v>
      </c>
      <c r="K34" s="30"/>
      <c r="L34" s="30">
        <v>1</v>
      </c>
      <c r="M34" s="30"/>
      <c r="N34" s="30">
        <v>1</v>
      </c>
      <c r="O34" s="30"/>
      <c r="P34" s="30">
        <v>2</v>
      </c>
      <c r="Q34" s="30">
        <v>4</v>
      </c>
      <c r="R34" s="30">
        <v>1</v>
      </c>
      <c r="S34" s="30">
        <v>1</v>
      </c>
      <c r="T34" s="30"/>
      <c r="U34" s="30"/>
      <c r="V34" s="30"/>
      <c r="W34" s="30">
        <v>1</v>
      </c>
      <c r="X34" s="30"/>
      <c r="Y34" s="30">
        <v>1</v>
      </c>
      <c r="Z34" s="30"/>
      <c r="AA34" s="30">
        <v>1</v>
      </c>
      <c r="AB34" s="30"/>
      <c r="AC34" s="30">
        <v>2</v>
      </c>
      <c r="AD34" s="30"/>
      <c r="AE34" s="30">
        <v>14</v>
      </c>
      <c r="AF34" s="30"/>
      <c r="AG34" s="30"/>
      <c r="AH34" s="30">
        <v>2</v>
      </c>
      <c r="AI34" s="30"/>
      <c r="AJ34" s="30"/>
      <c r="AK34" s="4">
        <v>65</v>
      </c>
      <c r="AN34" s="7" t="s">
        <v>142</v>
      </c>
      <c r="AO34" s="11">
        <v>14</v>
      </c>
      <c r="AP34" s="28">
        <v>0</v>
      </c>
      <c r="AQ34" s="28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0</v>
      </c>
      <c r="AW34" s="31">
        <v>0</v>
      </c>
      <c r="AX34" s="31">
        <v>0</v>
      </c>
      <c r="AY34" s="31">
        <v>0</v>
      </c>
      <c r="AZ34" s="31">
        <v>0</v>
      </c>
      <c r="BA34" s="31">
        <v>0</v>
      </c>
      <c r="BB34" s="31">
        <v>0</v>
      </c>
      <c r="BC34" s="31">
        <v>0</v>
      </c>
      <c r="BD34" s="31">
        <v>0</v>
      </c>
      <c r="BE34" s="28">
        <v>1</v>
      </c>
      <c r="BF34" s="31">
        <v>0</v>
      </c>
      <c r="BG34" s="10">
        <v>1</v>
      </c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10"/>
    </row>
    <row r="35" spans="1:75">
      <c r="AN35" s="7" t="s">
        <v>142</v>
      </c>
      <c r="AO35" s="11">
        <v>15</v>
      </c>
      <c r="AP35" s="28">
        <v>0</v>
      </c>
      <c r="AQ35" s="28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0</v>
      </c>
      <c r="AW35" s="31">
        <v>0</v>
      </c>
      <c r="AX35" s="31">
        <v>0</v>
      </c>
      <c r="AY35" s="31">
        <v>0</v>
      </c>
      <c r="AZ35" s="31">
        <v>0</v>
      </c>
      <c r="BA35" s="31">
        <v>0</v>
      </c>
      <c r="BB35" s="31">
        <v>0</v>
      </c>
      <c r="BC35" s="31">
        <v>0</v>
      </c>
      <c r="BD35" s="31">
        <v>0</v>
      </c>
      <c r="BE35" s="28">
        <v>1</v>
      </c>
      <c r="BF35" s="31">
        <v>0</v>
      </c>
      <c r="BG35" s="10">
        <v>1</v>
      </c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10"/>
    </row>
    <row r="36" spans="1:75">
      <c r="AN36" s="7" t="s">
        <v>142</v>
      </c>
      <c r="AO36" s="11">
        <v>16</v>
      </c>
      <c r="AP36" s="28">
        <v>0</v>
      </c>
      <c r="AQ36" s="28">
        <v>0</v>
      </c>
      <c r="AR36" s="31">
        <v>0</v>
      </c>
      <c r="AS36" s="31">
        <v>0</v>
      </c>
      <c r="AT36" s="31">
        <v>0</v>
      </c>
      <c r="AU36" s="31">
        <v>0</v>
      </c>
      <c r="AV36" s="31">
        <v>0</v>
      </c>
      <c r="AW36" s="28">
        <v>1</v>
      </c>
      <c r="AX36" s="31">
        <v>0</v>
      </c>
      <c r="AY36" s="31">
        <v>0</v>
      </c>
      <c r="AZ36" s="31">
        <v>0</v>
      </c>
      <c r="BA36" s="31">
        <v>0</v>
      </c>
      <c r="BB36" s="31">
        <v>0</v>
      </c>
      <c r="BC36" s="28">
        <v>1</v>
      </c>
      <c r="BD36" s="31">
        <v>0</v>
      </c>
      <c r="BE36" s="31">
        <v>0</v>
      </c>
      <c r="BF36" s="31">
        <v>0</v>
      </c>
      <c r="BG36" s="10">
        <v>2</v>
      </c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10"/>
    </row>
    <row r="37" spans="1:75">
      <c r="AN37" s="7" t="s">
        <v>142</v>
      </c>
      <c r="AO37" s="11">
        <v>19</v>
      </c>
      <c r="AP37" s="28">
        <v>1</v>
      </c>
      <c r="AQ37" s="28">
        <v>0</v>
      </c>
      <c r="AR37" s="28">
        <v>20</v>
      </c>
      <c r="AS37" s="31">
        <v>0</v>
      </c>
      <c r="AT37" s="31">
        <v>0</v>
      </c>
      <c r="AU37" s="31">
        <v>0</v>
      </c>
      <c r="AV37" s="31">
        <v>0</v>
      </c>
      <c r="AW37" s="31">
        <v>0</v>
      </c>
      <c r="AX37" s="31">
        <v>0</v>
      </c>
      <c r="AY37" s="31">
        <v>0</v>
      </c>
      <c r="AZ37" s="31">
        <v>0</v>
      </c>
      <c r="BA37" s="31">
        <v>0</v>
      </c>
      <c r="BB37" s="31">
        <v>0</v>
      </c>
      <c r="BC37" s="31">
        <v>0</v>
      </c>
      <c r="BD37" s="31">
        <v>0</v>
      </c>
      <c r="BE37" s="28">
        <v>2</v>
      </c>
      <c r="BF37" s="28">
        <v>2</v>
      </c>
      <c r="BG37" s="10">
        <v>25</v>
      </c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10"/>
    </row>
    <row r="38" spans="1:75">
      <c r="AN38" s="7" t="s">
        <v>142</v>
      </c>
      <c r="AO38" s="11">
        <v>31</v>
      </c>
      <c r="AP38" s="28">
        <v>0</v>
      </c>
      <c r="AQ38" s="28">
        <v>0</v>
      </c>
      <c r="AR38" s="31">
        <v>0</v>
      </c>
      <c r="AS38" s="31">
        <v>0</v>
      </c>
      <c r="AT38" s="31">
        <v>0</v>
      </c>
      <c r="AU38" s="31">
        <v>0</v>
      </c>
      <c r="AV38" s="31">
        <v>0</v>
      </c>
      <c r="AW38" s="31">
        <v>0</v>
      </c>
      <c r="AX38" s="31">
        <v>0</v>
      </c>
      <c r="AY38" s="31">
        <v>0</v>
      </c>
      <c r="AZ38" s="31">
        <v>0</v>
      </c>
      <c r="BA38" s="31">
        <v>0</v>
      </c>
      <c r="BB38" s="31">
        <v>0</v>
      </c>
      <c r="BC38" s="31">
        <v>0</v>
      </c>
      <c r="BD38" s="31">
        <v>0</v>
      </c>
      <c r="BE38" s="28">
        <v>1</v>
      </c>
      <c r="BF38" s="31">
        <v>0</v>
      </c>
      <c r="BG38" s="10">
        <v>1</v>
      </c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10"/>
    </row>
    <row r="39" spans="1:75">
      <c r="AN39" s="7" t="s">
        <v>142</v>
      </c>
      <c r="AO39" s="11">
        <v>32</v>
      </c>
      <c r="AP39" s="28">
        <v>0</v>
      </c>
      <c r="AQ39" s="28">
        <v>0</v>
      </c>
      <c r="AR39" s="31">
        <v>0</v>
      </c>
      <c r="AS39" s="31">
        <v>0</v>
      </c>
      <c r="AT39" s="31">
        <v>0</v>
      </c>
      <c r="AU39" s="31">
        <v>0</v>
      </c>
      <c r="AV39" s="31">
        <v>0</v>
      </c>
      <c r="AW39" s="31">
        <v>0</v>
      </c>
      <c r="AX39" s="31">
        <v>0</v>
      </c>
      <c r="AY39" s="31">
        <v>0</v>
      </c>
      <c r="AZ39" s="31">
        <v>0</v>
      </c>
      <c r="BA39" s="31">
        <v>0</v>
      </c>
      <c r="BB39" s="31">
        <v>0</v>
      </c>
      <c r="BC39" s="31">
        <v>0</v>
      </c>
      <c r="BD39" s="31">
        <v>0</v>
      </c>
      <c r="BE39" s="28">
        <v>2</v>
      </c>
      <c r="BF39" s="31">
        <v>0</v>
      </c>
      <c r="BG39" s="10">
        <v>2</v>
      </c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10"/>
    </row>
    <row r="40" spans="1:75">
      <c r="AN40" s="7" t="s">
        <v>142</v>
      </c>
      <c r="AO40" s="11">
        <v>39</v>
      </c>
      <c r="AP40" s="28">
        <v>0</v>
      </c>
      <c r="AQ40" s="28">
        <v>0</v>
      </c>
      <c r="AR40" s="31">
        <v>0</v>
      </c>
      <c r="AS40" s="31">
        <v>0</v>
      </c>
      <c r="AT40" s="31">
        <v>0</v>
      </c>
      <c r="AU40" s="31">
        <v>0</v>
      </c>
      <c r="AV40" s="31">
        <v>0</v>
      </c>
      <c r="AW40" s="31">
        <v>0</v>
      </c>
      <c r="AX40" s="31">
        <v>0</v>
      </c>
      <c r="AY40" s="31">
        <v>0</v>
      </c>
      <c r="AZ40" s="31">
        <v>0</v>
      </c>
      <c r="BA40" s="28">
        <v>1</v>
      </c>
      <c r="BB40" s="31">
        <v>0</v>
      </c>
      <c r="BC40" s="31">
        <v>0</v>
      </c>
      <c r="BD40" s="31">
        <v>0</v>
      </c>
      <c r="BE40" s="28">
        <v>1</v>
      </c>
      <c r="BF40" s="31">
        <v>0</v>
      </c>
      <c r="BG40" s="10">
        <v>2</v>
      </c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10"/>
    </row>
    <row r="41" spans="1:75">
      <c r="AN41" s="7" t="s">
        <v>142</v>
      </c>
      <c r="AO41" s="11">
        <v>42</v>
      </c>
      <c r="AP41" s="28">
        <v>0</v>
      </c>
      <c r="AQ41" s="28">
        <v>1</v>
      </c>
      <c r="AR41" s="31">
        <v>0</v>
      </c>
      <c r="AS41" s="31">
        <v>0</v>
      </c>
      <c r="AT41" s="31">
        <v>0</v>
      </c>
      <c r="AU41" s="31">
        <v>0</v>
      </c>
      <c r="AV41" s="31">
        <v>0</v>
      </c>
      <c r="AW41" s="31">
        <v>0</v>
      </c>
      <c r="AX41" s="31">
        <v>0</v>
      </c>
      <c r="AY41" s="31">
        <v>0</v>
      </c>
      <c r="AZ41" s="31">
        <v>0</v>
      </c>
      <c r="BA41" s="31">
        <v>0</v>
      </c>
      <c r="BB41" s="31">
        <v>0</v>
      </c>
      <c r="BC41" s="31">
        <v>0</v>
      </c>
      <c r="BD41" s="31">
        <v>0</v>
      </c>
      <c r="BE41" s="31">
        <v>0</v>
      </c>
      <c r="BF41" s="31">
        <v>0</v>
      </c>
      <c r="BG41" s="10">
        <v>1</v>
      </c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10"/>
    </row>
    <row r="42" spans="1:75">
      <c r="AN42" s="7" t="s">
        <v>142</v>
      </c>
      <c r="AO42" s="11">
        <v>43</v>
      </c>
      <c r="AP42" s="28">
        <v>0</v>
      </c>
      <c r="AQ42" s="28">
        <v>0</v>
      </c>
      <c r="AR42" s="31">
        <v>0</v>
      </c>
      <c r="AS42" s="31">
        <v>0</v>
      </c>
      <c r="AT42" s="31">
        <v>0</v>
      </c>
      <c r="AU42" s="31">
        <v>0</v>
      </c>
      <c r="AV42" s="31">
        <v>0</v>
      </c>
      <c r="AW42" s="31">
        <v>0</v>
      </c>
      <c r="AX42" s="31">
        <v>0</v>
      </c>
      <c r="AY42" s="31">
        <v>0</v>
      </c>
      <c r="AZ42" s="31">
        <v>0</v>
      </c>
      <c r="BA42" s="31">
        <v>0</v>
      </c>
      <c r="BB42" s="31">
        <v>0</v>
      </c>
      <c r="BC42" s="31">
        <v>0</v>
      </c>
      <c r="BD42" s="31">
        <v>0</v>
      </c>
      <c r="BE42" s="31">
        <v>2</v>
      </c>
      <c r="BF42" s="31">
        <v>0</v>
      </c>
      <c r="BG42" s="32">
        <v>2</v>
      </c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10"/>
    </row>
    <row r="43" spans="1:75">
      <c r="AN43" s="7" t="s">
        <v>139</v>
      </c>
      <c r="AO43" s="7">
        <v>55</v>
      </c>
      <c r="AP43" s="26">
        <v>0</v>
      </c>
      <c r="AQ43" s="26">
        <v>0</v>
      </c>
      <c r="AR43" s="26">
        <v>0</v>
      </c>
      <c r="AS43" s="26">
        <v>0</v>
      </c>
      <c r="AT43" s="26">
        <v>0</v>
      </c>
      <c r="AU43" s="26">
        <v>0</v>
      </c>
      <c r="AV43" s="26">
        <v>0</v>
      </c>
      <c r="AW43" s="26">
        <v>0</v>
      </c>
      <c r="AX43" s="26">
        <v>1</v>
      </c>
      <c r="AY43" s="26">
        <v>0</v>
      </c>
      <c r="AZ43" s="26">
        <v>0</v>
      </c>
      <c r="BA43" s="26">
        <v>0</v>
      </c>
      <c r="BB43" s="26">
        <v>1</v>
      </c>
      <c r="BC43" s="26">
        <v>0</v>
      </c>
      <c r="BD43" s="26">
        <v>0</v>
      </c>
      <c r="BE43" s="26">
        <v>0</v>
      </c>
      <c r="BF43" s="26">
        <v>0</v>
      </c>
      <c r="BG43" s="13">
        <v>2</v>
      </c>
    </row>
    <row r="44" spans="1:75">
      <c r="AN44" s="7" t="s">
        <v>139</v>
      </c>
      <c r="AO44" s="11">
        <v>57</v>
      </c>
      <c r="AP44" s="28">
        <v>1</v>
      </c>
      <c r="AQ44" s="31">
        <v>0</v>
      </c>
      <c r="AR44" s="31">
        <v>0</v>
      </c>
      <c r="AS44" s="31">
        <v>0</v>
      </c>
      <c r="AT44" s="31">
        <v>0</v>
      </c>
      <c r="AU44" s="31">
        <v>0</v>
      </c>
      <c r="AV44" s="31">
        <v>0</v>
      </c>
      <c r="AW44" s="31">
        <v>0</v>
      </c>
      <c r="AX44" s="31">
        <v>0</v>
      </c>
      <c r="AY44" s="31">
        <v>0</v>
      </c>
      <c r="AZ44" s="31">
        <v>0</v>
      </c>
      <c r="BA44" s="31">
        <v>0</v>
      </c>
      <c r="BB44" s="31">
        <v>0</v>
      </c>
      <c r="BC44" s="31">
        <v>0</v>
      </c>
      <c r="BD44" s="31">
        <v>0</v>
      </c>
      <c r="BE44" s="31">
        <v>0</v>
      </c>
      <c r="BF44" s="31">
        <v>0</v>
      </c>
      <c r="BG44" s="10">
        <v>1</v>
      </c>
    </row>
    <row r="45" spans="1:75">
      <c r="AN45" s="7" t="s">
        <v>139</v>
      </c>
      <c r="AO45" s="11">
        <v>60</v>
      </c>
      <c r="AP45" s="28">
        <v>0</v>
      </c>
      <c r="AQ45" s="31">
        <v>0</v>
      </c>
      <c r="AR45" s="31">
        <v>0</v>
      </c>
      <c r="AS45" s="31">
        <v>0</v>
      </c>
      <c r="AT45" s="31">
        <v>0</v>
      </c>
      <c r="AU45" s="31">
        <v>0</v>
      </c>
      <c r="AV45" s="31">
        <v>0</v>
      </c>
      <c r="AW45" s="31">
        <v>0</v>
      </c>
      <c r="AX45" s="28">
        <v>2</v>
      </c>
      <c r="AY45" s="31">
        <v>0</v>
      </c>
      <c r="AZ45" s="31">
        <v>0</v>
      </c>
      <c r="BA45" s="31">
        <v>0</v>
      </c>
      <c r="BB45" s="31">
        <v>0</v>
      </c>
      <c r="BC45" s="31">
        <v>0</v>
      </c>
      <c r="BD45" s="31">
        <v>0</v>
      </c>
      <c r="BE45" s="31">
        <v>0</v>
      </c>
      <c r="BF45" s="31">
        <v>0</v>
      </c>
      <c r="BG45" s="10">
        <v>2</v>
      </c>
    </row>
    <row r="46" spans="1:75">
      <c r="AN46" s="7" t="s">
        <v>139</v>
      </c>
      <c r="AO46" s="11">
        <v>69</v>
      </c>
      <c r="AP46" s="28">
        <v>0</v>
      </c>
      <c r="AQ46" s="28">
        <v>1</v>
      </c>
      <c r="AR46" s="31">
        <v>0</v>
      </c>
      <c r="AS46" s="31">
        <v>0</v>
      </c>
      <c r="AT46" s="31">
        <v>0</v>
      </c>
      <c r="AU46" s="31">
        <v>0</v>
      </c>
      <c r="AV46" s="31">
        <v>0</v>
      </c>
      <c r="AW46" s="28">
        <v>1</v>
      </c>
      <c r="AX46" s="28">
        <v>0</v>
      </c>
      <c r="AY46" s="31">
        <v>0</v>
      </c>
      <c r="AZ46" s="31">
        <v>0</v>
      </c>
      <c r="BA46" s="31">
        <v>0</v>
      </c>
      <c r="BB46" s="31">
        <v>0</v>
      </c>
      <c r="BC46" s="31">
        <v>0</v>
      </c>
      <c r="BD46" s="31">
        <v>0</v>
      </c>
      <c r="BE46" s="31">
        <v>0</v>
      </c>
      <c r="BF46" s="31">
        <v>0</v>
      </c>
      <c r="BG46" s="10">
        <v>2</v>
      </c>
    </row>
    <row r="47" spans="1:75">
      <c r="AN47" s="7" t="s">
        <v>139</v>
      </c>
      <c r="AO47" s="11">
        <v>70</v>
      </c>
      <c r="AP47" s="28">
        <v>0</v>
      </c>
      <c r="AQ47" s="28">
        <v>0</v>
      </c>
      <c r="AR47" s="31">
        <v>0</v>
      </c>
      <c r="AS47" s="31">
        <v>0</v>
      </c>
      <c r="AT47" s="31">
        <v>0</v>
      </c>
      <c r="AU47" s="31">
        <v>0</v>
      </c>
      <c r="AV47" s="31">
        <v>0</v>
      </c>
      <c r="AW47" s="31">
        <v>0</v>
      </c>
      <c r="AX47" s="28">
        <v>1</v>
      </c>
      <c r="AY47" s="31">
        <v>0</v>
      </c>
      <c r="AZ47" s="31">
        <v>0</v>
      </c>
      <c r="BA47" s="31">
        <v>0</v>
      </c>
      <c r="BB47" s="31">
        <v>0</v>
      </c>
      <c r="BC47" s="31">
        <v>0</v>
      </c>
      <c r="BD47" s="31">
        <v>0</v>
      </c>
      <c r="BE47" s="31">
        <v>0</v>
      </c>
      <c r="BF47" s="31">
        <v>0</v>
      </c>
      <c r="BG47" s="10">
        <v>1</v>
      </c>
    </row>
    <row r="48" spans="1:75">
      <c r="AN48" s="7" t="s">
        <v>139</v>
      </c>
      <c r="AO48" s="11">
        <v>71</v>
      </c>
      <c r="AP48" s="28">
        <v>0</v>
      </c>
      <c r="AQ48" s="28">
        <v>0</v>
      </c>
      <c r="AR48" s="31">
        <v>0</v>
      </c>
      <c r="AS48" s="31">
        <v>0</v>
      </c>
      <c r="AT48" s="31">
        <v>0</v>
      </c>
      <c r="AU48" s="31">
        <v>0</v>
      </c>
      <c r="AV48" s="31">
        <v>0</v>
      </c>
      <c r="AW48" s="31">
        <v>0</v>
      </c>
      <c r="AX48" s="31">
        <v>0</v>
      </c>
      <c r="AY48" s="28">
        <v>1</v>
      </c>
      <c r="AZ48" s="31">
        <v>0</v>
      </c>
      <c r="BA48" s="31">
        <v>0</v>
      </c>
      <c r="BB48" s="31">
        <v>0</v>
      </c>
      <c r="BC48" s="31">
        <v>0</v>
      </c>
      <c r="BD48" s="31">
        <v>0</v>
      </c>
      <c r="BE48" s="31">
        <v>0</v>
      </c>
      <c r="BF48" s="31">
        <v>0</v>
      </c>
      <c r="BG48" s="10">
        <v>1</v>
      </c>
    </row>
    <row r="49" spans="40:59">
      <c r="AN49" s="7" t="s">
        <v>139</v>
      </c>
      <c r="AO49" s="11">
        <v>76</v>
      </c>
      <c r="AP49" s="28">
        <v>0</v>
      </c>
      <c r="AQ49" s="28">
        <v>1</v>
      </c>
      <c r="AR49" s="31">
        <v>0</v>
      </c>
      <c r="AS49" s="31">
        <v>0</v>
      </c>
      <c r="AT49" s="31">
        <v>0</v>
      </c>
      <c r="AU49" s="31">
        <v>0</v>
      </c>
      <c r="AV49" s="31">
        <v>0</v>
      </c>
      <c r="AW49" s="31">
        <v>0</v>
      </c>
      <c r="AX49" s="31">
        <v>0</v>
      </c>
      <c r="AY49" s="31">
        <v>0</v>
      </c>
      <c r="AZ49" s="31">
        <v>0</v>
      </c>
      <c r="BA49" s="31">
        <v>0</v>
      </c>
      <c r="BB49" s="31">
        <v>0</v>
      </c>
      <c r="BC49" s="31">
        <v>0</v>
      </c>
      <c r="BD49" s="28">
        <v>1</v>
      </c>
      <c r="BE49" s="31">
        <v>0</v>
      </c>
      <c r="BF49" s="31">
        <v>0</v>
      </c>
      <c r="BG49" s="10">
        <v>2</v>
      </c>
    </row>
    <row r="50" spans="40:59">
      <c r="AN50" s="7" t="s">
        <v>139</v>
      </c>
      <c r="AO50" s="11">
        <v>77</v>
      </c>
      <c r="AP50" s="28">
        <v>0</v>
      </c>
      <c r="AQ50" s="28">
        <v>1</v>
      </c>
      <c r="AR50" s="31">
        <v>0</v>
      </c>
      <c r="AS50" s="31">
        <v>0</v>
      </c>
      <c r="AT50" s="28">
        <v>2</v>
      </c>
      <c r="AU50" s="31">
        <v>0</v>
      </c>
      <c r="AV50" s="28">
        <v>1</v>
      </c>
      <c r="AW50" s="31">
        <v>0</v>
      </c>
      <c r="AX50" s="31">
        <v>0</v>
      </c>
      <c r="AY50" s="31">
        <v>0</v>
      </c>
      <c r="AZ50" s="28">
        <v>1</v>
      </c>
      <c r="BA50" s="31">
        <v>0</v>
      </c>
      <c r="BB50" s="31">
        <v>0</v>
      </c>
      <c r="BC50" s="31">
        <v>0</v>
      </c>
      <c r="BD50" s="28">
        <v>1</v>
      </c>
      <c r="BE50" s="31">
        <v>0</v>
      </c>
      <c r="BF50" s="31">
        <v>0</v>
      </c>
      <c r="BG50" s="10">
        <v>6</v>
      </c>
    </row>
    <row r="51" spans="40:59">
      <c r="AN51" s="7" t="s">
        <v>139</v>
      </c>
      <c r="AO51" s="11">
        <v>78</v>
      </c>
      <c r="AP51" s="28">
        <v>0</v>
      </c>
      <c r="AQ51" s="28">
        <v>0</v>
      </c>
      <c r="AR51" s="31">
        <v>0</v>
      </c>
      <c r="AS51" s="28">
        <v>1</v>
      </c>
      <c r="AT51" s="28">
        <v>1</v>
      </c>
      <c r="AU51" s="28">
        <v>1</v>
      </c>
      <c r="AV51" s="31">
        <v>0</v>
      </c>
      <c r="AW51" s="31">
        <v>0</v>
      </c>
      <c r="AX51" s="31">
        <v>0</v>
      </c>
      <c r="AY51" s="31">
        <v>0</v>
      </c>
      <c r="AZ51" s="31">
        <v>0</v>
      </c>
      <c r="BA51" s="31">
        <v>0</v>
      </c>
      <c r="BB51" s="31">
        <v>0</v>
      </c>
      <c r="BC51" s="31">
        <v>0</v>
      </c>
      <c r="BD51" s="31">
        <v>0</v>
      </c>
      <c r="BE51" s="31">
        <v>0</v>
      </c>
      <c r="BF51" s="31">
        <v>0</v>
      </c>
      <c r="BG51" s="10">
        <v>3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92"/>
  <sheetViews>
    <sheetView topLeftCell="O13" workbookViewId="0">
      <selection activeCell="W37" sqref="W37"/>
    </sheetView>
  </sheetViews>
  <sheetFormatPr baseColWidth="10" defaultRowHeight="15"/>
  <cols>
    <col min="1" max="1" width="10.5" customWidth="1"/>
    <col min="5" max="5" width="9.6640625" customWidth="1"/>
    <col min="7" max="7" width="6.5" customWidth="1"/>
    <col min="8" max="9" width="7" customWidth="1"/>
    <col min="10" max="10" width="5.83203125" customWidth="1"/>
    <col min="11" max="11" width="6.83203125" customWidth="1"/>
    <col min="13" max="13" width="9.5" customWidth="1"/>
    <col min="14" max="15" width="8.1640625" customWidth="1"/>
    <col min="16" max="16" width="9.83203125" customWidth="1"/>
    <col min="17" max="17" width="10.1640625" customWidth="1"/>
    <col min="18" max="18" width="28.1640625" bestFit="1" customWidth="1"/>
    <col min="19" max="19" width="9.5" bestFit="1" customWidth="1"/>
    <col min="20" max="20" width="9.5" customWidth="1"/>
    <col min="21" max="22" width="12.5" customWidth="1"/>
  </cols>
  <sheetData>
    <row r="1" spans="1:24" ht="37">
      <c r="A1" s="19" t="s">
        <v>123</v>
      </c>
      <c r="B1" s="19" t="s">
        <v>124</v>
      </c>
      <c r="C1" s="19" t="s">
        <v>125</v>
      </c>
      <c r="D1" s="19" t="s">
        <v>126</v>
      </c>
      <c r="E1" s="19" t="s">
        <v>127</v>
      </c>
      <c r="F1" s="19" t="s">
        <v>128</v>
      </c>
      <c r="G1" s="19" t="s">
        <v>129</v>
      </c>
      <c r="H1" s="19" t="s">
        <v>130</v>
      </c>
      <c r="I1" s="19" t="s">
        <v>131</v>
      </c>
      <c r="J1" s="19" t="s">
        <v>132</v>
      </c>
      <c r="K1" s="19" t="s">
        <v>133</v>
      </c>
      <c r="L1" s="19" t="s">
        <v>134</v>
      </c>
      <c r="M1" s="19" t="s">
        <v>135</v>
      </c>
      <c r="N1" s="19" t="s">
        <v>136</v>
      </c>
      <c r="O1" s="19" t="s">
        <v>76</v>
      </c>
      <c r="P1" s="19" t="s">
        <v>137</v>
      </c>
      <c r="Q1" s="19" t="s">
        <v>138</v>
      </c>
      <c r="R1" s="22" t="s">
        <v>23</v>
      </c>
      <c r="S1" s="22" t="s">
        <v>24</v>
      </c>
      <c r="T1" s="19" t="s">
        <v>25</v>
      </c>
      <c r="U1" s="22" t="s">
        <v>26</v>
      </c>
      <c r="V1" s="22" t="s">
        <v>7</v>
      </c>
      <c r="W1" s="22" t="s">
        <v>77</v>
      </c>
    </row>
    <row r="2" spans="1:24">
      <c r="A2" s="21">
        <v>39993</v>
      </c>
      <c r="B2" t="s">
        <v>142</v>
      </c>
      <c r="C2" t="s">
        <v>143</v>
      </c>
      <c r="D2" t="s">
        <v>144</v>
      </c>
      <c r="E2" t="s">
        <v>140</v>
      </c>
      <c r="F2">
        <v>2</v>
      </c>
      <c r="H2">
        <v>19</v>
      </c>
      <c r="J2" s="20">
        <v>0.49375000000000002</v>
      </c>
      <c r="K2">
        <v>40</v>
      </c>
      <c r="N2">
        <v>1</v>
      </c>
      <c r="O2">
        <v>1</v>
      </c>
      <c r="R2" t="s">
        <v>79</v>
      </c>
      <c r="S2">
        <v>12</v>
      </c>
      <c r="V2">
        <v>1</v>
      </c>
      <c r="W2">
        <f>0.2168*S2^3.177</f>
        <v>581.59156147590613</v>
      </c>
    </row>
    <row r="3" spans="1:24">
      <c r="A3" s="21">
        <v>39993</v>
      </c>
      <c r="B3" t="s">
        <v>142</v>
      </c>
      <c r="C3" t="s">
        <v>143</v>
      </c>
      <c r="D3" t="s">
        <v>144</v>
      </c>
      <c r="E3" t="s">
        <v>140</v>
      </c>
      <c r="F3">
        <v>2</v>
      </c>
      <c r="H3">
        <v>19</v>
      </c>
      <c r="J3" s="20">
        <v>0.49375000000000002</v>
      </c>
      <c r="K3">
        <v>40</v>
      </c>
      <c r="N3">
        <v>2</v>
      </c>
      <c r="O3">
        <v>2</v>
      </c>
      <c r="R3" t="s">
        <v>82</v>
      </c>
      <c r="S3">
        <v>4</v>
      </c>
    </row>
    <row r="4" spans="1:24">
      <c r="A4" s="21">
        <v>39993</v>
      </c>
      <c r="B4" t="s">
        <v>142</v>
      </c>
      <c r="C4" t="s">
        <v>143</v>
      </c>
      <c r="D4" t="s">
        <v>144</v>
      </c>
      <c r="E4" t="s">
        <v>140</v>
      </c>
      <c r="F4">
        <v>2</v>
      </c>
      <c r="H4">
        <v>19</v>
      </c>
      <c r="J4" s="20">
        <v>0.49375000000000002</v>
      </c>
      <c r="K4">
        <v>40</v>
      </c>
      <c r="N4">
        <v>2</v>
      </c>
      <c r="O4">
        <v>2</v>
      </c>
      <c r="R4" t="s">
        <v>82</v>
      </c>
      <c r="S4">
        <v>2</v>
      </c>
    </row>
    <row r="5" spans="1:24">
      <c r="A5" s="21">
        <v>39993</v>
      </c>
      <c r="B5" t="s">
        <v>142</v>
      </c>
      <c r="C5" t="s">
        <v>143</v>
      </c>
      <c r="D5" t="s">
        <v>144</v>
      </c>
      <c r="E5" t="s">
        <v>140</v>
      </c>
      <c r="F5">
        <v>2</v>
      </c>
      <c r="H5">
        <v>19</v>
      </c>
      <c r="J5" s="20">
        <v>0.49375000000000002</v>
      </c>
      <c r="K5">
        <v>40</v>
      </c>
      <c r="N5">
        <v>2</v>
      </c>
      <c r="O5">
        <v>2</v>
      </c>
      <c r="R5" t="s">
        <v>79</v>
      </c>
      <c r="S5">
        <v>10</v>
      </c>
      <c r="V5">
        <v>1</v>
      </c>
      <c r="W5">
        <f>0.2168*S5^3.177</f>
        <v>325.88117824831693</v>
      </c>
    </row>
    <row r="6" spans="1:24">
      <c r="A6" s="21">
        <v>39997</v>
      </c>
      <c r="B6" s="14" t="s">
        <v>142</v>
      </c>
      <c r="C6" s="14" t="s">
        <v>155</v>
      </c>
      <c r="D6" s="14" t="s">
        <v>156</v>
      </c>
      <c r="E6" s="14" t="s">
        <v>140</v>
      </c>
      <c r="F6" s="14" t="s">
        <v>158</v>
      </c>
      <c r="N6">
        <v>2</v>
      </c>
      <c r="O6">
        <v>5</v>
      </c>
      <c r="Q6">
        <v>7</v>
      </c>
      <c r="R6" s="15" t="s">
        <v>100</v>
      </c>
      <c r="S6" s="15">
        <v>5</v>
      </c>
      <c r="T6" s="15"/>
      <c r="U6" s="15" t="s">
        <v>28</v>
      </c>
      <c r="V6" s="15">
        <v>1</v>
      </c>
      <c r="W6">
        <f>0.2544*S6^3.156</f>
        <v>40.87581648253677</v>
      </c>
    </row>
    <row r="7" spans="1:24">
      <c r="A7" s="21">
        <v>39997</v>
      </c>
      <c r="B7" s="14" t="s">
        <v>142</v>
      </c>
      <c r="C7" s="14" t="s">
        <v>155</v>
      </c>
      <c r="D7" s="14" t="s">
        <v>156</v>
      </c>
      <c r="E7" s="14" t="s">
        <v>140</v>
      </c>
      <c r="F7" s="14" t="s">
        <v>158</v>
      </c>
      <c r="N7">
        <v>2</v>
      </c>
      <c r="O7">
        <v>5</v>
      </c>
      <c r="Q7">
        <v>7</v>
      </c>
      <c r="R7" s="15" t="s">
        <v>100</v>
      </c>
      <c r="S7" s="15">
        <v>6</v>
      </c>
      <c r="T7" s="15"/>
      <c r="U7" s="15" t="s">
        <v>28</v>
      </c>
      <c r="V7" s="15">
        <v>1</v>
      </c>
      <c r="W7">
        <f>0.2544*S7^3.156</f>
        <v>72.67122033859151</v>
      </c>
    </row>
    <row r="8" spans="1:24">
      <c r="A8" s="21">
        <v>39997</v>
      </c>
      <c r="B8" s="14" t="s">
        <v>142</v>
      </c>
      <c r="C8" s="14" t="s">
        <v>155</v>
      </c>
      <c r="D8" s="14" t="s">
        <v>156</v>
      </c>
      <c r="E8" s="14" t="s">
        <v>140</v>
      </c>
      <c r="F8" s="14" t="s">
        <v>158</v>
      </c>
      <c r="N8">
        <v>3</v>
      </c>
      <c r="O8">
        <v>6</v>
      </c>
      <c r="Q8">
        <v>7.9</v>
      </c>
      <c r="R8" s="15" t="s">
        <v>100</v>
      </c>
      <c r="S8" s="15">
        <v>6</v>
      </c>
      <c r="T8" s="15"/>
      <c r="U8" s="15" t="s">
        <v>28</v>
      </c>
      <c r="V8" s="15">
        <v>1</v>
      </c>
      <c r="W8">
        <f>0.2544*S8^3.156</f>
        <v>72.67122033859151</v>
      </c>
    </row>
    <row r="9" spans="1:24">
      <c r="A9" s="21">
        <v>39997</v>
      </c>
      <c r="B9" s="14" t="s">
        <v>142</v>
      </c>
      <c r="C9" s="14" t="s">
        <v>155</v>
      </c>
      <c r="D9" s="14" t="s">
        <v>156</v>
      </c>
      <c r="E9" s="14" t="s">
        <v>140</v>
      </c>
      <c r="F9" s="14" t="s">
        <v>158</v>
      </c>
      <c r="N9">
        <v>3</v>
      </c>
      <c r="O9">
        <v>6</v>
      </c>
      <c r="Q9">
        <v>7.9</v>
      </c>
      <c r="R9" s="15" t="s">
        <v>100</v>
      </c>
      <c r="S9" s="15">
        <v>5.5</v>
      </c>
      <c r="T9" s="15"/>
      <c r="U9" s="15" t="s">
        <v>28</v>
      </c>
      <c r="V9" s="15">
        <v>1</v>
      </c>
      <c r="W9">
        <f>0.2544*S9^3.156</f>
        <v>55.220680595459235</v>
      </c>
    </row>
    <row r="10" spans="1:24">
      <c r="A10" s="21">
        <v>39995</v>
      </c>
      <c r="B10" s="14" t="s">
        <v>142</v>
      </c>
      <c r="C10" s="14" t="s">
        <v>145</v>
      </c>
      <c r="D10" s="14" t="s">
        <v>146</v>
      </c>
      <c r="E10" s="14" t="s">
        <v>140</v>
      </c>
      <c r="F10">
        <v>2</v>
      </c>
      <c r="N10">
        <v>1</v>
      </c>
      <c r="O10">
        <v>13</v>
      </c>
      <c r="R10" t="s">
        <v>79</v>
      </c>
      <c r="S10">
        <v>10</v>
      </c>
      <c r="V10" s="15">
        <v>1</v>
      </c>
      <c r="W10">
        <f>0.2168*S10^3.177</f>
        <v>325.88117824831693</v>
      </c>
    </row>
    <row r="11" spans="1:24">
      <c r="A11" s="21">
        <v>39995</v>
      </c>
      <c r="B11" s="14" t="s">
        <v>142</v>
      </c>
      <c r="C11" s="14" t="s">
        <v>145</v>
      </c>
      <c r="D11" s="14" t="s">
        <v>146</v>
      </c>
      <c r="E11" s="14" t="s">
        <v>140</v>
      </c>
      <c r="F11">
        <v>2</v>
      </c>
      <c r="N11">
        <v>1</v>
      </c>
      <c r="O11">
        <v>13</v>
      </c>
      <c r="R11" t="s">
        <v>79</v>
      </c>
      <c r="S11">
        <v>9</v>
      </c>
      <c r="V11" s="15">
        <v>1</v>
      </c>
      <c r="W11">
        <f>0.2168*S11^3.177</f>
        <v>233.17808449838034</v>
      </c>
    </row>
    <row r="12" spans="1:24">
      <c r="A12" s="21">
        <v>39995</v>
      </c>
      <c r="B12" s="14" t="s">
        <v>142</v>
      </c>
      <c r="C12" s="14" t="s">
        <v>145</v>
      </c>
      <c r="D12" s="14" t="s">
        <v>146</v>
      </c>
      <c r="E12" s="14" t="s">
        <v>140</v>
      </c>
      <c r="F12">
        <v>2</v>
      </c>
      <c r="N12">
        <v>2</v>
      </c>
      <c r="O12">
        <v>14</v>
      </c>
      <c r="R12" t="s">
        <v>79</v>
      </c>
      <c r="S12">
        <v>12</v>
      </c>
      <c r="V12" s="15">
        <v>1</v>
      </c>
      <c r="W12">
        <f>0.2168*S12^3.177</f>
        <v>581.59156147590613</v>
      </c>
    </row>
    <row r="13" spans="1:24">
      <c r="A13" s="21">
        <v>39995</v>
      </c>
      <c r="B13" s="14" t="s">
        <v>142</v>
      </c>
      <c r="C13" s="14" t="s">
        <v>145</v>
      </c>
      <c r="D13" s="14" t="s">
        <v>146</v>
      </c>
      <c r="E13" s="14" t="s">
        <v>140</v>
      </c>
      <c r="F13">
        <v>2</v>
      </c>
      <c r="N13">
        <v>3</v>
      </c>
      <c r="O13">
        <v>15</v>
      </c>
      <c r="R13" t="s">
        <v>79</v>
      </c>
      <c r="S13">
        <v>12</v>
      </c>
      <c r="V13" s="15">
        <v>1</v>
      </c>
      <c r="W13">
        <f>0.2168*S13^3.177</f>
        <v>581.59156147590613</v>
      </c>
    </row>
    <row r="14" spans="1:24">
      <c r="A14" s="21">
        <v>39995</v>
      </c>
      <c r="B14" s="14" t="s">
        <v>142</v>
      </c>
      <c r="C14" s="14" t="s">
        <v>145</v>
      </c>
      <c r="D14" s="14" t="s">
        <v>146</v>
      </c>
      <c r="E14" s="14" t="s">
        <v>140</v>
      </c>
      <c r="F14">
        <v>2</v>
      </c>
      <c r="N14">
        <v>4</v>
      </c>
      <c r="O14">
        <v>16</v>
      </c>
      <c r="R14" t="s">
        <v>92</v>
      </c>
      <c r="S14">
        <v>4</v>
      </c>
      <c r="U14" t="s">
        <v>27</v>
      </c>
      <c r="V14" s="15">
        <v>1</v>
      </c>
      <c r="W14">
        <f>(0.5916*S14)^2.6661</f>
        <v>9.939314538399227</v>
      </c>
    </row>
    <row r="15" spans="1:24">
      <c r="A15" s="21">
        <v>39995</v>
      </c>
      <c r="B15" s="14" t="s">
        <v>142</v>
      </c>
      <c r="C15" s="14" t="s">
        <v>145</v>
      </c>
      <c r="D15" s="14" t="s">
        <v>146</v>
      </c>
      <c r="E15" s="14" t="s">
        <v>140</v>
      </c>
      <c r="F15">
        <v>2</v>
      </c>
      <c r="N15">
        <v>4</v>
      </c>
      <c r="O15">
        <v>16</v>
      </c>
      <c r="R15" t="s">
        <v>93</v>
      </c>
      <c r="S15">
        <v>14</v>
      </c>
      <c r="V15" s="15">
        <v>1</v>
      </c>
      <c r="W15">
        <f>0.846*(S15*10)^0.846</f>
        <v>55.334333241327194</v>
      </c>
      <c r="X15" t="s">
        <v>0</v>
      </c>
    </row>
    <row r="16" spans="1:24">
      <c r="A16" s="21">
        <v>39995</v>
      </c>
      <c r="B16" s="14" t="s">
        <v>142</v>
      </c>
      <c r="C16" s="14" t="s">
        <v>145</v>
      </c>
      <c r="D16" s="14" t="s">
        <v>146</v>
      </c>
      <c r="E16" s="14" t="s">
        <v>149</v>
      </c>
      <c r="F16">
        <v>1</v>
      </c>
      <c r="N16">
        <v>6</v>
      </c>
      <c r="O16">
        <v>19</v>
      </c>
      <c r="P16">
        <v>25</v>
      </c>
      <c r="R16" s="15" t="s">
        <v>79</v>
      </c>
      <c r="S16">
        <v>4</v>
      </c>
      <c r="V16" s="15">
        <v>1</v>
      </c>
      <c r="W16">
        <f>0.2168*S16^3.177</f>
        <v>17.733884284314971</v>
      </c>
    </row>
    <row r="17" spans="1:23">
      <c r="A17" s="21">
        <v>39995</v>
      </c>
      <c r="B17" s="14" t="s">
        <v>142</v>
      </c>
      <c r="C17" s="14" t="s">
        <v>145</v>
      </c>
      <c r="D17" s="14" t="s">
        <v>146</v>
      </c>
      <c r="E17" s="14" t="s">
        <v>149</v>
      </c>
      <c r="F17">
        <v>1</v>
      </c>
      <c r="N17">
        <v>6</v>
      </c>
      <c r="O17">
        <v>19</v>
      </c>
      <c r="P17">
        <v>25</v>
      </c>
      <c r="R17" s="15" t="s">
        <v>79</v>
      </c>
      <c r="S17">
        <v>12</v>
      </c>
      <c r="V17" s="15">
        <v>1</v>
      </c>
      <c r="W17">
        <f>0.2168*S17^3.177</f>
        <v>581.59156147590613</v>
      </c>
    </row>
    <row r="18" spans="1:23">
      <c r="A18" s="21">
        <v>39995</v>
      </c>
      <c r="B18" s="14" t="s">
        <v>142</v>
      </c>
      <c r="C18" s="14" t="s">
        <v>145</v>
      </c>
      <c r="D18" s="14" t="s">
        <v>146</v>
      </c>
      <c r="E18" s="14" t="s">
        <v>149</v>
      </c>
      <c r="F18">
        <v>1</v>
      </c>
      <c r="N18">
        <v>6</v>
      </c>
      <c r="O18">
        <v>19</v>
      </c>
      <c r="P18">
        <v>25</v>
      </c>
      <c r="R18" s="15" t="s">
        <v>87</v>
      </c>
      <c r="T18">
        <v>20</v>
      </c>
      <c r="V18" s="15">
        <v>20</v>
      </c>
      <c r="W18">
        <f>1.5*T18</f>
        <v>30</v>
      </c>
    </row>
    <row r="19" spans="1:23">
      <c r="A19" s="21">
        <v>39995</v>
      </c>
      <c r="B19" s="14" t="s">
        <v>142</v>
      </c>
      <c r="C19" s="14" t="s">
        <v>145</v>
      </c>
      <c r="D19" s="14" t="s">
        <v>146</v>
      </c>
      <c r="E19" s="14" t="s">
        <v>149</v>
      </c>
      <c r="F19">
        <v>1</v>
      </c>
      <c r="N19">
        <v>6</v>
      </c>
      <c r="O19">
        <v>19</v>
      </c>
      <c r="P19">
        <v>25</v>
      </c>
      <c r="R19" t="s">
        <v>89</v>
      </c>
      <c r="T19">
        <v>1</v>
      </c>
      <c r="V19" s="15">
        <v>1</v>
      </c>
      <c r="W19">
        <f>0.0567*15^2.9033</f>
        <v>147.27492536161824</v>
      </c>
    </row>
    <row r="20" spans="1:23">
      <c r="A20" s="21">
        <v>39995</v>
      </c>
      <c r="B20" s="14" t="s">
        <v>142</v>
      </c>
      <c r="C20" s="14" t="s">
        <v>145</v>
      </c>
      <c r="D20" s="14" t="s">
        <v>146</v>
      </c>
      <c r="E20" s="14" t="s">
        <v>149</v>
      </c>
      <c r="F20">
        <v>1</v>
      </c>
      <c r="N20">
        <v>6</v>
      </c>
      <c r="O20">
        <v>19</v>
      </c>
      <c r="P20">
        <v>25</v>
      </c>
      <c r="R20" t="s">
        <v>90</v>
      </c>
      <c r="T20">
        <v>2</v>
      </c>
      <c r="V20" s="15">
        <v>2</v>
      </c>
      <c r="W20">
        <f>2*(0.176*4^2.2203)</f>
        <v>7.6435737842196234</v>
      </c>
    </row>
    <row r="21" spans="1:23">
      <c r="A21" s="21">
        <v>39995</v>
      </c>
      <c r="B21" s="14" t="s">
        <v>142</v>
      </c>
      <c r="C21" s="14" t="s">
        <v>145</v>
      </c>
      <c r="D21" s="14" t="s">
        <v>146</v>
      </c>
      <c r="E21" s="14" t="s">
        <v>149</v>
      </c>
      <c r="F21">
        <v>1</v>
      </c>
      <c r="N21">
        <v>6</v>
      </c>
      <c r="O21">
        <v>19</v>
      </c>
      <c r="P21">
        <v>25</v>
      </c>
      <c r="R21" s="15" t="s">
        <v>91</v>
      </c>
      <c r="S21">
        <v>4</v>
      </c>
      <c r="V21" s="15"/>
    </row>
    <row r="22" spans="1:23">
      <c r="A22" s="21">
        <v>39997</v>
      </c>
      <c r="B22" s="14" t="s">
        <v>142</v>
      </c>
      <c r="C22" s="14" t="s">
        <v>150</v>
      </c>
      <c r="D22" s="14" t="s">
        <v>151</v>
      </c>
      <c r="E22" s="14" t="s">
        <v>154</v>
      </c>
      <c r="F22" s="14">
        <v>2</v>
      </c>
      <c r="N22">
        <v>1</v>
      </c>
      <c r="O22">
        <v>31</v>
      </c>
      <c r="R22" t="s">
        <v>79</v>
      </c>
      <c r="S22">
        <v>10</v>
      </c>
      <c r="V22" s="15">
        <v>1</v>
      </c>
      <c r="W22">
        <f>0.2168*S22^3.177</f>
        <v>325.88117824831693</v>
      </c>
    </row>
    <row r="23" spans="1:23">
      <c r="A23" s="21">
        <v>39997</v>
      </c>
      <c r="B23" s="14" t="s">
        <v>142</v>
      </c>
      <c r="C23" s="14" t="s">
        <v>150</v>
      </c>
      <c r="D23" s="14" t="s">
        <v>151</v>
      </c>
      <c r="E23" s="14" t="s">
        <v>154</v>
      </c>
      <c r="F23" s="14">
        <v>2</v>
      </c>
      <c r="N23">
        <v>2</v>
      </c>
      <c r="O23">
        <v>32</v>
      </c>
      <c r="R23" t="s">
        <v>79</v>
      </c>
      <c r="S23">
        <v>10</v>
      </c>
      <c r="V23" s="15">
        <v>1</v>
      </c>
      <c r="W23">
        <f>0.2168*S23^3.177</f>
        <v>325.88117824831693</v>
      </c>
    </row>
    <row r="24" spans="1:23">
      <c r="A24" s="21">
        <v>39997</v>
      </c>
      <c r="B24" s="14" t="s">
        <v>142</v>
      </c>
      <c r="C24" s="14" t="s">
        <v>150</v>
      </c>
      <c r="D24" s="14" t="s">
        <v>151</v>
      </c>
      <c r="E24" s="14" t="s">
        <v>154</v>
      </c>
      <c r="F24" s="14">
        <v>2</v>
      </c>
      <c r="N24">
        <v>2</v>
      </c>
      <c r="O24">
        <v>32</v>
      </c>
      <c r="R24" t="s">
        <v>79</v>
      </c>
      <c r="S24">
        <v>11</v>
      </c>
      <c r="V24" s="15">
        <v>1</v>
      </c>
      <c r="W24">
        <f>0.2168*S24^3.177</f>
        <v>441.12720133761587</v>
      </c>
    </row>
    <row r="25" spans="1:23">
      <c r="A25" s="21">
        <v>39996</v>
      </c>
      <c r="B25" s="14" t="s">
        <v>142</v>
      </c>
      <c r="C25" s="14" t="s">
        <v>150</v>
      </c>
      <c r="D25" s="14" t="s">
        <v>151</v>
      </c>
      <c r="E25" s="14" t="s">
        <v>152</v>
      </c>
      <c r="F25">
        <v>3</v>
      </c>
      <c r="N25">
        <v>4</v>
      </c>
      <c r="O25">
        <v>39</v>
      </c>
      <c r="R25" t="s">
        <v>79</v>
      </c>
      <c r="S25">
        <v>10.5</v>
      </c>
      <c r="V25" s="15">
        <v>1</v>
      </c>
      <c r="W25">
        <f>0.2168*S25^3.177</f>
        <v>380.52016904736644</v>
      </c>
    </row>
    <row r="26" spans="1:23">
      <c r="A26" s="21">
        <v>39996</v>
      </c>
      <c r="B26" s="14" t="s">
        <v>142</v>
      </c>
      <c r="C26" s="14" t="s">
        <v>150</v>
      </c>
      <c r="D26" s="14" t="s">
        <v>151</v>
      </c>
      <c r="E26" s="14" t="s">
        <v>152</v>
      </c>
      <c r="F26">
        <v>3</v>
      </c>
      <c r="N26">
        <v>4</v>
      </c>
      <c r="O26">
        <v>39</v>
      </c>
      <c r="R26" t="s">
        <v>99</v>
      </c>
      <c r="S26">
        <v>22</v>
      </c>
      <c r="V26" s="15">
        <v>1</v>
      </c>
      <c r="W26">
        <f>1.1421*S26^1.8321</f>
        <v>328.97032590245044</v>
      </c>
    </row>
    <row r="27" spans="1:23">
      <c r="A27" s="21">
        <v>39996</v>
      </c>
      <c r="B27" s="14" t="s">
        <v>142</v>
      </c>
      <c r="C27" s="14" t="s">
        <v>150</v>
      </c>
      <c r="D27" s="14" t="s">
        <v>151</v>
      </c>
      <c r="E27" s="14" t="s">
        <v>153</v>
      </c>
      <c r="F27">
        <v>3</v>
      </c>
      <c r="N27">
        <v>3</v>
      </c>
      <c r="O27">
        <v>42</v>
      </c>
      <c r="R27" t="s">
        <v>100</v>
      </c>
      <c r="S27">
        <v>6</v>
      </c>
      <c r="V27" s="15">
        <v>1</v>
      </c>
      <c r="W27">
        <f>0.2544*S27^3.156</f>
        <v>72.67122033859151</v>
      </c>
    </row>
    <row r="28" spans="1:23">
      <c r="A28" s="21">
        <v>39996</v>
      </c>
      <c r="B28" s="14" t="s">
        <v>142</v>
      </c>
      <c r="C28" s="14" t="s">
        <v>150</v>
      </c>
      <c r="D28" s="14" t="s">
        <v>151</v>
      </c>
      <c r="E28" s="14" t="s">
        <v>149</v>
      </c>
      <c r="F28">
        <v>3</v>
      </c>
      <c r="N28">
        <v>4</v>
      </c>
      <c r="O28">
        <v>43</v>
      </c>
      <c r="P28">
        <v>14</v>
      </c>
      <c r="R28" t="s">
        <v>79</v>
      </c>
      <c r="S28">
        <v>14</v>
      </c>
      <c r="V28" s="15">
        <v>1</v>
      </c>
      <c r="W28">
        <f>0.2168*S28^3.177</f>
        <v>949.0914198279678</v>
      </c>
    </row>
    <row r="29" spans="1:23">
      <c r="A29" s="21">
        <v>39996</v>
      </c>
      <c r="B29" s="14" t="s">
        <v>142</v>
      </c>
      <c r="C29" s="14" t="s">
        <v>150</v>
      </c>
      <c r="D29" s="14" t="s">
        <v>151</v>
      </c>
      <c r="E29" s="14" t="s">
        <v>149</v>
      </c>
      <c r="F29">
        <v>3</v>
      </c>
      <c r="N29">
        <v>4</v>
      </c>
      <c r="O29">
        <v>43</v>
      </c>
      <c r="P29">
        <v>14</v>
      </c>
      <c r="R29" t="s">
        <v>79</v>
      </c>
      <c r="S29">
        <v>15</v>
      </c>
      <c r="V29" s="15">
        <v>1</v>
      </c>
      <c r="W29">
        <f>0.2168*S29^3.177</f>
        <v>1181.6835991105693</v>
      </c>
    </row>
    <row r="30" spans="1:23">
      <c r="A30" s="21">
        <v>39996</v>
      </c>
      <c r="B30" s="14" t="s">
        <v>142</v>
      </c>
      <c r="C30" s="14" t="s">
        <v>150</v>
      </c>
      <c r="D30" s="14" t="s">
        <v>151</v>
      </c>
      <c r="E30" s="14" t="s">
        <v>149</v>
      </c>
      <c r="F30">
        <v>3</v>
      </c>
      <c r="N30">
        <v>4</v>
      </c>
      <c r="O30">
        <v>43</v>
      </c>
      <c r="P30">
        <v>14</v>
      </c>
      <c r="R30" t="s">
        <v>102</v>
      </c>
    </row>
    <row r="31" spans="1:23">
      <c r="A31" s="21">
        <v>40048</v>
      </c>
      <c r="B31" s="14" t="s">
        <v>139</v>
      </c>
      <c r="C31" s="14" t="s">
        <v>18</v>
      </c>
      <c r="D31" s="14" t="s">
        <v>141</v>
      </c>
      <c r="E31" s="14" t="s">
        <v>19</v>
      </c>
      <c r="F31">
        <v>3</v>
      </c>
      <c r="N31">
        <v>1</v>
      </c>
      <c r="O31">
        <v>55</v>
      </c>
      <c r="Q31" s="14">
        <v>5.7</v>
      </c>
      <c r="R31" s="14" t="s">
        <v>109</v>
      </c>
      <c r="S31">
        <v>15</v>
      </c>
      <c r="V31">
        <v>1</v>
      </c>
      <c r="W31">
        <f>0.0786*S31^2.6583</f>
        <v>105.15403446148417</v>
      </c>
    </row>
    <row r="32" spans="1:23">
      <c r="A32" s="21">
        <v>40048</v>
      </c>
      <c r="B32" s="14" t="s">
        <v>139</v>
      </c>
      <c r="C32" s="14" t="s">
        <v>18</v>
      </c>
      <c r="D32" s="14" t="s">
        <v>141</v>
      </c>
      <c r="E32" s="14" t="s">
        <v>19</v>
      </c>
      <c r="F32">
        <v>3</v>
      </c>
      <c r="N32">
        <v>1</v>
      </c>
      <c r="O32">
        <v>55</v>
      </c>
      <c r="Q32" s="14">
        <v>5.7</v>
      </c>
      <c r="R32" s="14" t="s">
        <v>121</v>
      </c>
      <c r="S32">
        <v>14</v>
      </c>
      <c r="V32">
        <v>1</v>
      </c>
      <c r="W32">
        <f>0.0183*S32^3.133</f>
        <v>71.329671758633609</v>
      </c>
    </row>
    <row r="33" spans="1:25">
      <c r="A33" s="21">
        <v>40048</v>
      </c>
      <c r="B33" s="14" t="s">
        <v>139</v>
      </c>
      <c r="C33" s="14" t="s">
        <v>18</v>
      </c>
      <c r="D33" s="14" t="s">
        <v>141</v>
      </c>
      <c r="E33" s="14" t="s">
        <v>19</v>
      </c>
      <c r="F33">
        <v>3</v>
      </c>
      <c r="N33">
        <v>2</v>
      </c>
      <c r="O33">
        <v>57</v>
      </c>
      <c r="Q33" s="14">
        <v>4.7</v>
      </c>
      <c r="R33" s="14" t="s">
        <v>89</v>
      </c>
      <c r="S33">
        <v>11.5</v>
      </c>
      <c r="V33">
        <v>1</v>
      </c>
      <c r="W33">
        <f>0.0567*S33^2.9033</f>
        <v>68.093725989745337</v>
      </c>
    </row>
    <row r="34" spans="1:25">
      <c r="A34" s="21">
        <v>40048</v>
      </c>
      <c r="B34" s="14" t="s">
        <v>139</v>
      </c>
      <c r="C34" s="14" t="s">
        <v>18</v>
      </c>
      <c r="D34" s="14" t="s">
        <v>141</v>
      </c>
      <c r="E34" s="14" t="s">
        <v>20</v>
      </c>
      <c r="F34">
        <v>3</v>
      </c>
      <c r="N34">
        <v>1</v>
      </c>
      <c r="O34">
        <v>60</v>
      </c>
      <c r="Q34" s="14">
        <v>7</v>
      </c>
      <c r="R34" s="14" t="s">
        <v>109</v>
      </c>
      <c r="S34">
        <v>12</v>
      </c>
      <c r="V34">
        <v>1</v>
      </c>
      <c r="W34">
        <f>0.0786*S34^2.6583</f>
        <v>58.104538003730674</v>
      </c>
    </row>
    <row r="35" spans="1:25">
      <c r="A35" s="21">
        <v>40048</v>
      </c>
      <c r="B35" s="14" t="s">
        <v>139</v>
      </c>
      <c r="C35" s="14" t="s">
        <v>18</v>
      </c>
      <c r="D35" s="14" t="s">
        <v>141</v>
      </c>
      <c r="E35" s="14" t="s">
        <v>20</v>
      </c>
      <c r="F35">
        <v>3</v>
      </c>
      <c r="N35">
        <v>1</v>
      </c>
      <c r="O35">
        <v>60</v>
      </c>
      <c r="Q35" s="14">
        <v>7</v>
      </c>
      <c r="R35" s="14" t="s">
        <v>109</v>
      </c>
      <c r="S35">
        <v>15</v>
      </c>
      <c r="V35">
        <v>1</v>
      </c>
      <c r="W35">
        <f>0.0786*S35^2.6583</f>
        <v>105.15403446148417</v>
      </c>
    </row>
    <row r="36" spans="1:25">
      <c r="A36" s="21">
        <v>40043</v>
      </c>
      <c r="B36" t="s">
        <v>159</v>
      </c>
      <c r="C36" t="s">
        <v>160</v>
      </c>
      <c r="D36" t="s">
        <v>161</v>
      </c>
      <c r="E36" t="s">
        <v>162</v>
      </c>
      <c r="F36">
        <v>1</v>
      </c>
      <c r="N36">
        <v>1</v>
      </c>
      <c r="O36">
        <v>69</v>
      </c>
      <c r="Q36">
        <v>6.2</v>
      </c>
      <c r="R36" t="s">
        <v>108</v>
      </c>
      <c r="S36">
        <v>2.5</v>
      </c>
      <c r="V36">
        <v>1</v>
      </c>
      <c r="W36">
        <f>0.2544*S36^3.156</f>
        <v>4.5858070152884087</v>
      </c>
    </row>
    <row r="37" spans="1:25">
      <c r="A37" s="21">
        <v>40043</v>
      </c>
      <c r="B37" t="s">
        <v>159</v>
      </c>
      <c r="C37" t="s">
        <v>160</v>
      </c>
      <c r="D37" t="s">
        <v>161</v>
      </c>
      <c r="E37" t="s">
        <v>162</v>
      </c>
      <c r="F37">
        <v>1</v>
      </c>
      <c r="N37">
        <v>1</v>
      </c>
      <c r="O37">
        <v>69</v>
      </c>
      <c r="Q37">
        <v>6.2</v>
      </c>
      <c r="R37" t="s">
        <v>92</v>
      </c>
      <c r="S37">
        <v>5.5</v>
      </c>
      <c r="V37">
        <v>1</v>
      </c>
      <c r="W37">
        <f>(0.5916*S37)^2.6661</f>
        <v>23.231928265822955</v>
      </c>
    </row>
    <row r="38" spans="1:25">
      <c r="A38" s="21">
        <v>40043</v>
      </c>
      <c r="B38" t="s">
        <v>159</v>
      </c>
      <c r="C38" t="s">
        <v>160</v>
      </c>
      <c r="D38" t="s">
        <v>161</v>
      </c>
      <c r="E38" t="s">
        <v>162</v>
      </c>
      <c r="F38">
        <v>1</v>
      </c>
      <c r="N38">
        <v>2</v>
      </c>
      <c r="O38">
        <v>70</v>
      </c>
      <c r="Q38">
        <v>5.9</v>
      </c>
      <c r="R38" t="s">
        <v>109</v>
      </c>
      <c r="S38">
        <v>17</v>
      </c>
      <c r="V38">
        <v>1</v>
      </c>
      <c r="W38">
        <f>0.0786*S38^2.6583</f>
        <v>146.66446884110937</v>
      </c>
    </row>
    <row r="39" spans="1:25">
      <c r="A39" s="21">
        <v>40043</v>
      </c>
      <c r="B39" t="s">
        <v>159</v>
      </c>
      <c r="C39" t="s">
        <v>160</v>
      </c>
      <c r="D39" t="s">
        <v>161</v>
      </c>
      <c r="E39" t="s">
        <v>163</v>
      </c>
      <c r="F39">
        <v>3</v>
      </c>
      <c r="N39">
        <v>4</v>
      </c>
      <c r="O39">
        <v>71</v>
      </c>
      <c r="Q39">
        <v>7.5</v>
      </c>
      <c r="R39" t="s">
        <v>110</v>
      </c>
      <c r="S39">
        <v>35</v>
      </c>
      <c r="V39">
        <v>1</v>
      </c>
      <c r="W39">
        <f>0.0776*(S39*10)^1.4003</f>
        <v>283.34803407198564</v>
      </c>
    </row>
    <row r="40" spans="1:25">
      <c r="A40" s="21">
        <v>40045</v>
      </c>
      <c r="B40" t="s">
        <v>159</v>
      </c>
      <c r="C40" t="s">
        <v>160</v>
      </c>
      <c r="D40" t="s">
        <v>161</v>
      </c>
      <c r="E40" t="s">
        <v>12</v>
      </c>
      <c r="F40">
        <v>2</v>
      </c>
      <c r="N40">
        <v>1</v>
      </c>
      <c r="O40">
        <v>76</v>
      </c>
      <c r="Q40">
        <v>6.5</v>
      </c>
      <c r="R40" t="s">
        <v>82</v>
      </c>
      <c r="S40">
        <v>4</v>
      </c>
    </row>
    <row r="41" spans="1:25">
      <c r="A41" s="21">
        <v>40045</v>
      </c>
      <c r="B41" t="s">
        <v>159</v>
      </c>
      <c r="C41" t="s">
        <v>160</v>
      </c>
      <c r="D41" t="s">
        <v>161</v>
      </c>
      <c r="E41" t="s">
        <v>12</v>
      </c>
      <c r="F41">
        <v>2</v>
      </c>
      <c r="N41">
        <v>1</v>
      </c>
      <c r="O41">
        <v>76</v>
      </c>
      <c r="Q41">
        <v>6.5</v>
      </c>
      <c r="R41" t="s">
        <v>82</v>
      </c>
      <c r="S41">
        <v>8</v>
      </c>
    </row>
    <row r="42" spans="1:25">
      <c r="A42" s="21">
        <v>40045</v>
      </c>
      <c r="B42" t="s">
        <v>159</v>
      </c>
      <c r="C42" t="s">
        <v>160</v>
      </c>
      <c r="D42" t="s">
        <v>161</v>
      </c>
      <c r="E42" t="s">
        <v>13</v>
      </c>
      <c r="F42">
        <v>2</v>
      </c>
      <c r="N42">
        <v>1</v>
      </c>
      <c r="O42">
        <v>76</v>
      </c>
      <c r="Q42">
        <v>7.8</v>
      </c>
      <c r="R42" t="s">
        <v>108</v>
      </c>
      <c r="S42">
        <v>4</v>
      </c>
      <c r="V42">
        <v>1</v>
      </c>
      <c r="W42">
        <f>0.2544*S42^3.156</f>
        <v>20.212425846031543</v>
      </c>
    </row>
    <row r="43" spans="1:25">
      <c r="A43" s="21">
        <v>40045</v>
      </c>
      <c r="B43" t="s">
        <v>159</v>
      </c>
      <c r="C43" t="s">
        <v>160</v>
      </c>
      <c r="D43" t="s">
        <v>161</v>
      </c>
      <c r="E43" t="s">
        <v>13</v>
      </c>
      <c r="F43">
        <v>2</v>
      </c>
      <c r="N43">
        <v>1</v>
      </c>
      <c r="O43">
        <v>76</v>
      </c>
      <c r="Q43">
        <v>7.8</v>
      </c>
      <c r="R43" t="s">
        <v>115</v>
      </c>
      <c r="S43">
        <v>3</v>
      </c>
      <c r="V43">
        <v>1</v>
      </c>
      <c r="W43">
        <f>0.5916*S43^2.6661</f>
        <v>11.068305622113002</v>
      </c>
    </row>
    <row r="44" spans="1:25">
      <c r="A44" s="21">
        <v>40045</v>
      </c>
      <c r="B44" t="s">
        <v>159</v>
      </c>
      <c r="C44" t="s">
        <v>160</v>
      </c>
      <c r="D44" t="s">
        <v>161</v>
      </c>
      <c r="E44" t="s">
        <v>12</v>
      </c>
      <c r="F44">
        <v>2</v>
      </c>
      <c r="N44">
        <v>2</v>
      </c>
      <c r="O44">
        <v>77</v>
      </c>
      <c r="Q44">
        <v>6</v>
      </c>
      <c r="R44" t="s">
        <v>113</v>
      </c>
      <c r="S44">
        <v>8</v>
      </c>
      <c r="V44">
        <v>1</v>
      </c>
      <c r="W44">
        <f>0.846*(S44*10)^0.846</f>
        <v>34.465492757229619</v>
      </c>
      <c r="X44" t="s">
        <v>0</v>
      </c>
    </row>
    <row r="45" spans="1:25">
      <c r="A45" s="21">
        <v>40045</v>
      </c>
      <c r="B45" t="s">
        <v>159</v>
      </c>
      <c r="C45" t="s">
        <v>160</v>
      </c>
      <c r="D45" t="s">
        <v>161</v>
      </c>
      <c r="E45" t="s">
        <v>12</v>
      </c>
      <c r="F45">
        <v>2</v>
      </c>
      <c r="N45">
        <v>2</v>
      </c>
      <c r="O45">
        <v>77</v>
      </c>
      <c r="Q45">
        <v>6</v>
      </c>
      <c r="R45" t="s">
        <v>111</v>
      </c>
      <c r="S45">
        <v>4</v>
      </c>
      <c r="V45">
        <v>1</v>
      </c>
      <c r="W45">
        <f>0.4018*S45^2.7519</f>
        <v>18.231349745823149</v>
      </c>
    </row>
    <row r="46" spans="1:25">
      <c r="A46" s="21">
        <v>40045</v>
      </c>
      <c r="B46" t="s">
        <v>159</v>
      </c>
      <c r="C46" t="s">
        <v>160</v>
      </c>
      <c r="D46" t="s">
        <v>161</v>
      </c>
      <c r="E46" t="s">
        <v>13</v>
      </c>
      <c r="F46">
        <v>2</v>
      </c>
      <c r="N46">
        <v>2</v>
      </c>
      <c r="O46">
        <v>77</v>
      </c>
      <c r="Q46">
        <v>7</v>
      </c>
      <c r="R46" t="s">
        <v>116</v>
      </c>
      <c r="S46">
        <v>9</v>
      </c>
      <c r="V46">
        <v>1</v>
      </c>
      <c r="W46">
        <f>0.0817*S46^2.1593</f>
        <v>9.3911311828884649</v>
      </c>
      <c r="X46" s="2"/>
      <c r="Y46" s="23"/>
    </row>
    <row r="47" spans="1:25">
      <c r="A47" s="21">
        <v>40045</v>
      </c>
      <c r="B47" t="s">
        <v>159</v>
      </c>
      <c r="C47" t="s">
        <v>160</v>
      </c>
      <c r="D47" t="s">
        <v>161</v>
      </c>
      <c r="E47" t="s">
        <v>13</v>
      </c>
      <c r="F47">
        <v>2</v>
      </c>
      <c r="N47">
        <v>2</v>
      </c>
      <c r="O47">
        <v>77</v>
      </c>
      <c r="Q47">
        <v>7</v>
      </c>
      <c r="R47" t="s">
        <v>108</v>
      </c>
      <c r="S47">
        <v>3.5</v>
      </c>
      <c r="V47">
        <v>1</v>
      </c>
      <c r="W47">
        <f>0.2544*S47^3.156</f>
        <v>13.261597877171994</v>
      </c>
    </row>
    <row r="48" spans="1:25">
      <c r="A48" s="21">
        <v>40045</v>
      </c>
      <c r="B48" t="s">
        <v>159</v>
      </c>
      <c r="C48" t="s">
        <v>160</v>
      </c>
      <c r="D48" t="s">
        <v>161</v>
      </c>
      <c r="E48" t="s">
        <v>13</v>
      </c>
      <c r="F48">
        <v>2</v>
      </c>
      <c r="N48">
        <v>2</v>
      </c>
      <c r="O48">
        <v>77</v>
      </c>
      <c r="Q48">
        <v>7</v>
      </c>
      <c r="R48" t="s">
        <v>115</v>
      </c>
      <c r="S48">
        <v>2</v>
      </c>
      <c r="V48">
        <v>1</v>
      </c>
      <c r="W48">
        <f>0.5916*S48^2.6661</f>
        <v>3.7549506773823791</v>
      </c>
    </row>
    <row r="49" spans="1:23">
      <c r="A49" s="21">
        <v>40045</v>
      </c>
      <c r="B49" t="s">
        <v>159</v>
      </c>
      <c r="C49" t="s">
        <v>160</v>
      </c>
      <c r="D49" t="s">
        <v>161</v>
      </c>
      <c r="E49" t="s">
        <v>13</v>
      </c>
      <c r="F49">
        <v>2</v>
      </c>
      <c r="N49">
        <v>2</v>
      </c>
      <c r="O49">
        <v>77</v>
      </c>
      <c r="Q49">
        <v>7</v>
      </c>
      <c r="R49" t="s">
        <v>111</v>
      </c>
      <c r="S49">
        <v>4</v>
      </c>
      <c r="V49">
        <v>1</v>
      </c>
      <c r="W49">
        <f>0.4018*S49^2.7519</f>
        <v>18.231349745823149</v>
      </c>
    </row>
    <row r="50" spans="1:23">
      <c r="A50" s="21">
        <v>40045</v>
      </c>
      <c r="B50" t="s">
        <v>159</v>
      </c>
      <c r="C50" t="s">
        <v>160</v>
      </c>
      <c r="D50" t="s">
        <v>161</v>
      </c>
      <c r="E50" t="s">
        <v>13</v>
      </c>
      <c r="F50">
        <v>2</v>
      </c>
      <c r="N50">
        <v>3</v>
      </c>
      <c r="O50">
        <v>78</v>
      </c>
      <c r="Q50">
        <v>6</v>
      </c>
      <c r="R50" t="s">
        <v>117</v>
      </c>
      <c r="S50">
        <v>2.5</v>
      </c>
      <c r="V50">
        <v>1</v>
      </c>
      <c r="W50">
        <f>0.1019*2.5^2.863</f>
        <v>1.404353460766957</v>
      </c>
    </row>
    <row r="51" spans="1:23">
      <c r="A51" s="21">
        <v>40045</v>
      </c>
      <c r="B51" t="s">
        <v>159</v>
      </c>
      <c r="C51" t="s">
        <v>160</v>
      </c>
      <c r="D51" t="s">
        <v>161</v>
      </c>
      <c r="E51" t="s">
        <v>13</v>
      </c>
      <c r="F51">
        <v>2</v>
      </c>
      <c r="N51">
        <v>3</v>
      </c>
      <c r="O51">
        <v>78</v>
      </c>
      <c r="Q51">
        <v>3</v>
      </c>
      <c r="R51" t="s">
        <v>82</v>
      </c>
      <c r="S51">
        <v>9</v>
      </c>
      <c r="U51" t="s">
        <v>30</v>
      </c>
    </row>
    <row r="52" spans="1:23">
      <c r="A52" s="21">
        <v>40045</v>
      </c>
      <c r="B52" t="s">
        <v>159</v>
      </c>
      <c r="C52" t="s">
        <v>160</v>
      </c>
      <c r="D52" t="s">
        <v>161</v>
      </c>
      <c r="E52" t="s">
        <v>13</v>
      </c>
      <c r="F52">
        <v>2</v>
      </c>
      <c r="N52">
        <v>3</v>
      </c>
      <c r="O52">
        <v>78</v>
      </c>
      <c r="Q52">
        <v>3</v>
      </c>
      <c r="R52" t="s">
        <v>111</v>
      </c>
      <c r="S52">
        <v>4</v>
      </c>
      <c r="V52">
        <v>1</v>
      </c>
      <c r="W52">
        <f>0.4018*S52^2.7519</f>
        <v>18.231349745823149</v>
      </c>
    </row>
    <row r="53" spans="1:23">
      <c r="A53" s="21">
        <v>40046</v>
      </c>
      <c r="B53" t="s">
        <v>159</v>
      </c>
      <c r="C53" t="s">
        <v>14</v>
      </c>
      <c r="D53" t="s">
        <v>15</v>
      </c>
      <c r="E53" t="s">
        <v>16</v>
      </c>
      <c r="F53">
        <v>3</v>
      </c>
      <c r="N53">
        <v>3</v>
      </c>
      <c r="O53">
        <v>78</v>
      </c>
      <c r="P53">
        <v>43</v>
      </c>
      <c r="R53" t="s">
        <v>82</v>
      </c>
      <c r="S53">
        <v>5</v>
      </c>
    </row>
    <row r="54" spans="1:23">
      <c r="A54" s="21">
        <v>40046</v>
      </c>
      <c r="B54" t="s">
        <v>159</v>
      </c>
      <c r="C54" t="s">
        <v>14</v>
      </c>
      <c r="D54" t="s">
        <v>15</v>
      </c>
      <c r="E54" t="s">
        <v>16</v>
      </c>
      <c r="F54">
        <v>3</v>
      </c>
      <c r="N54">
        <v>3</v>
      </c>
      <c r="O54">
        <v>78</v>
      </c>
      <c r="P54">
        <v>43</v>
      </c>
      <c r="R54" t="s">
        <v>119</v>
      </c>
      <c r="S54">
        <v>1</v>
      </c>
      <c r="V54">
        <v>1</v>
      </c>
      <c r="W54">
        <f>0.518*S54^2.781</f>
        <v>0.51800000000000002</v>
      </c>
    </row>
    <row r="55" spans="1:23">
      <c r="A55" s="21">
        <v>40046</v>
      </c>
      <c r="B55" t="s">
        <v>159</v>
      </c>
      <c r="C55" t="s">
        <v>14</v>
      </c>
      <c r="D55" t="s">
        <v>15</v>
      </c>
      <c r="E55" t="s">
        <v>16</v>
      </c>
      <c r="F55">
        <v>3</v>
      </c>
      <c r="N55">
        <v>3</v>
      </c>
      <c r="P55">
        <v>43</v>
      </c>
      <c r="R55" t="s">
        <v>118</v>
      </c>
      <c r="S55">
        <v>28</v>
      </c>
    </row>
    <row r="56" spans="1:23">
      <c r="A56" s="21">
        <v>39995</v>
      </c>
      <c r="B56" s="14" t="s">
        <v>142</v>
      </c>
      <c r="C56" s="14" t="s">
        <v>145</v>
      </c>
      <c r="D56" s="14" t="s">
        <v>146</v>
      </c>
      <c r="E56" s="14" t="s">
        <v>149</v>
      </c>
      <c r="F56">
        <v>1</v>
      </c>
      <c r="N56">
        <v>5</v>
      </c>
      <c r="P56">
        <v>28</v>
      </c>
      <c r="R56" t="s">
        <v>86</v>
      </c>
    </row>
    <row r="57" spans="1:23">
      <c r="A57" s="21">
        <v>40047</v>
      </c>
      <c r="B57" t="s">
        <v>159</v>
      </c>
      <c r="C57" t="s">
        <v>164</v>
      </c>
      <c r="D57" t="s">
        <v>17</v>
      </c>
      <c r="E57" t="s">
        <v>162</v>
      </c>
      <c r="F57">
        <v>2</v>
      </c>
      <c r="N57">
        <v>1</v>
      </c>
      <c r="Q57">
        <v>6.4</v>
      </c>
      <c r="R57" t="s">
        <v>120</v>
      </c>
      <c r="S57">
        <v>11</v>
      </c>
      <c r="U57" t="s">
        <v>33</v>
      </c>
    </row>
    <row r="58" spans="1:23">
      <c r="A58" s="21">
        <v>40047</v>
      </c>
      <c r="B58" t="s">
        <v>159</v>
      </c>
      <c r="C58" t="s">
        <v>164</v>
      </c>
      <c r="D58" t="s">
        <v>17</v>
      </c>
      <c r="E58" t="s">
        <v>162</v>
      </c>
      <c r="F58">
        <v>2</v>
      </c>
      <c r="N58">
        <v>1</v>
      </c>
      <c r="Q58">
        <v>6.4</v>
      </c>
      <c r="R58" t="s">
        <v>113</v>
      </c>
      <c r="S58">
        <v>7</v>
      </c>
      <c r="U58" t="s">
        <v>33</v>
      </c>
    </row>
    <row r="59" spans="1:23">
      <c r="A59" s="21">
        <v>40047</v>
      </c>
      <c r="B59" t="s">
        <v>159</v>
      </c>
      <c r="C59" t="s">
        <v>164</v>
      </c>
      <c r="D59" t="s">
        <v>17</v>
      </c>
      <c r="E59" t="s">
        <v>162</v>
      </c>
      <c r="F59">
        <v>2</v>
      </c>
      <c r="N59">
        <v>1</v>
      </c>
      <c r="Q59">
        <v>6.4</v>
      </c>
      <c r="R59" t="s">
        <v>84</v>
      </c>
      <c r="S59">
        <v>6</v>
      </c>
      <c r="U59" t="s">
        <v>33</v>
      </c>
    </row>
    <row r="60" spans="1:23">
      <c r="A60" s="21">
        <v>40047</v>
      </c>
      <c r="B60" t="s">
        <v>159</v>
      </c>
      <c r="C60" t="s">
        <v>164</v>
      </c>
      <c r="D60" t="s">
        <v>17</v>
      </c>
      <c r="E60" t="s">
        <v>162</v>
      </c>
      <c r="F60">
        <v>2</v>
      </c>
      <c r="N60">
        <v>1</v>
      </c>
      <c r="Q60">
        <v>6.4</v>
      </c>
      <c r="R60" t="s">
        <v>111</v>
      </c>
      <c r="S60">
        <v>4</v>
      </c>
      <c r="U60" t="s">
        <v>33</v>
      </c>
    </row>
    <row r="61" spans="1:23">
      <c r="A61" s="21">
        <v>40047</v>
      </c>
      <c r="B61" t="s">
        <v>159</v>
      </c>
      <c r="C61" t="s">
        <v>164</v>
      </c>
      <c r="D61" t="s">
        <v>17</v>
      </c>
      <c r="E61" t="s">
        <v>162</v>
      </c>
      <c r="F61">
        <v>2</v>
      </c>
      <c r="N61">
        <v>1</v>
      </c>
      <c r="Q61">
        <v>6.4</v>
      </c>
      <c r="R61" t="s">
        <v>115</v>
      </c>
      <c r="S61">
        <v>3</v>
      </c>
      <c r="U61" t="s">
        <v>33</v>
      </c>
    </row>
    <row r="62" spans="1:23">
      <c r="A62" s="21">
        <v>40047</v>
      </c>
      <c r="B62" t="s">
        <v>159</v>
      </c>
      <c r="C62" t="s">
        <v>164</v>
      </c>
      <c r="D62" t="s">
        <v>17</v>
      </c>
      <c r="E62" t="s">
        <v>162</v>
      </c>
      <c r="F62">
        <v>2</v>
      </c>
      <c r="N62">
        <v>3</v>
      </c>
      <c r="Q62">
        <v>6.6</v>
      </c>
      <c r="R62" t="s">
        <v>111</v>
      </c>
      <c r="S62">
        <v>4</v>
      </c>
      <c r="U62" t="s">
        <v>33</v>
      </c>
    </row>
    <row r="63" spans="1:23">
      <c r="A63" s="21">
        <v>40047</v>
      </c>
      <c r="B63" t="s">
        <v>159</v>
      </c>
      <c r="C63" t="s">
        <v>164</v>
      </c>
      <c r="D63" t="s">
        <v>17</v>
      </c>
      <c r="E63" t="s">
        <v>162</v>
      </c>
      <c r="F63">
        <v>2</v>
      </c>
      <c r="N63">
        <v>3</v>
      </c>
      <c r="Q63">
        <v>6.6</v>
      </c>
      <c r="R63" t="s">
        <v>111</v>
      </c>
      <c r="S63">
        <v>4</v>
      </c>
      <c r="U63" t="s">
        <v>33</v>
      </c>
    </row>
    <row r="64" spans="1:23">
      <c r="A64" s="21">
        <v>39994</v>
      </c>
      <c r="B64" s="14" t="s">
        <v>142</v>
      </c>
      <c r="C64" s="14" t="s">
        <v>145</v>
      </c>
      <c r="D64" s="14" t="s">
        <v>146</v>
      </c>
      <c r="E64" s="14" t="s">
        <v>148</v>
      </c>
      <c r="F64">
        <v>2</v>
      </c>
      <c r="N64">
        <v>1</v>
      </c>
      <c r="R64" t="s">
        <v>84</v>
      </c>
      <c r="T64">
        <v>1</v>
      </c>
    </row>
    <row r="65" spans="1:20">
      <c r="A65" s="21">
        <v>39994</v>
      </c>
      <c r="B65" s="14" t="s">
        <v>142</v>
      </c>
      <c r="C65" s="14" t="s">
        <v>145</v>
      </c>
      <c r="D65" s="14" t="s">
        <v>146</v>
      </c>
      <c r="E65" s="14" t="s">
        <v>148</v>
      </c>
      <c r="F65">
        <v>2</v>
      </c>
      <c r="N65">
        <v>1</v>
      </c>
      <c r="R65" t="s">
        <v>85</v>
      </c>
      <c r="T65">
        <v>5</v>
      </c>
    </row>
    <row r="66" spans="1:20">
      <c r="A66" s="21">
        <v>39995</v>
      </c>
      <c r="B66" s="14" t="s">
        <v>142</v>
      </c>
      <c r="C66" s="14" t="s">
        <v>145</v>
      </c>
      <c r="D66" s="14" t="s">
        <v>146</v>
      </c>
      <c r="E66" s="14" t="s">
        <v>149</v>
      </c>
      <c r="F66">
        <v>2</v>
      </c>
      <c r="N66">
        <v>1</v>
      </c>
      <c r="P66">
        <v>22</v>
      </c>
      <c r="R66" t="s">
        <v>84</v>
      </c>
      <c r="S66">
        <v>2</v>
      </c>
    </row>
    <row r="67" spans="1:20">
      <c r="A67" s="21">
        <v>39995</v>
      </c>
      <c r="B67" s="14" t="s">
        <v>142</v>
      </c>
      <c r="C67" s="14" t="s">
        <v>145</v>
      </c>
      <c r="D67" s="14" t="s">
        <v>146</v>
      </c>
      <c r="E67" s="14" t="s">
        <v>149</v>
      </c>
      <c r="F67">
        <v>2</v>
      </c>
      <c r="N67">
        <v>1</v>
      </c>
      <c r="P67">
        <v>22</v>
      </c>
      <c r="R67" t="s">
        <v>79</v>
      </c>
      <c r="S67">
        <v>14</v>
      </c>
    </row>
    <row r="68" spans="1:20">
      <c r="A68" s="21">
        <v>39995</v>
      </c>
      <c r="B68" s="14" t="s">
        <v>142</v>
      </c>
      <c r="C68" s="14" t="s">
        <v>145</v>
      </c>
      <c r="D68" s="14" t="s">
        <v>146</v>
      </c>
      <c r="E68" s="14" t="s">
        <v>149</v>
      </c>
      <c r="F68">
        <v>2</v>
      </c>
      <c r="N68">
        <v>1</v>
      </c>
      <c r="P68">
        <v>22</v>
      </c>
      <c r="R68" t="s">
        <v>87</v>
      </c>
      <c r="T68">
        <v>15</v>
      </c>
    </row>
    <row r="69" spans="1:20">
      <c r="A69" s="21">
        <v>39995</v>
      </c>
      <c r="B69" s="14" t="s">
        <v>142</v>
      </c>
      <c r="C69" s="14" t="s">
        <v>145</v>
      </c>
      <c r="D69" s="14" t="s">
        <v>146</v>
      </c>
      <c r="E69" s="14" t="s">
        <v>149</v>
      </c>
      <c r="F69">
        <v>2</v>
      </c>
      <c r="N69">
        <v>2</v>
      </c>
      <c r="P69">
        <v>26</v>
      </c>
      <c r="R69" t="s">
        <v>79</v>
      </c>
      <c r="S69">
        <v>11</v>
      </c>
    </row>
    <row r="70" spans="1:20">
      <c r="A70" s="21">
        <v>39995</v>
      </c>
      <c r="B70" s="14" t="s">
        <v>142</v>
      </c>
      <c r="C70" s="14" t="s">
        <v>145</v>
      </c>
      <c r="D70" s="14" t="s">
        <v>146</v>
      </c>
      <c r="E70" s="14" t="s">
        <v>149</v>
      </c>
      <c r="F70">
        <v>2</v>
      </c>
      <c r="N70">
        <v>2</v>
      </c>
      <c r="P70">
        <v>26</v>
      </c>
      <c r="R70" t="s">
        <v>90</v>
      </c>
      <c r="T70">
        <v>1</v>
      </c>
    </row>
    <row r="71" spans="1:20">
      <c r="A71" s="21">
        <v>39995</v>
      </c>
      <c r="B71" s="14" t="s">
        <v>142</v>
      </c>
      <c r="C71" s="14" t="s">
        <v>145</v>
      </c>
      <c r="D71" s="14" t="s">
        <v>146</v>
      </c>
      <c r="E71" s="14" t="s">
        <v>149</v>
      </c>
      <c r="F71">
        <v>2</v>
      </c>
      <c r="N71">
        <v>2</v>
      </c>
      <c r="P71">
        <v>26</v>
      </c>
      <c r="R71" t="s">
        <v>94</v>
      </c>
      <c r="T71">
        <v>1</v>
      </c>
    </row>
    <row r="72" spans="1:20">
      <c r="A72" s="21">
        <v>39995</v>
      </c>
      <c r="B72" s="14" t="s">
        <v>142</v>
      </c>
      <c r="C72" s="14" t="s">
        <v>145</v>
      </c>
      <c r="D72" s="14" t="s">
        <v>146</v>
      </c>
      <c r="E72" s="14" t="s">
        <v>149</v>
      </c>
      <c r="F72">
        <v>2</v>
      </c>
      <c r="N72">
        <v>2</v>
      </c>
      <c r="P72">
        <v>26</v>
      </c>
      <c r="R72" t="s">
        <v>95</v>
      </c>
      <c r="T72">
        <v>2</v>
      </c>
    </row>
    <row r="73" spans="1:20">
      <c r="A73" s="21">
        <v>39995</v>
      </c>
      <c r="B73" s="14" t="s">
        <v>142</v>
      </c>
      <c r="C73" s="14" t="s">
        <v>145</v>
      </c>
      <c r="D73" s="14" t="s">
        <v>146</v>
      </c>
      <c r="E73" s="14" t="s">
        <v>149</v>
      </c>
      <c r="F73">
        <v>2</v>
      </c>
      <c r="N73">
        <v>3</v>
      </c>
      <c r="P73">
        <v>30</v>
      </c>
      <c r="R73" t="s">
        <v>87</v>
      </c>
      <c r="T73">
        <v>3</v>
      </c>
    </row>
    <row r="74" spans="1:20">
      <c r="A74" s="21">
        <v>39995</v>
      </c>
      <c r="B74" s="14" t="s">
        <v>142</v>
      </c>
      <c r="C74" s="14" t="s">
        <v>145</v>
      </c>
      <c r="D74" s="14" t="s">
        <v>146</v>
      </c>
      <c r="E74" s="14" t="s">
        <v>149</v>
      </c>
      <c r="F74">
        <v>2</v>
      </c>
      <c r="N74">
        <v>4</v>
      </c>
      <c r="R74" t="s">
        <v>87</v>
      </c>
      <c r="T74">
        <v>10</v>
      </c>
    </row>
    <row r="75" spans="1:20">
      <c r="A75" s="21">
        <v>39995</v>
      </c>
      <c r="B75" s="14" t="s">
        <v>142</v>
      </c>
      <c r="C75" s="14" t="s">
        <v>145</v>
      </c>
      <c r="D75" s="14" t="s">
        <v>146</v>
      </c>
      <c r="E75" s="14" t="s">
        <v>149</v>
      </c>
      <c r="F75">
        <v>2</v>
      </c>
      <c r="N75">
        <v>4</v>
      </c>
      <c r="R75" t="s">
        <v>96</v>
      </c>
      <c r="T75">
        <v>2</v>
      </c>
    </row>
    <row r="76" spans="1:20">
      <c r="A76" s="21">
        <v>39995</v>
      </c>
      <c r="B76" s="14" t="s">
        <v>142</v>
      </c>
      <c r="C76" s="14" t="s">
        <v>145</v>
      </c>
      <c r="D76" s="14" t="s">
        <v>146</v>
      </c>
      <c r="E76" s="14" t="s">
        <v>149</v>
      </c>
      <c r="F76">
        <v>2</v>
      </c>
      <c r="N76">
        <v>4</v>
      </c>
      <c r="R76" s="15" t="s">
        <v>97</v>
      </c>
      <c r="T76">
        <v>2</v>
      </c>
    </row>
    <row r="77" spans="1:20">
      <c r="A77" s="21">
        <v>39995</v>
      </c>
      <c r="B77" s="14" t="s">
        <v>142</v>
      </c>
      <c r="C77" s="14" t="s">
        <v>145</v>
      </c>
      <c r="D77" s="14" t="s">
        <v>146</v>
      </c>
      <c r="E77" s="14" t="s">
        <v>149</v>
      </c>
      <c r="F77">
        <v>2</v>
      </c>
      <c r="N77">
        <v>4</v>
      </c>
      <c r="R77" t="s">
        <v>98</v>
      </c>
      <c r="T77">
        <v>3</v>
      </c>
    </row>
    <row r="78" spans="1:20">
      <c r="A78" s="21">
        <v>39997</v>
      </c>
      <c r="B78" s="14" t="s">
        <v>142</v>
      </c>
      <c r="C78" s="14" t="s">
        <v>150</v>
      </c>
      <c r="D78" s="14" t="s">
        <v>151</v>
      </c>
      <c r="E78" s="14" t="s">
        <v>154</v>
      </c>
      <c r="F78" s="14">
        <v>2</v>
      </c>
      <c r="N78">
        <v>3</v>
      </c>
      <c r="R78" t="s">
        <v>79</v>
      </c>
      <c r="S78">
        <v>12</v>
      </c>
    </row>
    <row r="79" spans="1:20">
      <c r="A79" s="21">
        <v>39997</v>
      </c>
      <c r="B79" s="14" t="s">
        <v>142</v>
      </c>
      <c r="C79" s="14" t="s">
        <v>150</v>
      </c>
      <c r="D79" s="14" t="s">
        <v>151</v>
      </c>
      <c r="E79" s="14" t="s">
        <v>154</v>
      </c>
      <c r="F79" s="14">
        <v>2</v>
      </c>
      <c r="N79">
        <v>3</v>
      </c>
      <c r="R79" t="s">
        <v>79</v>
      </c>
      <c r="S79">
        <v>13</v>
      </c>
    </row>
    <row r="80" spans="1:20">
      <c r="A80" s="21">
        <v>39997</v>
      </c>
      <c r="B80" s="14" t="s">
        <v>142</v>
      </c>
      <c r="C80" s="14" t="s">
        <v>155</v>
      </c>
      <c r="D80" s="14" t="s">
        <v>156</v>
      </c>
      <c r="E80" s="14" t="s">
        <v>157</v>
      </c>
      <c r="F80">
        <v>3</v>
      </c>
      <c r="N80">
        <v>2</v>
      </c>
      <c r="R80" t="s">
        <v>100</v>
      </c>
      <c r="S80">
        <v>5</v>
      </c>
    </row>
    <row r="81" spans="1:21">
      <c r="A81" s="21">
        <v>39997</v>
      </c>
      <c r="B81" s="14" t="s">
        <v>142</v>
      </c>
      <c r="C81" s="14" t="s">
        <v>155</v>
      </c>
      <c r="D81" s="14" t="s">
        <v>156</v>
      </c>
      <c r="E81" s="14" t="s">
        <v>157</v>
      </c>
      <c r="F81">
        <v>3</v>
      </c>
      <c r="N81">
        <v>2</v>
      </c>
      <c r="R81" t="s">
        <v>103</v>
      </c>
      <c r="S81">
        <v>20</v>
      </c>
    </row>
    <row r="82" spans="1:21">
      <c r="A82" s="21">
        <v>39997</v>
      </c>
      <c r="B82" s="14" t="s">
        <v>142</v>
      </c>
      <c r="C82" s="14" t="s">
        <v>155</v>
      </c>
      <c r="D82" s="14" t="s">
        <v>156</v>
      </c>
      <c r="E82" s="14" t="s">
        <v>157</v>
      </c>
      <c r="F82">
        <v>3</v>
      </c>
      <c r="N82">
        <v>2</v>
      </c>
      <c r="R82" t="s">
        <v>103</v>
      </c>
      <c r="S82">
        <v>16</v>
      </c>
    </row>
    <row r="83" spans="1:21">
      <c r="A83" s="21">
        <v>39997</v>
      </c>
      <c r="B83" s="14" t="s">
        <v>142</v>
      </c>
      <c r="C83" s="14" t="s">
        <v>155</v>
      </c>
      <c r="D83" s="14" t="s">
        <v>156</v>
      </c>
      <c r="E83" s="14" t="s">
        <v>157</v>
      </c>
      <c r="F83">
        <v>3</v>
      </c>
      <c r="N83">
        <v>3</v>
      </c>
      <c r="R83" t="s">
        <v>104</v>
      </c>
      <c r="S83">
        <v>2</v>
      </c>
    </row>
    <row r="84" spans="1:21">
      <c r="A84" s="21">
        <v>39998</v>
      </c>
      <c r="B84" s="14" t="s">
        <v>142</v>
      </c>
      <c r="C84" s="14" t="s">
        <v>155</v>
      </c>
      <c r="D84" s="14" t="s">
        <v>156</v>
      </c>
      <c r="E84" s="14" t="s">
        <v>140</v>
      </c>
      <c r="F84">
        <v>2</v>
      </c>
      <c r="N84">
        <v>2</v>
      </c>
      <c r="Q84">
        <v>7.8</v>
      </c>
      <c r="U84" t="s">
        <v>29</v>
      </c>
    </row>
    <row r="85" spans="1:21">
      <c r="A85" s="21">
        <v>39998</v>
      </c>
      <c r="B85" s="14" t="s">
        <v>142</v>
      </c>
      <c r="C85" s="14" t="s">
        <v>155</v>
      </c>
      <c r="D85" s="14" t="s">
        <v>156</v>
      </c>
      <c r="E85" s="14" t="s">
        <v>140</v>
      </c>
      <c r="F85">
        <v>2</v>
      </c>
      <c r="N85">
        <v>3</v>
      </c>
      <c r="Q85">
        <v>8.4</v>
      </c>
      <c r="R85" t="s">
        <v>82</v>
      </c>
      <c r="S85">
        <v>5</v>
      </c>
    </row>
    <row r="86" spans="1:21">
      <c r="A86" s="21">
        <v>40044</v>
      </c>
      <c r="B86" t="s">
        <v>159</v>
      </c>
      <c r="C86" t="s">
        <v>164</v>
      </c>
      <c r="D86" t="s">
        <v>165</v>
      </c>
      <c r="E86" t="s">
        <v>166</v>
      </c>
      <c r="F86">
        <v>2</v>
      </c>
      <c r="N86">
        <v>3</v>
      </c>
      <c r="Q86">
        <v>7</v>
      </c>
      <c r="R86" t="s">
        <v>109</v>
      </c>
      <c r="S86">
        <v>16</v>
      </c>
    </row>
    <row r="87" spans="1:21">
      <c r="A87" s="21">
        <v>40044</v>
      </c>
      <c r="B87" t="s">
        <v>159</v>
      </c>
      <c r="C87" t="s">
        <v>164</v>
      </c>
      <c r="D87" t="s">
        <v>165</v>
      </c>
      <c r="E87" t="s">
        <v>167</v>
      </c>
      <c r="F87">
        <v>2</v>
      </c>
      <c r="N87">
        <v>1</v>
      </c>
      <c r="Q87">
        <v>6.1</v>
      </c>
      <c r="R87" t="s">
        <v>111</v>
      </c>
      <c r="S87">
        <v>5</v>
      </c>
    </row>
    <row r="88" spans="1:21">
      <c r="A88" s="21">
        <v>40044</v>
      </c>
      <c r="B88" t="s">
        <v>159</v>
      </c>
      <c r="C88" t="s">
        <v>164</v>
      </c>
      <c r="D88" t="s">
        <v>165</v>
      </c>
      <c r="E88" t="s">
        <v>167</v>
      </c>
      <c r="F88">
        <v>2</v>
      </c>
      <c r="N88">
        <v>2</v>
      </c>
      <c r="Q88">
        <v>6.2</v>
      </c>
      <c r="R88" t="s">
        <v>112</v>
      </c>
      <c r="T88">
        <v>5</v>
      </c>
    </row>
    <row r="89" spans="1:21">
      <c r="A89" s="21">
        <v>40044</v>
      </c>
      <c r="B89" t="s">
        <v>159</v>
      </c>
      <c r="C89" t="s">
        <v>164</v>
      </c>
      <c r="D89" t="s">
        <v>165</v>
      </c>
      <c r="E89" t="s">
        <v>167</v>
      </c>
      <c r="F89">
        <v>2</v>
      </c>
      <c r="N89">
        <v>2</v>
      </c>
      <c r="Q89">
        <v>6.2</v>
      </c>
      <c r="R89" t="s">
        <v>111</v>
      </c>
      <c r="S89">
        <v>5</v>
      </c>
    </row>
    <row r="90" spans="1:21">
      <c r="A90" s="21">
        <v>40044</v>
      </c>
      <c r="B90" t="s">
        <v>159</v>
      </c>
      <c r="C90" t="s">
        <v>164</v>
      </c>
      <c r="D90" t="s">
        <v>165</v>
      </c>
      <c r="E90" t="s">
        <v>167</v>
      </c>
      <c r="F90">
        <v>2</v>
      </c>
      <c r="N90">
        <v>3</v>
      </c>
      <c r="Q90">
        <v>5.5</v>
      </c>
      <c r="R90" t="s">
        <v>112</v>
      </c>
      <c r="T90">
        <v>10</v>
      </c>
    </row>
    <row r="91" spans="1:21">
      <c r="A91" s="21">
        <v>40044</v>
      </c>
      <c r="B91" t="s">
        <v>159</v>
      </c>
      <c r="C91" t="s">
        <v>164</v>
      </c>
      <c r="D91" t="s">
        <v>165</v>
      </c>
      <c r="E91" t="s">
        <v>167</v>
      </c>
      <c r="F91">
        <v>2</v>
      </c>
      <c r="N91">
        <v>3</v>
      </c>
      <c r="Q91">
        <v>5.5</v>
      </c>
      <c r="R91" t="s">
        <v>111</v>
      </c>
      <c r="S91">
        <v>3</v>
      </c>
    </row>
    <row r="92" spans="1:21">
      <c r="A92" s="21">
        <v>40044</v>
      </c>
      <c r="B92" t="s">
        <v>159</v>
      </c>
      <c r="C92" t="s">
        <v>164</v>
      </c>
      <c r="D92" t="s">
        <v>165</v>
      </c>
      <c r="E92" t="s">
        <v>167</v>
      </c>
      <c r="F92">
        <v>2</v>
      </c>
      <c r="N92">
        <v>4</v>
      </c>
      <c r="Q92">
        <v>4.9000000000000004</v>
      </c>
      <c r="R92" t="s">
        <v>112</v>
      </c>
      <c r="T92">
        <v>11</v>
      </c>
    </row>
  </sheetData>
  <sortState ref="A2:XFD1048576">
    <sortCondition ref="O3:O1048576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Percent Cover</vt:lpstr>
      <vt:lpstr>Sheet1</vt:lpstr>
      <vt:lpstr>Additional Biomass for Inverts</vt:lpstr>
      <vt:lpstr>size and count</vt:lpstr>
    </vt:vector>
  </TitlesOfParts>
  <Company>University of British Columbia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Nelson</dc:creator>
  <cp:lastModifiedBy>Rebecca Martone</cp:lastModifiedBy>
  <dcterms:created xsi:type="dcterms:W3CDTF">2012-09-05T19:01:01Z</dcterms:created>
  <dcterms:modified xsi:type="dcterms:W3CDTF">2013-01-28T21:25:07Z</dcterms:modified>
</cp:coreProperties>
</file>