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5012743F-FADF-4A49-B14D-4AA675F98E2E}" xr6:coauthVersionLast="46" xr6:coauthVersionMax="46" xr10:uidLastSave="{00000000-0000-0000-0000-000000000000}"/>
  <bookViews>
    <workbookView xWindow="3100" yWindow="1360" windowWidth="30000" windowHeight="18620" tabRatio="717" activeTab="1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ndashboard!$A$5:$A$104</definedName>
    <definedName name="ndashboard_val">ndashboard!$A$5:$GD$104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N6" i="10" a="1"/>
  <c r="AN6" i="10" s="1"/>
  <c r="AN10" i="10" a="1"/>
  <c r="AN10" i="10" s="1"/>
  <c r="AN14" i="10" a="1"/>
  <c r="AN14" i="10" s="1"/>
  <c r="AN18" i="10" a="1"/>
  <c r="AN18" i="10" s="1"/>
  <c r="AN22" i="10" a="1"/>
  <c r="AN22" i="10" s="1"/>
  <c r="AN26" i="10" a="1"/>
  <c r="AN26" i="10" s="1"/>
  <c r="AN30" i="10" a="1"/>
  <c r="AN30" i="10" s="1"/>
  <c r="AN34" i="10" a="1"/>
  <c r="AN34" i="10" s="1"/>
  <c r="AS6" i="10" a="1"/>
  <c r="AS6" i="10" s="1"/>
  <c r="AU7" i="10" a="1"/>
  <c r="AU7" i="10" s="1"/>
  <c r="AQ9" i="10" a="1"/>
  <c r="AQ9" i="10" s="1"/>
  <c r="AS10" i="10" a="1"/>
  <c r="AS10" i="10" s="1"/>
  <c r="AU11" i="10" a="1"/>
  <c r="AU11" i="10" s="1"/>
  <c r="AQ13" i="10" a="1"/>
  <c r="AQ13" i="10" s="1"/>
  <c r="AS14" i="10" a="1"/>
  <c r="AS14" i="10" s="1"/>
  <c r="AU15" i="10" a="1"/>
  <c r="AU15" i="10" s="1"/>
  <c r="AQ17" i="10" a="1"/>
  <c r="AQ17" i="10" s="1"/>
  <c r="AS18" i="10" a="1"/>
  <c r="AS18" i="10" s="1"/>
  <c r="AU19" i="10" a="1"/>
  <c r="AU19" i="10" s="1"/>
  <c r="AQ21" i="10" a="1"/>
  <c r="AQ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M7" i="10" a="1"/>
  <c r="AM7" i="10" s="1"/>
  <c r="AM11" i="10" a="1"/>
  <c r="AM11" i="10" s="1"/>
  <c r="AM15" i="10" a="1"/>
  <c r="AM15" i="10" s="1"/>
  <c r="AM19" i="10" a="1"/>
  <c r="AM19" i="10" s="1"/>
  <c r="AM23" i="10" a="1"/>
  <c r="AM23" i="10" s="1"/>
  <c r="AM27" i="10" a="1"/>
  <c r="AM27" i="10" s="1"/>
  <c r="AM31" i="10" a="1"/>
  <c r="AM31" i="10" s="1"/>
  <c r="AM35" i="10" a="1"/>
  <c r="AM35" i="10" s="1"/>
  <c r="AT6" i="10" a="1"/>
  <c r="AT6" i="10" s="1"/>
  <c r="AV7" i="10" a="1"/>
  <c r="AV7" i="10" s="1"/>
  <c r="AR9" i="10" a="1"/>
  <c r="AR9" i="10" s="1"/>
  <c r="AT10" i="10" a="1"/>
  <c r="AT10" i="10" s="1"/>
  <c r="AV11" i="10" a="1"/>
  <c r="AV11" i="10" s="1"/>
  <c r="AR13" i="10" a="1"/>
  <c r="AR13" i="10" s="1"/>
  <c r="AT14" i="10" a="1"/>
  <c r="AT14" i="10" s="1"/>
  <c r="AV15" i="10" a="1"/>
  <c r="AV15" i="10" s="1"/>
  <c r="AR17" i="10" a="1"/>
  <c r="AR17" i="10" s="1"/>
  <c r="AT18" i="10" a="1"/>
  <c r="AT18" i="10" s="1"/>
  <c r="AV19" i="10" a="1"/>
  <c r="AV19" i="10" s="1"/>
  <c r="AR21" i="10" a="1"/>
  <c r="AR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O11" i="10" s="1" a="1"/>
  <c r="O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N7" i="10" a="1"/>
  <c r="AN7" i="10" s="1"/>
  <c r="AN11" i="10" a="1"/>
  <c r="AN11" i="10" s="1"/>
  <c r="AN15" i="10" a="1"/>
  <c r="AN15" i="10" s="1"/>
  <c r="AN19" i="10" a="1"/>
  <c r="AN19" i="10" s="1"/>
  <c r="AN23" i="10" a="1"/>
  <c r="AN23" i="10" s="1"/>
  <c r="AN27" i="10" a="1"/>
  <c r="AN27" i="10" s="1"/>
  <c r="AN31" i="10" a="1"/>
  <c r="AN31" i="10" s="1"/>
  <c r="AN35" i="10" a="1"/>
  <c r="AN35" i="10" s="1"/>
  <c r="AU6" i="10" a="1"/>
  <c r="AU6" i="10" s="1"/>
  <c r="AQ8" i="10" a="1"/>
  <c r="AQ8" i="10" s="1"/>
  <c r="AS9" i="10" a="1"/>
  <c r="AS9" i="10" s="1"/>
  <c r="AU10" i="10" a="1"/>
  <c r="AU10" i="10" s="1"/>
  <c r="AQ12" i="10" a="1"/>
  <c r="AQ12" i="10" s="1"/>
  <c r="AS13" i="10" a="1"/>
  <c r="AS13" i="10" s="1"/>
  <c r="AU14" i="10" a="1"/>
  <c r="AU14" i="10" s="1"/>
  <c r="AQ16" i="10" a="1"/>
  <c r="AQ16" i="10" s="1"/>
  <c r="AS17" i="10" a="1"/>
  <c r="AS17" i="10" s="1"/>
  <c r="AU18" i="10" a="1"/>
  <c r="AU18" i="10" s="1"/>
  <c r="AQ20" i="10" a="1"/>
  <c r="AQ20" i="10" s="1"/>
  <c r="AS21" i="10" a="1"/>
  <c r="AS21" i="10" s="1"/>
  <c r="AU22" i="10" a="1"/>
  <c r="AU22" i="10" s="1"/>
  <c r="AQ24" i="10" a="1"/>
  <c r="AQ24" i="10" s="1"/>
  <c r="AS25" i="10" a="1"/>
  <c r="AS25" i="10" s="1"/>
  <c r="AU26" i="10" a="1"/>
  <c r="AU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P23" i="10" s="1" a="1"/>
  <c r="P23" i="10" s="1"/>
  <c r="K27" i="10" a="1"/>
  <c r="K27" i="10" s="1"/>
  <c r="P27" i="10" s="1" a="1"/>
  <c r="P27" i="10" s="1"/>
  <c r="K31" i="10" a="1"/>
  <c r="K31" i="10" s="1"/>
  <c r="P31" i="10" s="1" a="1"/>
  <c r="P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M8" i="10" a="1"/>
  <c r="AM8" i="10" s="1"/>
  <c r="AM12" i="10" a="1"/>
  <c r="AM12" i="10" s="1"/>
  <c r="AM16" i="10" a="1"/>
  <c r="AM16" i="10" s="1"/>
  <c r="AM20" i="10" a="1"/>
  <c r="AM20" i="10" s="1"/>
  <c r="AM24" i="10" a="1"/>
  <c r="AM24" i="10" s="1"/>
  <c r="AM28" i="10" a="1"/>
  <c r="AM28" i="10" s="1"/>
  <c r="AM32" i="10" a="1"/>
  <c r="AM32" i="10" s="1"/>
  <c r="AM36" i="10" a="1"/>
  <c r="AM36" i="10" s="1"/>
  <c r="AV6" i="10" a="1"/>
  <c r="AV6" i="10" s="1"/>
  <c r="AR8" i="10" a="1"/>
  <c r="AR8" i="10" s="1"/>
  <c r="AT9" i="10" a="1"/>
  <c r="AT9" i="10" s="1"/>
  <c r="AV10" i="10" a="1"/>
  <c r="AV10" i="10" s="1"/>
  <c r="AR12" i="10" a="1"/>
  <c r="AR12" i="10" s="1"/>
  <c r="AT13" i="10" a="1"/>
  <c r="AT13" i="10" s="1"/>
  <c r="AV14" i="10" a="1"/>
  <c r="AV14" i="10" s="1"/>
  <c r="AR16" i="10" a="1"/>
  <c r="AR16" i="10" s="1"/>
  <c r="AT17" i="10" a="1"/>
  <c r="AT17" i="10" s="1"/>
  <c r="AV18" i="10" a="1"/>
  <c r="AV18" i="10" s="1"/>
  <c r="AR20" i="10" a="1"/>
  <c r="AR20" i="10" s="1"/>
  <c r="AT21" i="10" a="1"/>
  <c r="AT21" i="10" s="1"/>
  <c r="AV22" i="10" a="1"/>
  <c r="AV22" i="10" s="1"/>
  <c r="AR24" i="10" a="1"/>
  <c r="AR24" i="10" s="1"/>
  <c r="AT25" i="10" a="1"/>
  <c r="AT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N8" i="10" a="1"/>
  <c r="AN8" i="10" s="1"/>
  <c r="AN12" i="10" a="1"/>
  <c r="AN12" i="10" s="1"/>
  <c r="AN16" i="10" a="1"/>
  <c r="AN16" i="10" s="1"/>
  <c r="AN20" i="10" a="1"/>
  <c r="AN20" i="10" s="1"/>
  <c r="AN24" i="10" a="1"/>
  <c r="AN24" i="10" s="1"/>
  <c r="AN28" i="10" a="1"/>
  <c r="AN28" i="10" s="1"/>
  <c r="AN32" i="10" a="1"/>
  <c r="AN32" i="10" s="1"/>
  <c r="AN36" i="10" a="1"/>
  <c r="AN36" i="10" s="1"/>
  <c r="AQ7" i="10" a="1"/>
  <c r="AQ7" i="10" s="1"/>
  <c r="AS8" i="10" a="1"/>
  <c r="AS8" i="10" s="1"/>
  <c r="AU9" i="10" a="1"/>
  <c r="AU9" i="10" s="1"/>
  <c r="AQ11" i="10" a="1"/>
  <c r="AQ11" i="10" s="1"/>
  <c r="AS12" i="10" a="1"/>
  <c r="AS12" i="10" s="1"/>
  <c r="AU13" i="10" a="1"/>
  <c r="AU13" i="10" s="1"/>
  <c r="AQ15" i="10" a="1"/>
  <c r="AQ15" i="10" s="1"/>
  <c r="AS16" i="10" a="1"/>
  <c r="AS16" i="10" s="1"/>
  <c r="AU17" i="10" a="1"/>
  <c r="AU17" i="10" s="1"/>
  <c r="AQ19" i="10" a="1"/>
  <c r="AQ19" i="10" s="1"/>
  <c r="AS20" i="10" a="1"/>
  <c r="AS20" i="10" s="1"/>
  <c r="AU21" i="10" a="1"/>
  <c r="AU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N9" i="10" a="1"/>
  <c r="AN9" i="10" s="1"/>
  <c r="AN13" i="10" a="1"/>
  <c r="AN13" i="10" s="1"/>
  <c r="AN17" i="10" a="1"/>
  <c r="AN17" i="10" s="1"/>
  <c r="AN21" i="10" a="1"/>
  <c r="AN21" i="10" s="1"/>
  <c r="AN25" i="10" a="1"/>
  <c r="AN25" i="10" s="1"/>
  <c r="AN29" i="10" a="1"/>
  <c r="AN29" i="10" s="1"/>
  <c r="AN33" i="10" a="1"/>
  <c r="AN33" i="10" s="1"/>
  <c r="AQ6" i="10" a="1"/>
  <c r="AQ6" i="10" s="1"/>
  <c r="AS7" i="10" a="1"/>
  <c r="AS7" i="10" s="1"/>
  <c r="AU8" i="10" a="1"/>
  <c r="AU8" i="10" s="1"/>
  <c r="AQ10" i="10" a="1"/>
  <c r="AQ10" i="10" s="1"/>
  <c r="AS11" i="10" a="1"/>
  <c r="AS11" i="10" s="1"/>
  <c r="AU12" i="10" a="1"/>
  <c r="AU12" i="10" s="1"/>
  <c r="AQ14" i="10" a="1"/>
  <c r="AQ14" i="10" s="1"/>
  <c r="AS15" i="10" a="1"/>
  <c r="AS15" i="10" s="1"/>
  <c r="AU16" i="10" a="1"/>
  <c r="AU16" i="10" s="1"/>
  <c r="AQ18" i="10" a="1"/>
  <c r="AQ18" i="10" s="1"/>
  <c r="AS19" i="10" a="1"/>
  <c r="AS19" i="10" s="1"/>
  <c r="AU20" i="10" a="1"/>
  <c r="AU20" i="10" s="1"/>
  <c r="AQ22" i="10" a="1"/>
  <c r="AQ22" i="10" s="1"/>
  <c r="AS23" i="10" a="1"/>
  <c r="AS23" i="10" s="1"/>
  <c r="AU24" i="10" a="1"/>
  <c r="AU24" i="10" s="1"/>
  <c r="AQ26" i="10" a="1"/>
  <c r="AQ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P21" i="10" s="1" a="1"/>
  <c r="P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M14" i="10" a="1"/>
  <c r="AM14" i="10" s="1"/>
  <c r="AM30" i="10" a="1"/>
  <c r="AM30" i="10" s="1"/>
  <c r="AV8" i="10" a="1"/>
  <c r="AV8" i="10" s="1"/>
  <c r="AR14" i="10" a="1"/>
  <c r="AR14" i="10" s="1"/>
  <c r="AT19" i="10" a="1"/>
  <c r="AT19" i="10" s="1"/>
  <c r="AR23" i="10" a="1"/>
  <c r="AR23" i="10" s="1"/>
  <c r="AR25" i="10" a="1"/>
  <c r="AR25" i="10" s="1"/>
  <c r="AR27" i="10" a="1"/>
  <c r="AR27" i="10" s="1"/>
  <c r="AT28" i="10" a="1"/>
  <c r="AT28" i="10" s="1"/>
  <c r="AV29" i="10" a="1"/>
  <c r="AV29" i="10" s="1"/>
  <c r="AR31" i="10" a="1"/>
  <c r="AR31" i="10" s="1"/>
  <c r="AT32" i="10" a="1"/>
  <c r="AT32" i="10" s="1"/>
  <c r="AV33" i="10" a="1"/>
  <c r="AV33" i="10" s="1"/>
  <c r="AR35" i="10" a="1"/>
  <c r="AR35" i="10" s="1"/>
  <c r="AT36" i="10" a="1"/>
  <c r="AT36" i="10" s="1"/>
  <c r="AQ5" i="10" a="1"/>
  <c r="AQ5" i="10" s="1"/>
  <c r="BG6" i="10" a="1"/>
  <c r="BG6" i="10" s="1"/>
  <c r="BE7" i="10" a="1"/>
  <c r="BE7" i="10" s="1"/>
  <c r="BC8" i="10" a="1"/>
  <c r="BC8" i="10" s="1"/>
  <c r="AY9" i="10" a="1"/>
  <c r="AY9" i="10" s="1"/>
  <c r="BI9" i="10" a="1"/>
  <c r="BI9" i="10" s="1"/>
  <c r="BJ9" i="10" s="1"/>
  <c r="BG10" i="10" a="1"/>
  <c r="BG10" i="10" s="1"/>
  <c r="BE11" i="10" a="1"/>
  <c r="BE11" i="10" s="1"/>
  <c r="BC12" i="10" a="1"/>
  <c r="BC12" i="10" s="1"/>
  <c r="AY13" i="10" a="1"/>
  <c r="AY13" i="10" s="1"/>
  <c r="BI13" i="10" a="1"/>
  <c r="BI13" i="10" s="1"/>
  <c r="BJ13" i="10" s="1"/>
  <c r="BG14" i="10" a="1"/>
  <c r="BG14" i="10" s="1"/>
  <c r="BE15" i="10" a="1"/>
  <c r="BE15" i="10" s="1"/>
  <c r="BC16" i="10" a="1"/>
  <c r="BC16" i="10" s="1"/>
  <c r="AY17" i="10" a="1"/>
  <c r="AY17" i="10" s="1"/>
  <c r="BI17" i="10" a="1"/>
  <c r="BI17" i="10" s="1"/>
  <c r="BG18" i="10" a="1"/>
  <c r="BG18" i="10" s="1"/>
  <c r="BE19" i="10" a="1"/>
  <c r="BE19" i="10" s="1"/>
  <c r="BC20" i="10" a="1"/>
  <c r="BC20" i="10" s="1"/>
  <c r="AY21" i="10" a="1"/>
  <c r="AY21" i="10" s="1"/>
  <c r="BI21" i="10" a="1"/>
  <c r="BI21" i="10" s="1"/>
  <c r="BG22" i="10" a="1"/>
  <c r="BG22" i="10" s="1"/>
  <c r="BE23" i="10" a="1"/>
  <c r="BE23" i="10" s="1"/>
  <c r="BC24" i="10" a="1"/>
  <c r="BC24" i="10" s="1"/>
  <c r="AY25" i="10" a="1"/>
  <c r="AY25" i="10" s="1"/>
  <c r="BI25" i="10" a="1"/>
  <c r="BI25" i="10" s="1"/>
  <c r="BG26" i="10" a="1"/>
  <c r="BG26" i="10" s="1"/>
  <c r="BE27" i="10" a="1"/>
  <c r="BE27" i="10" s="1"/>
  <c r="BC28" i="10" a="1"/>
  <c r="BC28" i="10" s="1"/>
  <c r="AY29" i="10" a="1"/>
  <c r="AY29" i="10" s="1"/>
  <c r="BI29" i="10" a="1"/>
  <c r="BI29" i="10" s="1"/>
  <c r="BJ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M17" i="10" a="1"/>
  <c r="AM17" i="10" s="1"/>
  <c r="AM33" i="10" a="1"/>
  <c r="AM33" i="10" s="1"/>
  <c r="AV9" i="10" a="1"/>
  <c r="AV9" i="10" s="1"/>
  <c r="AR15" i="10" a="1"/>
  <c r="AR15" i="10" s="1"/>
  <c r="AT20" i="10" a="1"/>
  <c r="AT20" i="10" s="1"/>
  <c r="AT23" i="10" a="1"/>
  <c r="AT23" i="10" s="1"/>
  <c r="AU25" i="10" a="1"/>
  <c r="AU25" i="10" s="1"/>
  <c r="AS27" i="10" a="1"/>
  <c r="AS27" i="10" s="1"/>
  <c r="AU28" i="10" a="1"/>
  <c r="AU28" i="10" s="1"/>
  <c r="AQ30" i="10" a="1"/>
  <c r="AQ30" i="10" s="1"/>
  <c r="AS31" i="10" a="1"/>
  <c r="AS31" i="10" s="1"/>
  <c r="AU32" i="10" a="1"/>
  <c r="AU32" i="10" s="1"/>
  <c r="AQ34" i="10" a="1"/>
  <c r="AQ34" i="10" s="1"/>
  <c r="AS35" i="10" a="1"/>
  <c r="AS35" i="10" s="1"/>
  <c r="AU36" i="10" a="1"/>
  <c r="AU36" i="10" s="1"/>
  <c r="AX6" i="10" a="1"/>
  <c r="AX6" i="10" s="1"/>
  <c r="BH6" i="10" a="1"/>
  <c r="BH6" i="10" s="1"/>
  <c r="BF7" i="10" a="1"/>
  <c r="BF7" i="10" s="1"/>
  <c r="BD8" i="10" a="1"/>
  <c r="BD8" i="10" s="1"/>
  <c r="BB9" i="10" a="1"/>
  <c r="BB9" i="10" s="1"/>
  <c r="AX10" i="10" a="1"/>
  <c r="AX10" i="10" s="1"/>
  <c r="BH10" i="10" a="1"/>
  <c r="BH10" i="10" s="1"/>
  <c r="BF11" i="10" a="1"/>
  <c r="BF11" i="10" s="1"/>
  <c r="BD12" i="10" a="1"/>
  <c r="BD12" i="10" s="1"/>
  <c r="BB13" i="10" a="1"/>
  <c r="BB13" i="10" s="1"/>
  <c r="AX14" i="10" a="1"/>
  <c r="AX14" i="10" s="1"/>
  <c r="BH14" i="10" a="1"/>
  <c r="BH14" i="10" s="1"/>
  <c r="BF15" i="10" a="1"/>
  <c r="BF15" i="10" s="1"/>
  <c r="BD16" i="10" a="1"/>
  <c r="BD16" i="10" s="1"/>
  <c r="BB17" i="10" a="1"/>
  <c r="BB17" i="10" s="1"/>
  <c r="AX18" i="10" a="1"/>
  <c r="AX18" i="10" s="1"/>
  <c r="BH18" i="10" a="1"/>
  <c r="BH18" i="10" s="1"/>
  <c r="BF19" i="10" a="1"/>
  <c r="BF19" i="10" s="1"/>
  <c r="BD20" i="10" a="1"/>
  <c r="BD20" i="10" s="1"/>
  <c r="BB21" i="10" a="1"/>
  <c r="BB21" i="10" s="1"/>
  <c r="AX22" i="10" a="1"/>
  <c r="AX22" i="10" s="1"/>
  <c r="BH22" i="10" a="1"/>
  <c r="BH22" i="10" s="1"/>
  <c r="BF23" i="10" a="1"/>
  <c r="BF23" i="10" s="1"/>
  <c r="BD24" i="10" a="1"/>
  <c r="BD24" i="10" s="1"/>
  <c r="BB25" i="10" a="1"/>
  <c r="BB25" i="10" s="1"/>
  <c r="AX26" i="10" a="1"/>
  <c r="AX26" i="10" s="1"/>
  <c r="BH26" i="10" a="1"/>
  <c r="BH26" i="10" s="1"/>
  <c r="BF27" i="10" a="1"/>
  <c r="BF27" i="10" s="1"/>
  <c r="BD28" i="10" a="1"/>
  <c r="BD28" i="10" s="1"/>
  <c r="BB29" i="10" a="1"/>
  <c r="BB29" i="10" s="1"/>
  <c r="AX30" i="10" a="1"/>
  <c r="AX30" i="10" s="1"/>
  <c r="BH30" i="10" a="1"/>
  <c r="BH30" i="10" s="1"/>
  <c r="BF31" i="10" a="1"/>
  <c r="BF31" i="10" s="1"/>
  <c r="BD32" i="10" a="1"/>
  <c r="BD32" i="10" s="1"/>
  <c r="BB33" i="10" a="1"/>
  <c r="BB33" i="10" s="1"/>
  <c r="AX34" i="10" a="1"/>
  <c r="AX34" i="10" s="1"/>
  <c r="BH34" i="10" a="1"/>
  <c r="BH34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BL23" i="10" a="1"/>
  <c r="BL23" i="10" s="1"/>
  <c r="BL24" i="10" a="1"/>
  <c r="BL24" i="10" s="1"/>
  <c r="N27" i="10" a="1"/>
  <c r="N27" i="10" s="1"/>
  <c r="K32" i="10" a="1"/>
  <c r="K32" i="10" s="1"/>
  <c r="P32" i="10" s="1" a="1"/>
  <c r="P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M18" i="10" a="1"/>
  <c r="AM18" i="10" s="1"/>
  <c r="AM34" i="10" a="1"/>
  <c r="AM34" i="10" s="1"/>
  <c r="AR10" i="10" a="1"/>
  <c r="AR10" i="10" s="1"/>
  <c r="AT15" i="10" a="1"/>
  <c r="AT15" i="10" s="1"/>
  <c r="AV20" i="10" a="1"/>
  <c r="AV20" i="10" s="1"/>
  <c r="AU23" i="10" a="1"/>
  <c r="AU23" i="10" s="1"/>
  <c r="AV25" i="10" a="1"/>
  <c r="AV25" i="10" s="1"/>
  <c r="AT27" i="10" a="1"/>
  <c r="AT27" i="10" s="1"/>
  <c r="AV28" i="10" a="1"/>
  <c r="AV28" i="10" s="1"/>
  <c r="AR30" i="10" a="1"/>
  <c r="AR30" i="10" s="1"/>
  <c r="AT31" i="10" a="1"/>
  <c r="AT31" i="10" s="1"/>
  <c r="AV32" i="10" a="1"/>
  <c r="AV32" i="10" s="1"/>
  <c r="AR34" i="10" a="1"/>
  <c r="AR34" i="10" s="1"/>
  <c r="AT35" i="10" a="1"/>
  <c r="AT35" i="10" s="1"/>
  <c r="AV36" i="10" a="1"/>
  <c r="AV36" i="10" s="1"/>
  <c r="AY6" i="10" a="1"/>
  <c r="AY6" i="10" s="1"/>
  <c r="BI6" i="10" a="1"/>
  <c r="BI6" i="10" s="1"/>
  <c r="BJ6" i="10" s="1"/>
  <c r="BG7" i="10" a="1"/>
  <c r="BG7" i="10" s="1"/>
  <c r="BE8" i="10" a="1"/>
  <c r="BE8" i="10" s="1"/>
  <c r="BC9" i="10" a="1"/>
  <c r="BC9" i="10" s="1"/>
  <c r="AY10" i="10" a="1"/>
  <c r="AY10" i="10" s="1"/>
  <c r="BI10" i="10" a="1"/>
  <c r="BI10" i="10" s="1"/>
  <c r="BG11" i="10" a="1"/>
  <c r="BG11" i="10" s="1"/>
  <c r="BE12" i="10" a="1"/>
  <c r="BE12" i="10" s="1"/>
  <c r="BC13" i="10" a="1"/>
  <c r="BC13" i="10" s="1"/>
  <c r="AY14" i="10" a="1"/>
  <c r="AY14" i="10" s="1"/>
  <c r="BI14" i="10" a="1"/>
  <c r="BI14" i="10" s="1"/>
  <c r="BJ14" i="10" s="1"/>
  <c r="BG15" i="10" a="1"/>
  <c r="BG15" i="10" s="1"/>
  <c r="BE16" i="10" a="1"/>
  <c r="BE16" i="10" s="1"/>
  <c r="BC17" i="10" a="1"/>
  <c r="BC17" i="10" s="1"/>
  <c r="AY18" i="10" a="1"/>
  <c r="AY18" i="10" s="1"/>
  <c r="BI18" i="10" a="1"/>
  <c r="BI18" i="10" s="1"/>
  <c r="BJ18" i="10" s="1"/>
  <c r="BG19" i="10" a="1"/>
  <c r="BG19" i="10" s="1"/>
  <c r="BE20" i="10" a="1"/>
  <c r="BE20" i="10" s="1"/>
  <c r="BC21" i="10" a="1"/>
  <c r="BC21" i="10" s="1"/>
  <c r="AY22" i="10" a="1"/>
  <c r="AY22" i="10" s="1"/>
  <c r="BI22" i="10" a="1"/>
  <c r="BI22" i="10" s="1"/>
  <c r="BG23" i="10" a="1"/>
  <c r="BG23" i="10" s="1"/>
  <c r="BE24" i="10" a="1"/>
  <c r="BE24" i="10" s="1"/>
  <c r="BC25" i="10" a="1"/>
  <c r="BC25" i="10" s="1"/>
  <c r="AY26" i="10" a="1"/>
  <c r="AY26" i="10" s="1"/>
  <c r="BI26" i="10" a="1"/>
  <c r="BI26" i="10" s="1"/>
  <c r="BG27" i="10" a="1"/>
  <c r="BG27" i="10" s="1"/>
  <c r="BE28" i="10" a="1"/>
  <c r="BE28" i="10" s="1"/>
  <c r="BC29" i="10" a="1"/>
  <c r="BC29" i="10" s="1"/>
  <c r="AY30" i="10" a="1"/>
  <c r="AY30" i="10" s="1"/>
  <c r="BI30" i="10" a="1"/>
  <c r="BI30" i="10" s="1"/>
  <c r="BG31" i="10" a="1"/>
  <c r="BG31" i="10" s="1"/>
  <c r="BE32" i="10" a="1"/>
  <c r="BE32" i="10" s="1"/>
  <c r="BC33" i="10" a="1"/>
  <c r="BC33" i="10" s="1"/>
  <c r="AY34" i="10" a="1"/>
  <c r="AY34" i="10" s="1"/>
  <c r="BI34" i="10" a="1"/>
  <c r="BI34" i="10" s="1"/>
  <c r="BJ34" i="10" s="1"/>
  <c r="BG35" i="10" a="1"/>
  <c r="BG35" i="10" s="1"/>
  <c r="BE36" i="10" a="1"/>
  <c r="BE36" i="10" s="1"/>
  <c r="BC5" i="10" a="1"/>
  <c r="BC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M21" i="10" a="1"/>
  <c r="AM21" i="10" s="1"/>
  <c r="AM5" i="10" a="1"/>
  <c r="AM5" i="10" s="1"/>
  <c r="AR11" i="10" a="1"/>
  <c r="AR11" i="10" s="1"/>
  <c r="AT16" i="10" a="1"/>
  <c r="AT16" i="10" s="1"/>
  <c r="AV21" i="10" a="1"/>
  <c r="AV21" i="10" s="1"/>
  <c r="AV23" i="10" a="1"/>
  <c r="AV23" i="10" s="1"/>
  <c r="AR26" i="10" a="1"/>
  <c r="AR26" i="10" s="1"/>
  <c r="AU27" i="10" a="1"/>
  <c r="AU27" i="10" s="1"/>
  <c r="AQ29" i="10" a="1"/>
  <c r="AQ29" i="10" s="1"/>
  <c r="AS30" i="10" a="1"/>
  <c r="AS30" i="10" s="1"/>
  <c r="AU31" i="10" a="1"/>
  <c r="AU31" i="10" s="1"/>
  <c r="AQ33" i="10" a="1"/>
  <c r="AQ33" i="10" s="1"/>
  <c r="AS34" i="10" a="1"/>
  <c r="AS34" i="10" s="1"/>
  <c r="AU35" i="10" a="1"/>
  <c r="AU35" i="10" s="1"/>
  <c r="AR5" i="10" a="1"/>
  <c r="AR5" i="10" s="1"/>
  <c r="BB6" i="10" a="1"/>
  <c r="BB6" i="10" s="1"/>
  <c r="AX7" i="10" a="1"/>
  <c r="AX7" i="10" s="1"/>
  <c r="BH7" i="10" a="1"/>
  <c r="BH7" i="10" s="1"/>
  <c r="BF8" i="10" a="1"/>
  <c r="BF8" i="10" s="1"/>
  <c r="BD9" i="10" a="1"/>
  <c r="BD9" i="10" s="1"/>
  <c r="BB10" i="10" a="1"/>
  <c r="BB10" i="10" s="1"/>
  <c r="AX11" i="10" a="1"/>
  <c r="AX11" i="10" s="1"/>
  <c r="BH11" i="10" a="1"/>
  <c r="BH11" i="10" s="1"/>
  <c r="BF12" i="10" a="1"/>
  <c r="BF12" i="10" s="1"/>
  <c r="BD13" i="10" a="1"/>
  <c r="BD13" i="10" s="1"/>
  <c r="BB14" i="10" a="1"/>
  <c r="BB14" i="10" s="1"/>
  <c r="AX15" i="10" a="1"/>
  <c r="AX15" i="10" s="1"/>
  <c r="BH15" i="10" a="1"/>
  <c r="BH15" i="10" s="1"/>
  <c r="BF16" i="10" a="1"/>
  <c r="BF16" i="10" s="1"/>
  <c r="BD17" i="10" a="1"/>
  <c r="BD17" i="10" s="1"/>
  <c r="BB18" i="10" a="1"/>
  <c r="BB18" i="10" s="1"/>
  <c r="AX19" i="10" a="1"/>
  <c r="AX19" i="10" s="1"/>
  <c r="BH19" i="10" a="1"/>
  <c r="BH19" i="10" s="1"/>
  <c r="BF20" i="10" a="1"/>
  <c r="BF20" i="10" s="1"/>
  <c r="BD21" i="10" a="1"/>
  <c r="BD21" i="10" s="1"/>
  <c r="BB22" i="10" a="1"/>
  <c r="BB22" i="10" s="1"/>
  <c r="AX23" i="10" a="1"/>
  <c r="AX23" i="10" s="1"/>
  <c r="BH23" i="10" a="1"/>
  <c r="BH23" i="10" s="1"/>
  <c r="BF24" i="10" a="1"/>
  <c r="BF24" i="10" s="1"/>
  <c r="BD25" i="10" a="1"/>
  <c r="BD25" i="10" s="1"/>
  <c r="BB26" i="10" a="1"/>
  <c r="BB26" i="10" s="1"/>
  <c r="AX27" i="10" a="1"/>
  <c r="AX27" i="10" s="1"/>
  <c r="BH27" i="10" a="1"/>
  <c r="BH27" i="10" s="1"/>
  <c r="BF28" i="10" a="1"/>
  <c r="BF28" i="10" s="1"/>
  <c r="BD29" i="10" a="1"/>
  <c r="BD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M6" i="10" a="1"/>
  <c r="AM6" i="10" s="1"/>
  <c r="AM22" i="10" a="1"/>
  <c r="AM22" i="10" s="1"/>
  <c r="AR6" i="10" a="1"/>
  <c r="AR6" i="10" s="1"/>
  <c r="AT11" i="10" a="1"/>
  <c r="AT11" i="10" s="1"/>
  <c r="AV16" i="10" a="1"/>
  <c r="AV16" i="10" s="1"/>
  <c r="AR22" i="10" a="1"/>
  <c r="AR22" i="10" s="1"/>
  <c r="AS24" i="10" a="1"/>
  <c r="AS24" i="10" s="1"/>
  <c r="AS26" i="10" a="1"/>
  <c r="AS26" i="10" s="1"/>
  <c r="AV27" i="10" a="1"/>
  <c r="AV27" i="10" s="1"/>
  <c r="AR29" i="10" a="1"/>
  <c r="AR29" i="10" s="1"/>
  <c r="AT30" i="10" a="1"/>
  <c r="AT30" i="10" s="1"/>
  <c r="AV31" i="10" a="1"/>
  <c r="AV31" i="10" s="1"/>
  <c r="AR33" i="10" a="1"/>
  <c r="AR33" i="10" s="1"/>
  <c r="AT34" i="10" a="1"/>
  <c r="AT34" i="10" s="1"/>
  <c r="AV35" i="10" a="1"/>
  <c r="AV35" i="10" s="1"/>
  <c r="AS5" i="10" a="1"/>
  <c r="AS5" i="10" s="1"/>
  <c r="BC6" i="10" a="1"/>
  <c r="BC6" i="10" s="1"/>
  <c r="AY7" i="10" a="1"/>
  <c r="AY7" i="10" s="1"/>
  <c r="BI7" i="10" a="1"/>
  <c r="BI7" i="10" s="1"/>
  <c r="BJ7" i="10" s="1"/>
  <c r="BG8" i="10" a="1"/>
  <c r="BG8" i="10" s="1"/>
  <c r="BE9" i="10" a="1"/>
  <c r="BE9" i="10" s="1"/>
  <c r="BC10" i="10" a="1"/>
  <c r="BC10" i="10" s="1"/>
  <c r="AY11" i="10" a="1"/>
  <c r="AY11" i="10" s="1"/>
  <c r="BI11" i="10" a="1"/>
  <c r="BI11" i="10" s="1"/>
  <c r="BG12" i="10" a="1"/>
  <c r="BG12" i="10" s="1"/>
  <c r="BE13" i="10" a="1"/>
  <c r="BE13" i="10" s="1"/>
  <c r="BC14" i="10" a="1"/>
  <c r="BC14" i="10" s="1"/>
  <c r="AY15" i="10" a="1"/>
  <c r="AY15" i="10" s="1"/>
  <c r="BI15" i="10" a="1"/>
  <c r="BI15" i="10" s="1"/>
  <c r="BG16" i="10" a="1"/>
  <c r="BG16" i="10" s="1"/>
  <c r="BE17" i="10" a="1"/>
  <c r="BE17" i="10" s="1"/>
  <c r="BC18" i="10" a="1"/>
  <c r="BC18" i="10" s="1"/>
  <c r="AY19" i="10" a="1"/>
  <c r="AY19" i="10" s="1"/>
  <c r="BI19" i="10" a="1"/>
  <c r="BI19" i="10" s="1"/>
  <c r="BG20" i="10" a="1"/>
  <c r="BG20" i="10" s="1"/>
  <c r="BE21" i="10" a="1"/>
  <c r="BE21" i="10" s="1"/>
  <c r="BC22" i="10" a="1"/>
  <c r="BC22" i="10" s="1"/>
  <c r="AY23" i="10" a="1"/>
  <c r="AY23" i="10" s="1"/>
  <c r="BI23" i="10" a="1"/>
  <c r="BI23" i="10" s="1"/>
  <c r="BG24" i="10" a="1"/>
  <c r="BG24" i="10" s="1"/>
  <c r="BE25" i="10" a="1"/>
  <c r="BE25" i="10" s="1"/>
  <c r="BC26" i="10" a="1"/>
  <c r="BC26" i="10" s="1"/>
  <c r="AY27" i="10" a="1"/>
  <c r="AY27" i="10" s="1"/>
  <c r="BI27" i="10" a="1"/>
  <c r="BI27" i="10" s="1"/>
  <c r="BG28" i="10" a="1"/>
  <c r="BG28" i="10" s="1"/>
  <c r="BE29" i="10" a="1"/>
  <c r="BE29" i="10" s="1"/>
  <c r="BC30" i="10" a="1"/>
  <c r="BC30" i="10" s="1"/>
  <c r="AY31" i="10" a="1"/>
  <c r="AY31" i="10" s="1"/>
  <c r="BI31" i="10" a="1"/>
  <c r="BI31" i="10" s="1"/>
  <c r="BJ31" i="10" s="1"/>
  <c r="BG32" i="10" a="1"/>
  <c r="BG32" i="10" s="1"/>
  <c r="BE33" i="10" a="1"/>
  <c r="BE33" i="10" s="1"/>
  <c r="BC34" i="10" a="1"/>
  <c r="BC34" i="10" s="1"/>
  <c r="AY35" i="10" a="1"/>
  <c r="AY35" i="10" s="1"/>
  <c r="BI35" i="10" a="1"/>
  <c r="BI35" i="10" s="1"/>
  <c r="BJ35" i="10" s="1"/>
  <c r="BG36" i="10" a="1"/>
  <c r="BG36" i="10" s="1"/>
  <c r="BE5" i="10" a="1"/>
  <c r="BE5" i="10" s="1"/>
  <c r="BO6" i="10" a="1"/>
  <c r="BO6" i="10" s="1"/>
  <c r="BO7" i="10" a="1"/>
  <c r="BO7" i="10" s="1"/>
  <c r="BO8" i="10" a="1"/>
  <c r="BO8" i="10" s="1"/>
  <c r="BO9" i="10" a="1"/>
  <c r="BO9" i="10" s="1"/>
  <c r="BO10" i="10" a="1"/>
  <c r="BO10" i="10" s="1"/>
  <c r="BO11" i="10" a="1"/>
  <c r="BO11" i="10" s="1"/>
  <c r="BO12" i="10" a="1"/>
  <c r="BO12" i="10" s="1"/>
  <c r="BO13" i="10" a="1"/>
  <c r="BO13" i="10" s="1"/>
  <c r="BO14" i="10" a="1"/>
  <c r="BO14" i="10" s="1"/>
  <c r="BO15" i="10" a="1"/>
  <c r="BO15" i="10" s="1"/>
  <c r="BO16" i="10" a="1"/>
  <c r="BO16" i="10" s="1"/>
  <c r="BO17" i="10" a="1"/>
  <c r="BO17" i="10" s="1"/>
  <c r="BO18" i="10" a="1"/>
  <c r="BO18" i="10" s="1"/>
  <c r="BO19" i="10" a="1"/>
  <c r="BO19" i="10" s="1"/>
  <c r="BO20" i="10" a="1"/>
  <c r="BO20" i="10" s="1"/>
  <c r="BO21" i="10" a="1"/>
  <c r="BO21" i="10" s="1"/>
  <c r="BO22" i="10" a="1"/>
  <c r="BO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M9" i="10" a="1"/>
  <c r="AM9" i="10" s="1"/>
  <c r="AM25" i="10" a="1"/>
  <c r="AM25" i="10" s="1"/>
  <c r="AR7" i="10" a="1"/>
  <c r="AR7" i="10" s="1"/>
  <c r="AT12" i="10" a="1"/>
  <c r="AT12" i="10" s="1"/>
  <c r="AV17" i="10" a="1"/>
  <c r="AV17" i="10" s="1"/>
  <c r="AS22" i="10" a="1"/>
  <c r="AS22" i="10" s="1"/>
  <c r="AT24" i="10" a="1"/>
  <c r="AT24" i="10" s="1"/>
  <c r="AT26" i="10" a="1"/>
  <c r="AT26" i="10" s="1"/>
  <c r="AQ28" i="10" a="1"/>
  <c r="AQ28" i="10" s="1"/>
  <c r="AS29" i="10" a="1"/>
  <c r="AS29" i="10" s="1"/>
  <c r="AU30" i="10" a="1"/>
  <c r="AU30" i="10" s="1"/>
  <c r="AQ32" i="10" a="1"/>
  <c r="AQ32" i="10" s="1"/>
  <c r="AS33" i="10" a="1"/>
  <c r="AS33" i="10" s="1"/>
  <c r="AU34" i="10" a="1"/>
  <c r="AU34" i="10" s="1"/>
  <c r="AQ36" i="10" a="1"/>
  <c r="AQ36" i="10" s="1"/>
  <c r="AT5" i="10" a="1"/>
  <c r="AT5" i="10" s="1"/>
  <c r="BD6" i="10" a="1"/>
  <c r="BD6" i="10" s="1"/>
  <c r="BB7" i="10" a="1"/>
  <c r="BB7" i="10" s="1"/>
  <c r="AX8" i="10" a="1"/>
  <c r="AX8" i="10" s="1"/>
  <c r="BH8" i="10" a="1"/>
  <c r="BH8" i="10" s="1"/>
  <c r="BF9" i="10" a="1"/>
  <c r="BF9" i="10" s="1"/>
  <c r="BD10" i="10" a="1"/>
  <c r="BD10" i="10" s="1"/>
  <c r="BB11" i="10" a="1"/>
  <c r="BB11" i="10" s="1"/>
  <c r="AX12" i="10" a="1"/>
  <c r="AX12" i="10" s="1"/>
  <c r="BH12" i="10" a="1"/>
  <c r="BH12" i="10" s="1"/>
  <c r="BF13" i="10" a="1"/>
  <c r="BF13" i="10" s="1"/>
  <c r="BD14" i="10" a="1"/>
  <c r="BD14" i="10" s="1"/>
  <c r="BB15" i="10" a="1"/>
  <c r="BB15" i="10" s="1"/>
  <c r="AX16" i="10" a="1"/>
  <c r="AX16" i="10" s="1"/>
  <c r="BH16" i="10" a="1"/>
  <c r="BH16" i="10" s="1"/>
  <c r="BF17" i="10" a="1"/>
  <c r="BF17" i="10" s="1"/>
  <c r="BD18" i="10" a="1"/>
  <c r="BD18" i="10" s="1"/>
  <c r="BB19" i="10" a="1"/>
  <c r="BB19" i="10" s="1"/>
  <c r="AX20" i="10" a="1"/>
  <c r="AX20" i="10" s="1"/>
  <c r="BH20" i="10" a="1"/>
  <c r="BH20" i="10" s="1"/>
  <c r="BF21" i="10" a="1"/>
  <c r="BF21" i="10" s="1"/>
  <c r="BD22" i="10" a="1"/>
  <c r="BD22" i="10" s="1"/>
  <c r="BB23" i="10" a="1"/>
  <c r="BB23" i="10" s="1"/>
  <c r="AX24" i="10" a="1"/>
  <c r="AX24" i="10" s="1"/>
  <c r="BH24" i="10" a="1"/>
  <c r="BH24" i="10" s="1"/>
  <c r="BF25" i="10" a="1"/>
  <c r="BF25" i="10" s="1"/>
  <c r="BD26" i="10" a="1"/>
  <c r="BD26" i="10" s="1"/>
  <c r="BB27" i="10" a="1"/>
  <c r="BB27" i="10" s="1"/>
  <c r="AX28" i="10" a="1"/>
  <c r="AX28" i="10" s="1"/>
  <c r="BH28" i="10" a="1"/>
  <c r="BH28" i="10" s="1"/>
  <c r="BF29" i="10" a="1"/>
  <c r="BF29" i="10" s="1"/>
  <c r="BD30" i="10" a="1"/>
  <c r="BD30" i="10" s="1"/>
  <c r="BB31" i="10" a="1"/>
  <c r="BB31" i="10" s="1"/>
  <c r="AX32" i="10" a="1"/>
  <c r="AX32" i="10" s="1"/>
  <c r="BH32" i="10" a="1"/>
  <c r="BH32" i="10" s="1"/>
  <c r="BF33" i="10" a="1"/>
  <c r="BF33" i="10" s="1"/>
  <c r="BD34" i="10" a="1"/>
  <c r="BD34" i="10" s="1"/>
  <c r="BB35" i="10" a="1"/>
  <c r="BB35" i="10" s="1"/>
  <c r="AX36" i="10" a="1"/>
  <c r="AX36" i="10" s="1"/>
  <c r="BH36" i="10" a="1"/>
  <c r="BH36" i="10" s="1"/>
  <c r="BG5" i="10" a="1"/>
  <c r="BG5" i="10" s="1"/>
  <c r="BP6" i="10" a="1"/>
  <c r="BP6" i="10" s="1"/>
  <c r="BP7" i="10" a="1"/>
  <c r="BP7" i="10" s="1"/>
  <c r="BP8" i="10" a="1"/>
  <c r="BP8" i="10" s="1"/>
  <c r="BP9" i="10" a="1"/>
  <c r="BP9" i="10" s="1"/>
  <c r="BP10" i="10" a="1"/>
  <c r="BP10" i="10" s="1"/>
  <c r="BP11" i="10" a="1"/>
  <c r="BP11" i="10" s="1"/>
  <c r="BP12" i="10" a="1"/>
  <c r="BP12" i="10" s="1"/>
  <c r="BP13" i="10" a="1"/>
  <c r="BP13" i="10" s="1"/>
  <c r="BP14" i="10" a="1"/>
  <c r="BP14" i="10" s="1"/>
  <c r="BP15" i="10" a="1"/>
  <c r="BP15" i="10" s="1"/>
  <c r="BP16" i="10" a="1"/>
  <c r="BP16" i="10" s="1"/>
  <c r="BP17" i="10" a="1"/>
  <c r="BP17" i="10" s="1"/>
  <c r="BP18" i="10" a="1"/>
  <c r="BP18" i="10" s="1"/>
  <c r="BP19" i="10" a="1"/>
  <c r="BP19" i="10" s="1"/>
  <c r="BP20" i="10" a="1"/>
  <c r="BP20" i="10" s="1"/>
  <c r="BP21" i="10" a="1"/>
  <c r="BP21" i="10" s="1"/>
  <c r="BP22" i="10" a="1"/>
  <c r="BP22" i="10" s="1"/>
  <c r="BP23" i="10" a="1"/>
  <c r="BP23" i="10" s="1"/>
  <c r="BP24" i="10" a="1"/>
  <c r="BP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M10" i="10" a="1"/>
  <c r="AM10" i="10" s="1"/>
  <c r="AM26" i="10" a="1"/>
  <c r="AM26" i="10" s="1"/>
  <c r="AT7" i="10" a="1"/>
  <c r="AT7" i="10" s="1"/>
  <c r="AV12" i="10" a="1"/>
  <c r="AV12" i="10" s="1"/>
  <c r="AR18" i="10" a="1"/>
  <c r="AR18" i="10" s="1"/>
  <c r="AT22" i="10" a="1"/>
  <c r="AT22" i="10" s="1"/>
  <c r="AV24" i="10" a="1"/>
  <c r="AV24" i="10" s="1"/>
  <c r="AV26" i="10" a="1"/>
  <c r="AV26" i="10" s="1"/>
  <c r="AR28" i="10" a="1"/>
  <c r="AR28" i="10" s="1"/>
  <c r="AT29" i="10" a="1"/>
  <c r="AT29" i="10" s="1"/>
  <c r="AV30" i="10" a="1"/>
  <c r="AV30" i="10" s="1"/>
  <c r="AR32" i="10" a="1"/>
  <c r="AR32" i="10" s="1"/>
  <c r="AT33" i="10" a="1"/>
  <c r="AT33" i="10" s="1"/>
  <c r="AV34" i="10" a="1"/>
  <c r="AV34" i="10" s="1"/>
  <c r="AR36" i="10" a="1"/>
  <c r="AR36" i="10" s="1"/>
  <c r="AU5" i="10" a="1"/>
  <c r="AU5" i="10" s="1"/>
  <c r="BE6" i="10" a="1"/>
  <c r="BE6" i="10" s="1"/>
  <c r="BC7" i="10" a="1"/>
  <c r="BC7" i="10" s="1"/>
  <c r="AY8" i="10" a="1"/>
  <c r="AY8" i="10" s="1"/>
  <c r="BI8" i="10" a="1"/>
  <c r="BI8" i="10" s="1"/>
  <c r="BG9" i="10" a="1"/>
  <c r="BG9" i="10" s="1"/>
  <c r="BE10" i="10" a="1"/>
  <c r="BE10" i="10" s="1"/>
  <c r="BC11" i="10" a="1"/>
  <c r="BC11" i="10" s="1"/>
  <c r="AY12" i="10" a="1"/>
  <c r="AY12" i="10" s="1"/>
  <c r="BI12" i="10" a="1"/>
  <c r="BI12" i="10" s="1"/>
  <c r="BJ12" i="10" s="1"/>
  <c r="BG13" i="10" a="1"/>
  <c r="BG13" i="10" s="1"/>
  <c r="BE14" i="10" a="1"/>
  <c r="BE14" i="10" s="1"/>
  <c r="BC15" i="10" a="1"/>
  <c r="BC15" i="10" s="1"/>
  <c r="AY16" i="10" a="1"/>
  <c r="AY16" i="10" s="1"/>
  <c r="BI16" i="10" a="1"/>
  <c r="BI16" i="10" s="1"/>
  <c r="BG17" i="10" a="1"/>
  <c r="BG17" i="10" s="1"/>
  <c r="BE18" i="10" a="1"/>
  <c r="BE18" i="10" s="1"/>
  <c r="BC19" i="10" a="1"/>
  <c r="BC19" i="10" s="1"/>
  <c r="AY20" i="10" a="1"/>
  <c r="AY20" i="10" s="1"/>
  <c r="BI20" i="10" a="1"/>
  <c r="BI20" i="10" s="1"/>
  <c r="BG21" i="10" a="1"/>
  <c r="BG21" i="10" s="1"/>
  <c r="BE22" i="10" a="1"/>
  <c r="BE22" i="10" s="1"/>
  <c r="BC23" i="10" a="1"/>
  <c r="BC23" i="10" s="1"/>
  <c r="AY24" i="10" a="1"/>
  <c r="AY24" i="10" s="1"/>
  <c r="BI24" i="10" a="1"/>
  <c r="BI24" i="10" s="1"/>
  <c r="BJ24" i="10" s="1"/>
  <c r="BG25" i="10" a="1"/>
  <c r="BG25" i="10" s="1"/>
  <c r="BE26" i="10" a="1"/>
  <c r="BE26" i="10" s="1"/>
  <c r="BC27" i="10" a="1"/>
  <c r="BC27" i="10" s="1"/>
  <c r="AY28" i="10" a="1"/>
  <c r="AY28" i="10" s="1"/>
  <c r="BI28" i="10" a="1"/>
  <c r="BI28" i="10" s="1"/>
  <c r="BJ28" i="10" s="1"/>
  <c r="BG29" i="10" a="1"/>
  <c r="BG29" i="10" s="1"/>
  <c r="BE30" i="10" a="1"/>
  <c r="BE30" i="10" s="1"/>
  <c r="BC31" i="10" a="1"/>
  <c r="BC31" i="10" s="1"/>
  <c r="AY32" i="10" a="1"/>
  <c r="AY32" i="10" s="1"/>
  <c r="BI32" i="10" a="1"/>
  <c r="BI32" i="10" s="1"/>
  <c r="BJ32" i="10" s="1"/>
  <c r="BG33" i="10" a="1"/>
  <c r="BG33" i="10" s="1"/>
  <c r="BE34" i="10" a="1"/>
  <c r="BE34" i="10" s="1"/>
  <c r="BC35" i="10" a="1"/>
  <c r="BC35" i="10" s="1"/>
  <c r="AY36" i="10" a="1"/>
  <c r="AY36" i="10" s="1"/>
  <c r="BI36" i="10" a="1"/>
  <c r="BI36" i="10" s="1"/>
  <c r="BH5" i="10" a="1"/>
  <c r="BH5" i="10" s="1"/>
  <c r="BQ6" i="10" a="1"/>
  <c r="BQ6" i="10" s="1"/>
  <c r="BQ7" i="10" a="1"/>
  <c r="BQ7" i="10" s="1"/>
  <c r="BQ8" i="10" a="1"/>
  <c r="BQ8" i="10" s="1"/>
  <c r="BQ9" i="10" a="1"/>
  <c r="BQ9" i="10" s="1"/>
  <c r="BQ10" i="10" a="1"/>
  <c r="BQ10" i="10" s="1"/>
  <c r="BQ11" i="10" a="1"/>
  <c r="BQ11" i="10" s="1"/>
  <c r="BQ12" i="10" a="1"/>
  <c r="BQ12" i="10" s="1"/>
  <c r="BQ13" i="10" a="1"/>
  <c r="BQ13" i="10" s="1"/>
  <c r="BQ14" i="10" a="1"/>
  <c r="BQ14" i="10" s="1"/>
  <c r="BQ15" i="10" a="1"/>
  <c r="BQ15" i="10" s="1"/>
  <c r="BQ16" i="10" a="1"/>
  <c r="BQ16" i="10" s="1"/>
  <c r="BQ17" i="10" a="1"/>
  <c r="BQ17" i="10" s="1"/>
  <c r="BQ18" i="10" a="1"/>
  <c r="BQ18" i="10" s="1"/>
  <c r="BQ19" i="10" a="1"/>
  <c r="BQ19" i="10" s="1"/>
  <c r="BQ20" i="10" a="1"/>
  <c r="BQ20" i="10" s="1"/>
  <c r="BQ21" i="10" a="1"/>
  <c r="BQ21" i="10" s="1"/>
  <c r="BQ22" i="10" a="1"/>
  <c r="BQ22" i="10" s="1"/>
  <c r="BQ23" i="10" a="1"/>
  <c r="BQ23" i="10" s="1"/>
  <c r="K20" i="10" a="1"/>
  <c r="K20" i="10" s="1"/>
  <c r="P20" i="10" s="1" a="1"/>
  <c r="P20" i="10" s="1"/>
  <c r="W34" i="10" a="1"/>
  <c r="W34" i="10" s="1"/>
  <c r="B34" i="19" s="1"/>
  <c r="AQ25" i="10" a="1"/>
  <c r="AQ25" i="10" s="1"/>
  <c r="AS36" i="10" a="1"/>
  <c r="AS36" i="10" s="1"/>
  <c r="BD11" i="10" a="1"/>
  <c r="BD11" i="10" s="1"/>
  <c r="BH17" i="10" a="1"/>
  <c r="BH17" i="10" s="1"/>
  <c r="BB24" i="10" a="1"/>
  <c r="BB24" i="10" s="1"/>
  <c r="BB30" i="10" a="1"/>
  <c r="BB30" i="10" s="1"/>
  <c r="BC32" i="10" a="1"/>
  <c r="BC32" i="10" s="1"/>
  <c r="BF34" i="10" a="1"/>
  <c r="BF34" i="10" s="1"/>
  <c r="BF36" i="10" a="1"/>
  <c r="BF36" i="10" s="1"/>
  <c r="BS6" i="10" a="1"/>
  <c r="BS6" i="10" s="1"/>
  <c r="BR9" i="10" a="1"/>
  <c r="BR9" i="10" s="1"/>
  <c r="BN12" i="10" a="1"/>
  <c r="BN12" i="10" s="1"/>
  <c r="BS14" i="10" a="1"/>
  <c r="BS14" i="10" s="1"/>
  <c r="BR17" i="10" a="1"/>
  <c r="BR17" i="10" s="1"/>
  <c r="BN20" i="10" a="1"/>
  <c r="BN20" i="10" s="1"/>
  <c r="BS22" i="10" a="1"/>
  <c r="BS22" i="10" s="1"/>
  <c r="BR24" i="10" a="1"/>
  <c r="BR24" i="10" s="1"/>
  <c r="BR25" i="10" a="1"/>
  <c r="BR25" i="10" s="1"/>
  <c r="BR26" i="10" a="1"/>
  <c r="BR26" i="10" s="1"/>
  <c r="BR27" i="10" a="1"/>
  <c r="BR27" i="10" s="1"/>
  <c r="BR28" i="10" a="1"/>
  <c r="BR28" i="10" s="1"/>
  <c r="BR29" i="10" a="1"/>
  <c r="BR29" i="10" s="1"/>
  <c r="BR30" i="10" a="1"/>
  <c r="BR30" i="10" s="1"/>
  <c r="BR31" i="10" a="1"/>
  <c r="BR31" i="10" s="1"/>
  <c r="BR32" i="10" a="1"/>
  <c r="BR32" i="10" s="1"/>
  <c r="BR33" i="10" a="1"/>
  <c r="BR33" i="10" s="1"/>
  <c r="BR34" i="10" a="1"/>
  <c r="BR34" i="10" s="1"/>
  <c r="BR35" i="10" a="1"/>
  <c r="BR35" i="10" s="1"/>
  <c r="BR36" i="10" a="1"/>
  <c r="BR36" i="10" s="1"/>
  <c r="BV8" i="10" a="1"/>
  <c r="BV8" i="10" s="1"/>
  <c r="BW10" i="10" a="1"/>
  <c r="BW10" i="10" s="1"/>
  <c r="BV13" i="10" a="1"/>
  <c r="BV13" i="10" s="1"/>
  <c r="BX15" i="10" a="1"/>
  <c r="BX15" i="10" s="1"/>
  <c r="BW18" i="10" a="1"/>
  <c r="BW18" i="10" s="1"/>
  <c r="BV21" i="10" a="1"/>
  <c r="BV21" i="10" s="1"/>
  <c r="BX23" i="10" a="1"/>
  <c r="BX23" i="10" s="1"/>
  <c r="BW26" i="10" a="1"/>
  <c r="BW26" i="10" s="1"/>
  <c r="BV29" i="10" a="1"/>
  <c r="BV29" i="10" s="1"/>
  <c r="BX31" i="10" a="1"/>
  <c r="BX31" i="10" s="1"/>
  <c r="BW34" i="10" a="1"/>
  <c r="BW34" i="10" s="1"/>
  <c r="BL5" i="10" a="1"/>
  <c r="BL5" i="10" s="1"/>
  <c r="BV5" i="10" a="1"/>
  <c r="BV5" i="10" s="1"/>
  <c r="CB7" i="10" a="1"/>
  <c r="CB7" i="10" s="1"/>
  <c r="CB9" i="10" a="1"/>
  <c r="CB9" i="10" s="1"/>
  <c r="CB11" i="10" a="1"/>
  <c r="CB11" i="10" s="1"/>
  <c r="CB13" i="10" a="1"/>
  <c r="CB13" i="10" s="1"/>
  <c r="CB15" i="10" a="1"/>
  <c r="CB15" i="10" s="1"/>
  <c r="CB17" i="10" a="1"/>
  <c r="CB17" i="10" s="1"/>
  <c r="CB19" i="10" a="1"/>
  <c r="CB19" i="10" s="1"/>
  <c r="CB21" i="10" a="1"/>
  <c r="CB21" i="10" s="1"/>
  <c r="CB23" i="10" a="1"/>
  <c r="CB23" i="10" s="1"/>
  <c r="CB25" i="10" a="1"/>
  <c r="CB25" i="10" s="1"/>
  <c r="CB27" i="10" a="1"/>
  <c r="CB27" i="10" s="1"/>
  <c r="CB29" i="10" a="1"/>
  <c r="CB29" i="10" s="1"/>
  <c r="CB31" i="10" a="1"/>
  <c r="CB31" i="10" s="1"/>
  <c r="CB33" i="10" a="1"/>
  <c r="CB33" i="10" s="1"/>
  <c r="CB35" i="10" a="1"/>
  <c r="CB35" i="10" s="1"/>
  <c r="CC5" i="10" a="1"/>
  <c r="CC5" i="10" s="1"/>
  <c r="CF11" i="10" a="1"/>
  <c r="CF11" i="10" s="1"/>
  <c r="AB8" i="10" a="1"/>
  <c r="AB8" i="10" s="1"/>
  <c r="AC36" i="10" a="1"/>
  <c r="AC36" i="10" s="1"/>
  <c r="AQ27" i="10" a="1"/>
  <c r="AQ27" i="10" s="1"/>
  <c r="AV5" i="10" a="1"/>
  <c r="AV5" i="10" s="1"/>
  <c r="BB12" i="10" a="1"/>
  <c r="BB12" i="10" s="1"/>
  <c r="BF18" i="10" a="1"/>
  <c r="BF18" i="10" s="1"/>
  <c r="AX25" i="10" a="1"/>
  <c r="AX25" i="10" s="1"/>
  <c r="BF30" i="10" a="1"/>
  <c r="BF30" i="10" s="1"/>
  <c r="BF32" i="10" a="1"/>
  <c r="BF32" i="10" s="1"/>
  <c r="BG34" i="10" a="1"/>
  <c r="BG34" i="10" s="1"/>
  <c r="AX5" i="10" a="1"/>
  <c r="AX5" i="10" s="1"/>
  <c r="BN7" i="10" a="1"/>
  <c r="BN7" i="10" s="1"/>
  <c r="BS9" i="10" a="1"/>
  <c r="BS9" i="10" s="1"/>
  <c r="BR12" i="10" a="1"/>
  <c r="BR12" i="10" s="1"/>
  <c r="BN15" i="10" a="1"/>
  <c r="BN15" i="10" s="1"/>
  <c r="BS17" i="10" a="1"/>
  <c r="BS17" i="10" s="1"/>
  <c r="BR20" i="10" a="1"/>
  <c r="BR20" i="10" s="1"/>
  <c r="BN23" i="10" a="1"/>
  <c r="BN23" i="10" s="1"/>
  <c r="BS24" i="10" a="1"/>
  <c r="BS24" i="10" s="1"/>
  <c r="BS25" i="10" a="1"/>
  <c r="BS25" i="10" s="1"/>
  <c r="BS26" i="10" a="1"/>
  <c r="BS26" i="10" s="1"/>
  <c r="BS27" i="10" a="1"/>
  <c r="BS27" i="10" s="1"/>
  <c r="BS28" i="10" a="1"/>
  <c r="BS28" i="10" s="1"/>
  <c r="BS29" i="10" a="1"/>
  <c r="BS29" i="10" s="1"/>
  <c r="BS30" i="10" a="1"/>
  <c r="BS30" i="10" s="1"/>
  <c r="BS31" i="10" a="1"/>
  <c r="BS31" i="10" s="1"/>
  <c r="BS32" i="10" a="1"/>
  <c r="BS32" i="10" s="1"/>
  <c r="BS33" i="10" a="1"/>
  <c r="BS33" i="10" s="1"/>
  <c r="BS34" i="10" a="1"/>
  <c r="BS34" i="10" s="1"/>
  <c r="BS35" i="10" a="1"/>
  <c r="BS35" i="10" s="1"/>
  <c r="BS36" i="10" a="1"/>
  <c r="BS36" i="10" s="1"/>
  <c r="BW8" i="10" a="1"/>
  <c r="BW8" i="10" s="1"/>
  <c r="BX10" i="10" a="1"/>
  <c r="BX10" i="10" s="1"/>
  <c r="BW13" i="10" a="1"/>
  <c r="BW13" i="10" s="1"/>
  <c r="BV16" i="10" a="1"/>
  <c r="BV16" i="10" s="1"/>
  <c r="BX18" i="10" a="1"/>
  <c r="BX18" i="10" s="1"/>
  <c r="BW21" i="10" a="1"/>
  <c r="BW21" i="10" s="1"/>
  <c r="BV24" i="10" a="1"/>
  <c r="BV24" i="10" s="1"/>
  <c r="BX26" i="10" a="1"/>
  <c r="BX26" i="10" s="1"/>
  <c r="BW29" i="10" a="1"/>
  <c r="BW29" i="10" s="1"/>
  <c r="BV32" i="10" a="1"/>
  <c r="BV32" i="10" s="1"/>
  <c r="BX34" i="10" a="1"/>
  <c r="BX34" i="10" s="1"/>
  <c r="BM5" i="10" a="1"/>
  <c r="BM5" i="10" s="1"/>
  <c r="BW5" i="10" a="1"/>
  <c r="BW5" i="10" s="1"/>
  <c r="CC7" i="10" a="1"/>
  <c r="CC7" i="10" s="1"/>
  <c r="CC9" i="10" a="1"/>
  <c r="CC9" i="10" s="1"/>
  <c r="CC11" i="10" a="1"/>
  <c r="CC11" i="10" s="1"/>
  <c r="CC13" i="10" a="1"/>
  <c r="CC13" i="10" s="1"/>
  <c r="CC15" i="10" a="1"/>
  <c r="CC15" i="10" s="1"/>
  <c r="CC17" i="10" a="1"/>
  <c r="CC17" i="10" s="1"/>
  <c r="CC19" i="10" a="1"/>
  <c r="CC19" i="10" s="1"/>
  <c r="CC21" i="10" a="1"/>
  <c r="CC21" i="10" s="1"/>
  <c r="CC23" i="10" a="1"/>
  <c r="CC23" i="10" s="1"/>
  <c r="CC25" i="10" a="1"/>
  <c r="CC25" i="10" s="1"/>
  <c r="CC27" i="10" a="1"/>
  <c r="CC27" i="10" s="1"/>
  <c r="CC29" i="10" a="1"/>
  <c r="CC29" i="10" s="1"/>
  <c r="CC31" i="10" a="1"/>
  <c r="CC31" i="10" s="1"/>
  <c r="CC33" i="10" a="1"/>
  <c r="CC33" i="10" s="1"/>
  <c r="CC35" i="10" a="1"/>
  <c r="CC35" i="10" s="1"/>
  <c r="CD5" i="10" a="1"/>
  <c r="CD5" i="10" s="1"/>
  <c r="CF12" i="10" a="1"/>
  <c r="CF12" i="10" s="1"/>
  <c r="AF13" i="10" a="1"/>
  <c r="AF13" i="10" s="1"/>
  <c r="AM13" i="10" a="1"/>
  <c r="AM13" i="10" s="1"/>
  <c r="AS28" i="10" a="1"/>
  <c r="AS28" i="10" s="1"/>
  <c r="BF6" i="10" a="1"/>
  <c r="BF6" i="10" s="1"/>
  <c r="AX13" i="10" a="1"/>
  <c r="AX13" i="10" s="1"/>
  <c r="BD19" i="10" a="1"/>
  <c r="BD19" i="10" s="1"/>
  <c r="BH25" i="10" a="1"/>
  <c r="BH25" i="10" s="1"/>
  <c r="BG30" i="10" a="1"/>
  <c r="BG30" i="10" s="1"/>
  <c r="AX33" i="10" a="1"/>
  <c r="AX33" i="10" s="1"/>
  <c r="AX35" i="10" a="1"/>
  <c r="AX35" i="10" s="1"/>
  <c r="AY5" i="10" a="1"/>
  <c r="AY5" i="10" s="1"/>
  <c r="BR7" i="10" a="1"/>
  <c r="BR7" i="10" s="1"/>
  <c r="BN10" i="10" a="1"/>
  <c r="BN10" i="10" s="1"/>
  <c r="BS12" i="10" a="1"/>
  <c r="BS12" i="10" s="1"/>
  <c r="BR15" i="10" a="1"/>
  <c r="BR15" i="10" s="1"/>
  <c r="BN18" i="10" a="1"/>
  <c r="BN18" i="10" s="1"/>
  <c r="BS20" i="10" a="1"/>
  <c r="BS20" i="10" s="1"/>
  <c r="BO23" i="10" a="1"/>
  <c r="BO23" i="10" s="1"/>
  <c r="BL25" i="10" a="1"/>
  <c r="BL25" i="10" s="1"/>
  <c r="BL26" i="10" a="1"/>
  <c r="BL26" i="10" s="1"/>
  <c r="BL27" i="10" a="1"/>
  <c r="BL27" i="10" s="1"/>
  <c r="BL28" i="10" a="1"/>
  <c r="BL28" i="10" s="1"/>
  <c r="BL29" i="10" a="1"/>
  <c r="BL29" i="10" s="1"/>
  <c r="BL30" i="10" a="1"/>
  <c r="BL30" i="10" s="1"/>
  <c r="BL31" i="10" a="1"/>
  <c r="BL31" i="10" s="1"/>
  <c r="BL32" i="10" a="1"/>
  <c r="BL32" i="10" s="1"/>
  <c r="BL33" i="10" a="1"/>
  <c r="BL33" i="10" s="1"/>
  <c r="BL34" i="10" a="1"/>
  <c r="BL34" i="10" s="1"/>
  <c r="BL35" i="10" a="1"/>
  <c r="BL35" i="10" s="1"/>
  <c r="BL36" i="10" a="1"/>
  <c r="BL36" i="10" s="1"/>
  <c r="BV6" i="10" a="1"/>
  <c r="BV6" i="10" s="1"/>
  <c r="BV11" i="10" a="1"/>
  <c r="BV11" i="10" s="1"/>
  <c r="BX13" i="10" a="1"/>
  <c r="BX13" i="10" s="1"/>
  <c r="BW16" i="10" a="1"/>
  <c r="BW16" i="10" s="1"/>
  <c r="BV19" i="10" a="1"/>
  <c r="BV19" i="10" s="1"/>
  <c r="BX21" i="10" a="1"/>
  <c r="BX21" i="10" s="1"/>
  <c r="BW24" i="10" a="1"/>
  <c r="BW24" i="10" s="1"/>
  <c r="BV27" i="10" a="1"/>
  <c r="BV27" i="10" s="1"/>
  <c r="BX29" i="10" a="1"/>
  <c r="BX29" i="10" s="1"/>
  <c r="BW32" i="10" a="1"/>
  <c r="BW32" i="10" s="1"/>
  <c r="BV35" i="10" a="1"/>
  <c r="BV35" i="10" s="1"/>
  <c r="BN5" i="10" a="1"/>
  <c r="BN5" i="10" s="1"/>
  <c r="BX5" i="10" a="1"/>
  <c r="BX5" i="10" s="1"/>
  <c r="CD7" i="10" a="1"/>
  <c r="CD7" i="10" s="1"/>
  <c r="CD9" i="10" a="1"/>
  <c r="CD9" i="10" s="1"/>
  <c r="CD11" i="10" a="1"/>
  <c r="CD11" i="10" s="1"/>
  <c r="CD13" i="10" a="1"/>
  <c r="CD13" i="10" s="1"/>
  <c r="CD15" i="10" a="1"/>
  <c r="CD15" i="10" s="1"/>
  <c r="CD17" i="10" a="1"/>
  <c r="CD17" i="10" s="1"/>
  <c r="CD19" i="10" a="1"/>
  <c r="CD19" i="10" s="1"/>
  <c r="CD21" i="10" a="1"/>
  <c r="CD21" i="10" s="1"/>
  <c r="CD23" i="10" a="1"/>
  <c r="CD23" i="10" s="1"/>
  <c r="CD25" i="10" a="1"/>
  <c r="CD25" i="10" s="1"/>
  <c r="CD27" i="10" a="1"/>
  <c r="CD27" i="10" s="1"/>
  <c r="CD29" i="10" a="1"/>
  <c r="CD29" i="10" s="1"/>
  <c r="CD31" i="10" a="1"/>
  <c r="CD31" i="10" s="1"/>
  <c r="CD33" i="10" a="1"/>
  <c r="CD33" i="10" s="1"/>
  <c r="CD35" i="10" a="1"/>
  <c r="CD35" i="10" s="1"/>
  <c r="CA5" i="10" a="1"/>
  <c r="CA5" i="10" s="1"/>
  <c r="CF13" i="10" a="1"/>
  <c r="CF13" i="10" s="1"/>
  <c r="CF21" i="10" a="1"/>
  <c r="CF21" i="10" s="1"/>
  <c r="CF29" i="10" a="1"/>
  <c r="CF29" i="10" s="1"/>
  <c r="CF5" i="10" a="1"/>
  <c r="CF5" i="10" s="1"/>
  <c r="CN6" i="10" a="1"/>
  <c r="CN6" i="10" s="1"/>
  <c r="CV6" i="10" a="1"/>
  <c r="CV6" i="10" s="1"/>
  <c r="DD6" i="10" a="1"/>
  <c r="DD6" i="10" s="1"/>
  <c r="CM7" i="10" a="1"/>
  <c r="CM7" i="10" s="1"/>
  <c r="CU7" i="10" a="1"/>
  <c r="CU7" i="10" s="1"/>
  <c r="DC7" i="10" a="1"/>
  <c r="DC7" i="10" s="1"/>
  <c r="CM8" i="10" a="1"/>
  <c r="CM8" i="10" s="1"/>
  <c r="CU8" i="10" a="1"/>
  <c r="CU8" i="10" s="1"/>
  <c r="DC8" i="10" a="1"/>
  <c r="DC8" i="10" s="1"/>
  <c r="CM9" i="10" a="1"/>
  <c r="CM9" i="10" s="1"/>
  <c r="CU9" i="10" a="1"/>
  <c r="CU9" i="10" s="1"/>
  <c r="DC9" i="10" a="1"/>
  <c r="DC9" i="10" s="1"/>
  <c r="CL10" i="10" a="1"/>
  <c r="CL10" i="10" s="1"/>
  <c r="CZ10" i="10" a="1"/>
  <c r="CZ10" i="10" s="1"/>
  <c r="CI11" i="10" a="1"/>
  <c r="CI11" i="10" s="1"/>
  <c r="CQ11" i="10" a="1"/>
  <c r="CQ11" i="10" s="1"/>
  <c r="CY11" i="10" a="1"/>
  <c r="CY11" i="10" s="1"/>
  <c r="CI12" i="10" a="1"/>
  <c r="CI12" i="10" s="1"/>
  <c r="CQ12" i="10" a="1"/>
  <c r="CQ12" i="10" s="1"/>
  <c r="CX12" i="10" a="1"/>
  <c r="CX12" i="10" s="1"/>
  <c r="CH13" i="10" a="1"/>
  <c r="CH13" i="10" s="1"/>
  <c r="CP13" i="10" a="1"/>
  <c r="CP13" i="10" s="1"/>
  <c r="X19" i="10" a="1"/>
  <c r="X19" i="10" s="1"/>
  <c r="AM29" i="10" a="1"/>
  <c r="AM29" i="10" s="1"/>
  <c r="AU29" i="10" a="1"/>
  <c r="AU29" i="10" s="1"/>
  <c r="BD7" i="10" a="1"/>
  <c r="BD7" i="10" s="1"/>
  <c r="BH13" i="10" a="1"/>
  <c r="BH13" i="10" s="1"/>
  <c r="BB20" i="10" a="1"/>
  <c r="BB20" i="10" s="1"/>
  <c r="BF26" i="10" a="1"/>
  <c r="BF26" i="10" s="1"/>
  <c r="AX31" i="10" a="1"/>
  <c r="AX31" i="10" s="1"/>
  <c r="AY33" i="10" a="1"/>
  <c r="AY33" i="10" s="1"/>
  <c r="BD35" i="10" a="1"/>
  <c r="BD35" i="10" s="1"/>
  <c r="BD5" i="10" a="1"/>
  <c r="BD5" i="10" s="1"/>
  <c r="BS7" i="10" a="1"/>
  <c r="BS7" i="10" s="1"/>
  <c r="BR10" i="10" a="1"/>
  <c r="BR10" i="10" s="1"/>
  <c r="BN13" i="10" a="1"/>
  <c r="BN13" i="10" s="1"/>
  <c r="BS15" i="10" a="1"/>
  <c r="BS15" i="10" s="1"/>
  <c r="BR18" i="10" a="1"/>
  <c r="BR18" i="10" s="1"/>
  <c r="BN21" i="10" a="1"/>
  <c r="BN21" i="10" s="1"/>
  <c r="BR23" i="10" a="1"/>
  <c r="BR23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W6" i="10" a="1"/>
  <c r="BW6" i="10" s="1"/>
  <c r="BX8" i="10" a="1"/>
  <c r="BX8" i="10" s="1"/>
  <c r="BW11" i="10" a="1"/>
  <c r="BW11" i="10" s="1"/>
  <c r="BV14" i="10" a="1"/>
  <c r="BV14" i="10" s="1"/>
  <c r="BX16" i="10" a="1"/>
  <c r="BX16" i="10" s="1"/>
  <c r="BW19" i="10" a="1"/>
  <c r="BW19" i="10" s="1"/>
  <c r="BV22" i="10" a="1"/>
  <c r="BV22" i="10" s="1"/>
  <c r="BX24" i="10" a="1"/>
  <c r="BX24" i="10" s="1"/>
  <c r="BW27" i="10" a="1"/>
  <c r="BW27" i="10" s="1"/>
  <c r="BV30" i="10" a="1"/>
  <c r="BV30" i="10" s="1"/>
  <c r="BX32" i="10" a="1"/>
  <c r="BX32" i="10" s="1"/>
  <c r="BW35" i="10" a="1"/>
  <c r="BW35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F6" i="10" a="1"/>
  <c r="CF6" i="10" s="1"/>
  <c r="CF14" i="10" a="1"/>
  <c r="CF14" i="10" s="1"/>
  <c r="CF22" i="10" a="1"/>
  <c r="CF22" i="10" s="1"/>
  <c r="CF30" i="10" a="1"/>
  <c r="CF30" i="10" s="1"/>
  <c r="CH6" i="10" a="1"/>
  <c r="CH6" i="10" s="1"/>
  <c r="CO6" i="10" a="1"/>
  <c r="CO6" i="10" s="1"/>
  <c r="CW6" i="10" a="1"/>
  <c r="CW6" i="10" s="1"/>
  <c r="DE6" i="10" a="1"/>
  <c r="DE6" i="10" s="1"/>
  <c r="CN7" i="10" a="1"/>
  <c r="CN7" i="10" s="1"/>
  <c r="CV7" i="10" a="1"/>
  <c r="CV7" i="10" s="1"/>
  <c r="DD7" i="10" a="1"/>
  <c r="DD7" i="10" s="1"/>
  <c r="CN8" i="10" a="1"/>
  <c r="CN8" i="10" s="1"/>
  <c r="CV8" i="10" a="1"/>
  <c r="CV8" i="10" s="1"/>
  <c r="DD8" i="10" a="1"/>
  <c r="DD8" i="10" s="1"/>
  <c r="CN9" i="10" a="1"/>
  <c r="CN9" i="10" s="1"/>
  <c r="CV9" i="10" a="1"/>
  <c r="CV9" i="10" s="1"/>
  <c r="DD9" i="10" a="1"/>
  <c r="DD9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E23" i="10" a="1"/>
  <c r="AE23" i="10" s="1"/>
  <c r="AT8" i="10" a="1"/>
  <c r="AT8" i="10" s="1"/>
  <c r="AQ31" i="10" a="1"/>
  <c r="AQ31" i="10" s="1"/>
  <c r="BB8" i="10" a="1"/>
  <c r="BB8" i="10" s="1"/>
  <c r="BF14" i="10" a="1"/>
  <c r="BF14" i="10" s="1"/>
  <c r="AX21" i="10" a="1"/>
  <c r="AX21" i="10" s="1"/>
  <c r="BD27" i="10" a="1"/>
  <c r="BD27" i="10" s="1"/>
  <c r="BD31" i="10" a="1"/>
  <c r="BD31" i="10" s="1"/>
  <c r="BD33" i="10" a="1"/>
  <c r="BD33" i="10" s="1"/>
  <c r="BE35" i="10" a="1"/>
  <c r="BE35" i="10" s="1"/>
  <c r="BF5" i="10" a="1"/>
  <c r="BF5" i="10" s="1"/>
  <c r="BN8" i="10" a="1"/>
  <c r="BN8" i="10" s="1"/>
  <c r="BS10" i="10" a="1"/>
  <c r="BS10" i="10" s="1"/>
  <c r="BR13" i="10" a="1"/>
  <c r="BR13" i="10" s="1"/>
  <c r="BN16" i="10" a="1"/>
  <c r="BN16" i="10" s="1"/>
  <c r="BS18" i="10" a="1"/>
  <c r="BS18" i="10" s="1"/>
  <c r="BR21" i="10" a="1"/>
  <c r="BR21" i="10" s="1"/>
  <c r="BS23" i="10" a="1"/>
  <c r="BS23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X6" i="10" a="1"/>
  <c r="BX6" i="10" s="1"/>
  <c r="BV9" i="10" a="1"/>
  <c r="BV9" i="10" s="1"/>
  <c r="BX11" i="10" a="1"/>
  <c r="BX11" i="10" s="1"/>
  <c r="BW14" i="10" a="1"/>
  <c r="BW14" i="10" s="1"/>
  <c r="BV17" i="10" a="1"/>
  <c r="BV17" i="10" s="1"/>
  <c r="BX19" i="10" a="1"/>
  <c r="BX19" i="10" s="1"/>
  <c r="BW22" i="10" a="1"/>
  <c r="BW22" i="10" s="1"/>
  <c r="BV25" i="10" a="1"/>
  <c r="BV25" i="10" s="1"/>
  <c r="BX27" i="10" a="1"/>
  <c r="BX27" i="10" s="1"/>
  <c r="BW30" i="10" a="1"/>
  <c r="BW30" i="10" s="1"/>
  <c r="BV33" i="10" a="1"/>
  <c r="BV33" i="10" s="1"/>
  <c r="BX35" i="10" a="1"/>
  <c r="BX35" i="10" s="1"/>
  <c r="BP5" i="10" a="1"/>
  <c r="BP5" i="10" s="1"/>
  <c r="CB6" i="10" a="1"/>
  <c r="CB6" i="10" s="1"/>
  <c r="CB8" i="10" a="1"/>
  <c r="CB8" i="10" s="1"/>
  <c r="CB10" i="10" a="1"/>
  <c r="CB10" i="10" s="1"/>
  <c r="CB12" i="10" a="1"/>
  <c r="CB12" i="10" s="1"/>
  <c r="CB14" i="10" a="1"/>
  <c r="CB14" i="10" s="1"/>
  <c r="CB16" i="10" a="1"/>
  <c r="CB16" i="10" s="1"/>
  <c r="CB18" i="10" a="1"/>
  <c r="CB18" i="10" s="1"/>
  <c r="CB20" i="10" a="1"/>
  <c r="CB20" i="10" s="1"/>
  <c r="CB22" i="10" a="1"/>
  <c r="CB22" i="10" s="1"/>
  <c r="CB24" i="10" a="1"/>
  <c r="CB24" i="10" s="1"/>
  <c r="CB26" i="10" a="1"/>
  <c r="CB26" i="10" s="1"/>
  <c r="CB28" i="10" a="1"/>
  <c r="CB28" i="10" s="1"/>
  <c r="CB30" i="10" a="1"/>
  <c r="CB30" i="10" s="1"/>
  <c r="CB32" i="10" a="1"/>
  <c r="CB32" i="10" s="1"/>
  <c r="CB34" i="10" a="1"/>
  <c r="CB34" i="10" s="1"/>
  <c r="CB36" i="10" a="1"/>
  <c r="CB36" i="10" s="1"/>
  <c r="CF7" i="10" a="1"/>
  <c r="CF7" i="10" s="1"/>
  <c r="CF15" i="10" a="1"/>
  <c r="CF15" i="10" s="1"/>
  <c r="CF23" i="10" a="1"/>
  <c r="CF23" i="10" s="1"/>
  <c r="CF31" i="10" a="1"/>
  <c r="CF31" i="10" s="1"/>
  <c r="CI6" i="10" a="1"/>
  <c r="CI6" i="10" s="1"/>
  <c r="CP6" i="10" a="1"/>
  <c r="CP6" i="10" s="1"/>
  <c r="CX6" i="10" a="1"/>
  <c r="CX6" i="10" s="1"/>
  <c r="CO7" i="10" a="1"/>
  <c r="CO7" i="10" s="1"/>
  <c r="CW7" i="10" a="1"/>
  <c r="CW7" i="10" s="1"/>
  <c r="DE7" i="10" a="1"/>
  <c r="DE7" i="10" s="1"/>
  <c r="CO8" i="10" a="1"/>
  <c r="CO8" i="10" s="1"/>
  <c r="CW8" i="10" a="1"/>
  <c r="CW8" i="10" s="1"/>
  <c r="DE8" i="10" a="1"/>
  <c r="DE8" i="10" s="1"/>
  <c r="CO9" i="10" a="1"/>
  <c r="CO9" i="10" s="1"/>
  <c r="CW9" i="10" a="1"/>
  <c r="CW9" i="10" s="1"/>
  <c r="DE9" i="10" a="1"/>
  <c r="DE9" i="10" s="1"/>
  <c r="CN10" i="10" a="1"/>
  <c r="CN10" i="10" s="1"/>
  <c r="CU10" i="10" a="1"/>
  <c r="CU10" i="10" s="1"/>
  <c r="DB10" i="10" a="1"/>
  <c r="DB10" i="10" s="1"/>
  <c r="AG28" i="10" a="1"/>
  <c r="AG28" i="10" s="1"/>
  <c r="AR19" i="10" a="1"/>
  <c r="AR19" i="10" s="1"/>
  <c r="AU33" i="10" a="1"/>
  <c r="AU33" i="10" s="1"/>
  <c r="BH9" i="10" a="1"/>
  <c r="BH9" i="10" s="1"/>
  <c r="BB16" i="10" a="1"/>
  <c r="BB16" i="10" s="1"/>
  <c r="BF22" i="10" a="1"/>
  <c r="BF22" i="10" s="1"/>
  <c r="AX29" i="10" a="1"/>
  <c r="AX29" i="10" s="1"/>
  <c r="BH31" i="10" a="1"/>
  <c r="BH31" i="10" s="1"/>
  <c r="BI33" i="10" a="1"/>
  <c r="BI33" i="10" s="1"/>
  <c r="BJ33" i="10" s="1"/>
  <c r="BB36" i="10" a="1"/>
  <c r="BB36" i="10" s="1"/>
  <c r="BN6" i="10" a="1"/>
  <c r="BN6" i="10" s="1"/>
  <c r="BS8" i="10" a="1"/>
  <c r="BS8" i="10" s="1"/>
  <c r="BR11" i="10" a="1"/>
  <c r="BR11" i="10" s="1"/>
  <c r="BN14" i="10" a="1"/>
  <c r="BN14" i="10" s="1"/>
  <c r="BS16" i="10" a="1"/>
  <c r="BS16" i="10" s="1"/>
  <c r="BR19" i="10" a="1"/>
  <c r="BR19" i="10" s="1"/>
  <c r="BN22" i="10" a="1"/>
  <c r="BN22" i="10" s="1"/>
  <c r="BO24" i="10" a="1"/>
  <c r="BO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W7" i="10" a="1"/>
  <c r="BW7" i="10" s="1"/>
  <c r="BX9" i="10" a="1"/>
  <c r="BX9" i="10" s="1"/>
  <c r="BW12" i="10" a="1"/>
  <c r="BW12" i="10" s="1"/>
  <c r="BV15" i="10" a="1"/>
  <c r="BV15" i="10" s="1"/>
  <c r="BX17" i="10" a="1"/>
  <c r="BX17" i="10" s="1"/>
  <c r="BW20" i="10" a="1"/>
  <c r="BW20" i="10" s="1"/>
  <c r="BV23" i="10" a="1"/>
  <c r="BV23" i="10" s="1"/>
  <c r="BX25" i="10" a="1"/>
  <c r="BX25" i="10" s="1"/>
  <c r="BW28" i="10" a="1"/>
  <c r="BW28" i="10" s="1"/>
  <c r="BV31" i="10" a="1"/>
  <c r="BV31" i="10" s="1"/>
  <c r="BX33" i="10" a="1"/>
  <c r="BX33" i="10" s="1"/>
  <c r="BW36" i="10" a="1"/>
  <c r="BW36" i="10" s="1"/>
  <c r="BR5" i="10" a="1"/>
  <c r="BR5" i="10" s="1"/>
  <c r="CD6" i="10" a="1"/>
  <c r="CD6" i="10" s="1"/>
  <c r="CD8" i="10" a="1"/>
  <c r="CD8" i="10" s="1"/>
  <c r="CD10" i="10" a="1"/>
  <c r="CD10" i="10" s="1"/>
  <c r="CD12" i="10" a="1"/>
  <c r="CD12" i="10" s="1"/>
  <c r="CD14" i="10" a="1"/>
  <c r="CD14" i="10" s="1"/>
  <c r="CD16" i="10" a="1"/>
  <c r="CD16" i="10" s="1"/>
  <c r="CD18" i="10" a="1"/>
  <c r="CD18" i="10" s="1"/>
  <c r="CD20" i="10" a="1"/>
  <c r="CD20" i="10" s="1"/>
  <c r="CD22" i="10" a="1"/>
  <c r="CD22" i="10" s="1"/>
  <c r="CD24" i="10" a="1"/>
  <c r="CD24" i="10" s="1"/>
  <c r="CD26" i="10" a="1"/>
  <c r="CD26" i="10" s="1"/>
  <c r="CD28" i="10" a="1"/>
  <c r="CD28" i="10" s="1"/>
  <c r="CD30" i="10" a="1"/>
  <c r="CD30" i="10" s="1"/>
  <c r="CD32" i="10" a="1"/>
  <c r="CD32" i="10" s="1"/>
  <c r="CD34" i="10" a="1"/>
  <c r="CD34" i="10" s="1"/>
  <c r="CD36" i="10" a="1"/>
  <c r="CD36" i="10" s="1"/>
  <c r="CF9" i="10" a="1"/>
  <c r="CF9" i="10" s="1"/>
  <c r="CF17" i="10" a="1"/>
  <c r="CF17" i="10" s="1"/>
  <c r="CF25" i="10" a="1"/>
  <c r="CF25" i="10" s="1"/>
  <c r="CF33" i="10" a="1"/>
  <c r="CF33" i="10" s="1"/>
  <c r="CK6" i="10" a="1"/>
  <c r="CK6" i="10" s="1"/>
  <c r="CR6" i="10" a="1"/>
  <c r="CR6" i="10" s="1"/>
  <c r="CZ6" i="10" a="1"/>
  <c r="CZ6" i="10" s="1"/>
  <c r="CI7" i="10" a="1"/>
  <c r="CI7" i="10" s="1"/>
  <c r="CQ7" i="10" a="1"/>
  <c r="CQ7" i="10" s="1"/>
  <c r="CY7" i="10" a="1"/>
  <c r="CY7" i="10" s="1"/>
  <c r="CI8" i="10" a="1"/>
  <c r="CI8" i="10" s="1"/>
  <c r="CQ8" i="10" a="1"/>
  <c r="CQ8" i="10" s="1"/>
  <c r="CY8" i="10" a="1"/>
  <c r="CY8" i="10" s="1"/>
  <c r="CI9" i="10" a="1"/>
  <c r="CI9" i="10" s="1"/>
  <c r="CQ9" i="10" a="1"/>
  <c r="CQ9" i="10" s="1"/>
  <c r="CY9" i="10" a="1"/>
  <c r="CY9" i="10" s="1"/>
  <c r="CH10" i="10" a="1"/>
  <c r="CH10" i="10" s="1"/>
  <c r="CP10" i="10" a="1"/>
  <c r="CP10" i="10" s="1"/>
  <c r="CW10" i="10" a="1"/>
  <c r="CW10" i="10" s="1"/>
  <c r="DD10" i="10" a="1"/>
  <c r="DD10" i="10" s="1"/>
  <c r="CM11" i="10" a="1"/>
  <c r="CM11" i="10" s="1"/>
  <c r="CU11" i="10" a="1"/>
  <c r="CU11" i="10" s="1"/>
  <c r="DC11" i="10" a="1"/>
  <c r="DC11" i="10" s="1"/>
  <c r="CM12" i="10" a="1"/>
  <c r="CM12" i="10" s="1"/>
  <c r="CU12" i="10" a="1"/>
  <c r="CU12" i="10" s="1"/>
  <c r="DB12" i="10" a="1"/>
  <c r="DB12" i="10" s="1"/>
  <c r="AB31" i="10" a="1"/>
  <c r="AB31" i="10" s="1"/>
  <c r="AQ23" i="10" a="1"/>
  <c r="AQ23" i="10" s="1"/>
  <c r="AQ35" i="10" a="1"/>
  <c r="AQ35" i="10" s="1"/>
  <c r="BF10" i="10" a="1"/>
  <c r="BF10" i="10" s="1"/>
  <c r="AX17" i="10" a="1"/>
  <c r="AX17" i="10" s="1"/>
  <c r="BD23" i="10" a="1"/>
  <c r="BD23" i="10" s="1"/>
  <c r="BH29" i="10" a="1"/>
  <c r="BH29" i="10" s="1"/>
  <c r="BB32" i="10" a="1"/>
  <c r="BB32" i="10" s="1"/>
  <c r="BB34" i="10" a="1"/>
  <c r="BB34" i="10" s="1"/>
  <c r="BC36" i="10" a="1"/>
  <c r="BC36" i="10" s="1"/>
  <c r="BR6" i="10" a="1"/>
  <c r="BR6" i="10" s="1"/>
  <c r="BN9" i="10" a="1"/>
  <c r="BN9" i="10" s="1"/>
  <c r="BS11" i="10" a="1"/>
  <c r="BS11" i="10" s="1"/>
  <c r="BR14" i="10" a="1"/>
  <c r="BR14" i="10" s="1"/>
  <c r="BN17" i="10" a="1"/>
  <c r="BN17" i="10" s="1"/>
  <c r="BS19" i="10" a="1"/>
  <c r="BS19" i="10" s="1"/>
  <c r="BR22" i="10" a="1"/>
  <c r="BR22" i="10" s="1"/>
  <c r="BQ24" i="10" a="1"/>
  <c r="BQ24" i="10" s="1"/>
  <c r="BQ25" i="10" a="1"/>
  <c r="BQ25" i="10" s="1"/>
  <c r="BQ26" i="10" a="1"/>
  <c r="BQ26" i="10" s="1"/>
  <c r="BQ27" i="10" a="1"/>
  <c r="BQ27" i="10" s="1"/>
  <c r="BQ28" i="10" a="1"/>
  <c r="BQ28" i="10" s="1"/>
  <c r="BQ29" i="10" a="1"/>
  <c r="BQ29" i="10" s="1"/>
  <c r="BQ30" i="10" a="1"/>
  <c r="BQ30" i="10" s="1"/>
  <c r="BQ31" i="10" a="1"/>
  <c r="BQ31" i="10" s="1"/>
  <c r="BQ32" i="10" a="1"/>
  <c r="BQ32" i="10" s="1"/>
  <c r="BQ33" i="10" a="1"/>
  <c r="BQ33" i="10" s="1"/>
  <c r="BQ34" i="10" a="1"/>
  <c r="BQ34" i="10" s="1"/>
  <c r="BQ35" i="10" a="1"/>
  <c r="BQ35" i="10" s="1"/>
  <c r="BQ36" i="10" a="1"/>
  <c r="BQ36" i="10" s="1"/>
  <c r="BX7" i="10" a="1"/>
  <c r="BX7" i="10" s="1"/>
  <c r="BV10" i="10" a="1"/>
  <c r="BV10" i="10" s="1"/>
  <c r="BX12" i="10" a="1"/>
  <c r="BX12" i="10" s="1"/>
  <c r="BW15" i="10" a="1"/>
  <c r="BW15" i="10" s="1"/>
  <c r="BV18" i="10" a="1"/>
  <c r="BV18" i="10" s="1"/>
  <c r="BX20" i="10" a="1"/>
  <c r="BX20" i="10" s="1"/>
  <c r="BW23" i="10" a="1"/>
  <c r="BW23" i="10" s="1"/>
  <c r="BV26" i="10" a="1"/>
  <c r="BV26" i="10" s="1"/>
  <c r="BX28" i="10" a="1"/>
  <c r="BX28" i="10" s="1"/>
  <c r="BW31" i="10" a="1"/>
  <c r="BW31" i="10" s="1"/>
  <c r="BV34" i="10" a="1"/>
  <c r="BV34" i="10" s="1"/>
  <c r="BX36" i="10" a="1"/>
  <c r="BX36" i="10" s="1"/>
  <c r="BS5" i="10" a="1"/>
  <c r="BS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CB5" i="10" a="1"/>
  <c r="CB5" i="10" s="1"/>
  <c r="CF10" i="10" a="1"/>
  <c r="CF10" i="10" s="1"/>
  <c r="CF18" i="10" a="1"/>
  <c r="CF18" i="10" s="1"/>
  <c r="CF26" i="10" a="1"/>
  <c r="CF26" i="10" s="1"/>
  <c r="CF34" i="10" a="1"/>
  <c r="CF34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Q10" i="10" a="1"/>
  <c r="CQ10" i="10" s="1"/>
  <c r="DE10" i="10" a="1"/>
  <c r="DE10" i="10" s="1"/>
  <c r="CN11" i="10" a="1"/>
  <c r="CN11" i="10" s="1"/>
  <c r="CV11" i="10" a="1"/>
  <c r="CV11" i="10" s="1"/>
  <c r="DD11" i="10" a="1"/>
  <c r="DD11" i="10" s="1"/>
  <c r="CN12" i="10" a="1"/>
  <c r="CN12" i="10" s="1"/>
  <c r="CV12" i="10" a="1"/>
  <c r="CV12" i="10" s="1"/>
  <c r="DC12" i="10" a="1"/>
  <c r="DC12" i="10" s="1"/>
  <c r="Z26" i="10" a="1"/>
  <c r="Z26" i="10" s="1"/>
  <c r="BH33" i="10" a="1"/>
  <c r="BH33" i="10" s="1"/>
  <c r="BS21" i="10" a="1"/>
  <c r="BS21" i="10" s="1"/>
  <c r="BO31" i="10" a="1"/>
  <c r="BO31" i="10" s="1"/>
  <c r="BV12" i="10" a="1"/>
  <c r="BV12" i="10" s="1"/>
  <c r="BW33" i="10" a="1"/>
  <c r="BW33" i="10" s="1"/>
  <c r="CC16" i="10" a="1"/>
  <c r="CC16" i="10" s="1"/>
  <c r="CC32" i="10" a="1"/>
  <c r="CC32" i="10" s="1"/>
  <c r="CF27" i="10" a="1"/>
  <c r="CF27" i="10" s="1"/>
  <c r="CQ6" i="10" a="1"/>
  <c r="CQ6" i="10" s="1"/>
  <c r="CL7" i="10" a="1"/>
  <c r="CL7" i="10" s="1"/>
  <c r="CK8" i="10" a="1"/>
  <c r="CK8" i="10" s="1"/>
  <c r="CH9" i="10" a="1"/>
  <c r="CH9" i="10" s="1"/>
  <c r="DB9" i="10" a="1"/>
  <c r="DB9" i="10" s="1"/>
  <c r="CX10" i="10" a="1"/>
  <c r="CX10" i="10" s="1"/>
  <c r="CP11" i="10" a="1"/>
  <c r="CP11" i="10" s="1"/>
  <c r="CH12" i="10" a="1"/>
  <c r="CH12" i="10" s="1"/>
  <c r="CL13" i="10" a="1"/>
  <c r="CL13" i="10" s="1"/>
  <c r="CU13" i="10" a="1"/>
  <c r="CU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J17" i="10" a="1"/>
  <c r="CJ17" i="10" s="1"/>
  <c r="CQ17" i="10" a="1"/>
  <c r="CQ17" i="10" s="1"/>
  <c r="CY17" i="10" a="1"/>
  <c r="CY17" i="10" s="1"/>
  <c r="CH18" i="10" a="1"/>
  <c r="CH18" i="10" s="1"/>
  <c r="CN18" i="10" a="1"/>
  <c r="CN18" i="10" s="1"/>
  <c r="CU18" i="10" a="1"/>
  <c r="CU18" i="10" s="1"/>
  <c r="DB18" i="10" a="1"/>
  <c r="DB18" i="10" s="1"/>
  <c r="CK19" i="10" a="1"/>
  <c r="CK19" i="10" s="1"/>
  <c r="CQ19" i="10" a="1"/>
  <c r="CQ19" i="10" s="1"/>
  <c r="CH20" i="10" a="1"/>
  <c r="CH20" i="10" s="1"/>
  <c r="CP20" i="10" a="1"/>
  <c r="CP20" i="10" s="1"/>
  <c r="CW20" i="10" a="1"/>
  <c r="CW20" i="10" s="1"/>
  <c r="DC20" i="10" a="1"/>
  <c r="DC20" i="10" s="1"/>
  <c r="CM21" i="10" a="1"/>
  <c r="CM21" i="10" s="1"/>
  <c r="CT21" i="10" a="1"/>
  <c r="CT21" i="10" s="1"/>
  <c r="DA21" i="10" a="1"/>
  <c r="DA21" i="10" s="1"/>
  <c r="CI22" i="10" a="1"/>
  <c r="CI22" i="10" s="1"/>
  <c r="CN22" i="10" a="1"/>
  <c r="CN22" i="10" s="1"/>
  <c r="DA22" i="10" a="1"/>
  <c r="DA22" i="10" s="1"/>
  <c r="CK23" i="10" a="1"/>
  <c r="CK23" i="10" s="1"/>
  <c r="CR23" i="10" a="1"/>
  <c r="CR23" i="10" s="1"/>
  <c r="CX23" i="10" a="1"/>
  <c r="CX23" i="10" s="1"/>
  <c r="CM24" i="10" a="1"/>
  <c r="CM24" i="10" s="1"/>
  <c r="CR24" i="10" a="1"/>
  <c r="CR24" i="10" s="1"/>
  <c r="CY24" i="10" a="1"/>
  <c r="CY24" i="10" s="1"/>
  <c r="AV13" i="10" a="1"/>
  <c r="AV13" i="10" s="1"/>
  <c r="BH35" i="10" a="1"/>
  <c r="BH35" i="10" s="1"/>
  <c r="BN24" i="10" a="1"/>
  <c r="BN24" i="10" s="1"/>
  <c r="BO32" i="10" a="1"/>
  <c r="BO32" i="10" s="1"/>
  <c r="BX14" i="10" a="1"/>
  <c r="BX14" i="10" s="1"/>
  <c r="BV36" i="10" a="1"/>
  <c r="BV36" i="10" s="1"/>
  <c r="CC18" i="10" a="1"/>
  <c r="CC18" i="10" s="1"/>
  <c r="CC34" i="10" a="1"/>
  <c r="CC34" i="10" s="1"/>
  <c r="CF28" i="10" a="1"/>
  <c r="CF28" i="10" s="1"/>
  <c r="CT6" i="10" a="1"/>
  <c r="CT6" i="10" s="1"/>
  <c r="CP7" i="10" a="1"/>
  <c r="CP7" i="10" s="1"/>
  <c r="CL8" i="10" a="1"/>
  <c r="CL8" i="10" s="1"/>
  <c r="CK9" i="10" a="1"/>
  <c r="CK9" i="10" s="1"/>
  <c r="CY10" i="10" a="1"/>
  <c r="CY10" i="10" s="1"/>
  <c r="CS11" i="10" a="1"/>
  <c r="CS11" i="10" s="1"/>
  <c r="CK12" i="10" a="1"/>
  <c r="CK12" i="10" s="1"/>
  <c r="CZ12" i="10" a="1"/>
  <c r="CZ12" i="10" s="1"/>
  <c r="CM13" i="10" a="1"/>
  <c r="CM13" i="10" s="1"/>
  <c r="CV13" i="10" a="1"/>
  <c r="CV13" i="10" s="1"/>
  <c r="DC13" i="10" a="1"/>
  <c r="DC13" i="10" s="1"/>
  <c r="CM14" i="10" a="1"/>
  <c r="CM14" i="10" s="1"/>
  <c r="CU14" i="10" a="1"/>
  <c r="CU14" i="10" s="1"/>
  <c r="DC14" i="10" a="1"/>
  <c r="DC14" i="10" s="1"/>
  <c r="CM15" i="10" a="1"/>
  <c r="CM15" i="10" s="1"/>
  <c r="CU15" i="10" a="1"/>
  <c r="CU15" i="10" s="1"/>
  <c r="DC15" i="10" a="1"/>
  <c r="DC15" i="10" s="1"/>
  <c r="CL16" i="10" a="1"/>
  <c r="CL16" i="10" s="1"/>
  <c r="CT16" i="10" a="1"/>
  <c r="CT16" i="10" s="1"/>
  <c r="DA16" i="10" a="1"/>
  <c r="DA16" i="10" s="1"/>
  <c r="CK17" i="10" a="1"/>
  <c r="CK17" i="10" s="1"/>
  <c r="CR17" i="10" a="1"/>
  <c r="CR17" i="10" s="1"/>
  <c r="CZ17" i="10" a="1"/>
  <c r="CZ17" i="10" s="1"/>
  <c r="CO18" i="10" a="1"/>
  <c r="CO18" i="10" s="1"/>
  <c r="CV18" i="10" a="1"/>
  <c r="CV18" i="10" s="1"/>
  <c r="CR19" i="10" a="1"/>
  <c r="CR19" i="10" s="1"/>
  <c r="CY19" i="10" a="1"/>
  <c r="CY19" i="10" s="1"/>
  <c r="CI20" i="10" a="1"/>
  <c r="CI20" i="10" s="1"/>
  <c r="CQ20" i="10" a="1"/>
  <c r="CQ20" i="10" s="1"/>
  <c r="CX20" i="10" a="1"/>
  <c r="CX20" i="10" s="1"/>
  <c r="DD20" i="10" a="1"/>
  <c r="DD20" i="10" s="1"/>
  <c r="CN21" i="10" a="1"/>
  <c r="CN21" i="10" s="1"/>
  <c r="CU21" i="10" a="1"/>
  <c r="CU21" i="10" s="1"/>
  <c r="DB21" i="10" a="1"/>
  <c r="DB21" i="10" s="1"/>
  <c r="CJ22" i="10" a="1"/>
  <c r="CJ22" i="10" s="1"/>
  <c r="CO22" i="10" a="1"/>
  <c r="CO22" i="10" s="1"/>
  <c r="CV22" i="10" a="1"/>
  <c r="CV22" i="10" s="1"/>
  <c r="DB22" i="10" a="1"/>
  <c r="DB22" i="10" s="1"/>
  <c r="CL23" i="10" a="1"/>
  <c r="CL23" i="10" s="1"/>
  <c r="CY23" i="10" a="1"/>
  <c r="CY23" i="10" s="1"/>
  <c r="DE23" i="10" a="1"/>
  <c r="DE23" i="10" s="1"/>
  <c r="CN24" i="10" a="1"/>
  <c r="CN24" i="10" s="1"/>
  <c r="CS24" i="10" a="1"/>
  <c r="CS24" i="10" s="1"/>
  <c r="CZ24" i="10" a="1"/>
  <c r="CZ24" i="10" s="1"/>
  <c r="AS32" i="10" a="1"/>
  <c r="AS32" i="10" s="1"/>
  <c r="BI5" i="10" a="1"/>
  <c r="BI5" i="10" s="1"/>
  <c r="BJ5" i="10" s="1"/>
  <c r="BO25" i="10" a="1"/>
  <c r="BO25" i="10" s="1"/>
  <c r="BO33" i="10" a="1"/>
  <c r="BO33" i="10" s="1"/>
  <c r="BW17" i="10" a="1"/>
  <c r="BW17" i="10" s="1"/>
  <c r="BQ5" i="10" a="1"/>
  <c r="BQ5" i="10" s="1"/>
  <c r="CC20" i="10" a="1"/>
  <c r="CC20" i="10" s="1"/>
  <c r="CC36" i="10" a="1"/>
  <c r="CC36" i="10" s="1"/>
  <c r="CF32" i="10" a="1"/>
  <c r="CF32" i="10" s="1"/>
  <c r="CU6" i="10" a="1"/>
  <c r="CU6" i="10" s="1"/>
  <c r="CS7" i="10" a="1"/>
  <c r="CS7" i="10" s="1"/>
  <c r="CP8" i="10" a="1"/>
  <c r="CP8" i="10" s="1"/>
  <c r="CL9" i="10" a="1"/>
  <c r="CL9" i="10" s="1"/>
  <c r="CJ10" i="10" a="1"/>
  <c r="CJ10" i="10" s="1"/>
  <c r="DC10" i="10" a="1"/>
  <c r="DC10" i="10" s="1"/>
  <c r="CT11" i="10" a="1"/>
  <c r="CT11" i="10" s="1"/>
  <c r="CL12" i="10" a="1"/>
  <c r="CL12" i="10" s="1"/>
  <c r="DA12" i="10" a="1"/>
  <c r="DA12" i="10" s="1"/>
  <c r="CN13" i="10" a="1"/>
  <c r="CN13" i="10" s="1"/>
  <c r="CW13" i="10" a="1"/>
  <c r="CW13" i="10" s="1"/>
  <c r="DD13" i="10" a="1"/>
  <c r="DD13" i="10" s="1"/>
  <c r="CN14" i="10" a="1"/>
  <c r="CN14" i="10" s="1"/>
  <c r="CV14" i="10" a="1"/>
  <c r="CV14" i="10" s="1"/>
  <c r="DD14" i="10" a="1"/>
  <c r="DD14" i="10" s="1"/>
  <c r="CN15" i="10" a="1"/>
  <c r="CN15" i="10" s="1"/>
  <c r="CV15" i="10" a="1"/>
  <c r="CV15" i="10" s="1"/>
  <c r="DD15" i="10" a="1"/>
  <c r="DD15" i="10" s="1"/>
  <c r="CM16" i="10" a="1"/>
  <c r="CM16" i="10" s="1"/>
  <c r="CU16" i="10" a="1"/>
  <c r="CU16" i="10" s="1"/>
  <c r="DB16" i="10" a="1"/>
  <c r="DB16" i="10" s="1"/>
  <c r="CS17" i="10" a="1"/>
  <c r="CS17" i="10" s="1"/>
  <c r="DA17" i="10" a="1"/>
  <c r="DA17" i="10" s="1"/>
  <c r="CI18" i="10" a="1"/>
  <c r="CI18" i="10" s="1"/>
  <c r="CP18" i="10" a="1"/>
  <c r="CP18" i="10" s="1"/>
  <c r="CW18" i="10" a="1"/>
  <c r="CW18" i="10" s="1"/>
  <c r="DC18" i="10" a="1"/>
  <c r="DC18" i="10" s="1"/>
  <c r="CL19" i="10" a="1"/>
  <c r="CL19" i="10" s="1"/>
  <c r="CS19" i="10" a="1"/>
  <c r="CS19" i="10" s="1"/>
  <c r="CZ19" i="10" a="1"/>
  <c r="CZ19" i="10" s="1"/>
  <c r="CJ20" i="10" a="1"/>
  <c r="CJ20" i="10" s="1"/>
  <c r="CY20" i="10" a="1"/>
  <c r="CY20" i="10" s="1"/>
  <c r="DE20" i="10" a="1"/>
  <c r="DE20" i="10" s="1"/>
  <c r="CV21" i="10" a="1"/>
  <c r="CV21" i="10" s="1"/>
  <c r="CP22" i="10" a="1"/>
  <c r="CP22" i="10" s="1"/>
  <c r="DC22" i="10" a="1"/>
  <c r="DC22" i="10" s="1"/>
  <c r="CS23" i="10" a="1"/>
  <c r="CS23" i="10" s="1"/>
  <c r="CZ23" i="10" a="1"/>
  <c r="CZ23" i="10" s="1"/>
  <c r="CH24" i="10" a="1"/>
  <c r="CH24" i="10" s="1"/>
  <c r="CT24" i="10" a="1"/>
  <c r="CT24" i="10" s="1"/>
  <c r="DA24" i="10" a="1"/>
  <c r="DA24" i="10" s="1"/>
  <c r="CJ25" i="10" a="1"/>
  <c r="CJ25" i="10" s="1"/>
  <c r="CQ25" i="10" a="1"/>
  <c r="CQ25" i="10" s="1"/>
  <c r="CX25" i="10" a="1"/>
  <c r="CX25" i="10" s="1"/>
  <c r="CH27" i="10" a="1"/>
  <c r="CH27" i="10" s="1"/>
  <c r="CP27" i="10" a="1"/>
  <c r="CP27" i="10" s="1"/>
  <c r="CW27" i="10" a="1"/>
  <c r="CW27" i="10" s="1"/>
  <c r="DE27" i="10" a="1"/>
  <c r="DE27" i="10" s="1"/>
  <c r="CV28" i="10" a="1"/>
  <c r="CV28" i="10" s="1"/>
  <c r="DD28" i="10" a="1"/>
  <c r="DD28" i="10" s="1"/>
  <c r="CN29" i="10" a="1"/>
  <c r="CN29" i="10" s="1"/>
  <c r="CV29" i="10" a="1"/>
  <c r="CV29" i="10" s="1"/>
  <c r="DC29" i="10" a="1"/>
  <c r="DC29" i="10" s="1"/>
  <c r="CM30" i="10" a="1"/>
  <c r="CM30" i="10" s="1"/>
  <c r="CS30" i="10" a="1"/>
  <c r="CS30" i="10" s="1"/>
  <c r="CZ30" i="10" a="1"/>
  <c r="CZ30" i="10" s="1"/>
  <c r="CJ31" i="10" a="1"/>
  <c r="CJ31" i="10" s="1"/>
  <c r="CY31" i="10" a="1"/>
  <c r="CY31" i="10" s="1"/>
  <c r="CI32" i="10" a="1"/>
  <c r="CI32" i="10" s="1"/>
  <c r="CQ32" i="10" a="1"/>
  <c r="CQ32" i="10" s="1"/>
  <c r="CW32" i="10" a="1"/>
  <c r="CW32" i="10" s="1"/>
  <c r="DE32" i="10" a="1"/>
  <c r="DE32" i="10" s="1"/>
  <c r="CO33" i="10" a="1"/>
  <c r="CO33" i="10" s="1"/>
  <c r="AX9" i="10" a="1"/>
  <c r="AX9" i="10" s="1"/>
  <c r="BR8" i="10" a="1"/>
  <c r="BR8" i="10" s="1"/>
  <c r="BO26" i="10" a="1"/>
  <c r="BO26" i="10" s="1"/>
  <c r="BO34" i="10" a="1"/>
  <c r="BO34" i="10" s="1"/>
  <c r="BV20" i="10" a="1"/>
  <c r="BV20" i="10" s="1"/>
  <c r="CC6" i="10" a="1"/>
  <c r="CC6" i="10" s="1"/>
  <c r="CC22" i="10" a="1"/>
  <c r="CC22" i="10" s="1"/>
  <c r="CF8" i="10" a="1"/>
  <c r="CF8" i="10" s="1"/>
  <c r="CF35" i="10" a="1"/>
  <c r="CF35" i="10" s="1"/>
  <c r="CY6" i="10" a="1"/>
  <c r="CY6" i="10" s="1"/>
  <c r="CT7" i="10" a="1"/>
  <c r="CT7" i="10" s="1"/>
  <c r="CS8" i="10" a="1"/>
  <c r="CS8" i="10" s="1"/>
  <c r="CP9" i="10" a="1"/>
  <c r="CP9" i="10" s="1"/>
  <c r="CK10" i="10" a="1"/>
  <c r="CK10" i="10" s="1"/>
  <c r="CW11" i="10" a="1"/>
  <c r="CW11" i="10" s="1"/>
  <c r="CO12" i="10" a="1"/>
  <c r="CO12" i="10" s="1"/>
  <c r="DD12" i="10" a="1"/>
  <c r="DD12" i="10" s="1"/>
  <c r="CO13" i="10" a="1"/>
  <c r="CO13" i="10" s="1"/>
  <c r="DE13" i="10" a="1"/>
  <c r="DE13" i="10" s="1"/>
  <c r="CO14" i="10" a="1"/>
  <c r="CO14" i="10" s="1"/>
  <c r="CW14" i="10" a="1"/>
  <c r="CW14" i="10" s="1"/>
  <c r="DE14" i="10" a="1"/>
  <c r="DE14" i="10" s="1"/>
  <c r="CO15" i="10" a="1"/>
  <c r="CO15" i="10" s="1"/>
  <c r="CW15" i="10" a="1"/>
  <c r="CW15" i="10" s="1"/>
  <c r="DE15" i="10" a="1"/>
  <c r="DE15" i="10" s="1"/>
  <c r="CN16" i="10" a="1"/>
  <c r="CN16" i="10" s="1"/>
  <c r="CV16" i="10" a="1"/>
  <c r="CV16" i="10" s="1"/>
  <c r="DC16" i="10" a="1"/>
  <c r="DC16" i="10" s="1"/>
  <c r="CL17" i="10" a="1"/>
  <c r="CL17" i="10" s="1"/>
  <c r="CT17" i="10" a="1"/>
  <c r="CT17" i="10" s="1"/>
  <c r="DB17" i="10" a="1"/>
  <c r="DB17" i="10" s="1"/>
  <c r="CJ18" i="10" a="1"/>
  <c r="CJ18" i="10" s="1"/>
  <c r="CQ18" i="10" a="1"/>
  <c r="CQ18" i="10" s="1"/>
  <c r="CX18" i="10" a="1"/>
  <c r="CX18" i="10" s="1"/>
  <c r="DD18" i="10" a="1"/>
  <c r="DD18" i="10" s="1"/>
  <c r="CM19" i="10" a="1"/>
  <c r="CM19" i="10" s="1"/>
  <c r="CT19" i="10" a="1"/>
  <c r="CT19" i="10" s="1"/>
  <c r="DA19" i="10" a="1"/>
  <c r="DA19" i="10" s="1"/>
  <c r="CK20" i="10" a="1"/>
  <c r="CK20" i="10" s="1"/>
  <c r="CR20" i="10" a="1"/>
  <c r="CR20" i="10" s="1"/>
  <c r="CH21" i="10" a="1"/>
  <c r="CH21" i="10" s="1"/>
  <c r="CO21" i="10" a="1"/>
  <c r="CO21" i="10" s="1"/>
  <c r="DC21" i="10" a="1"/>
  <c r="DC21" i="10" s="1"/>
  <c r="CK22" i="10" a="1"/>
  <c r="CK22" i="10" s="1"/>
  <c r="CQ22" i="10" a="1"/>
  <c r="CQ22" i="10" s="1"/>
  <c r="CW22" i="10" a="1"/>
  <c r="CW22" i="10" s="1"/>
  <c r="DD22" i="10" a="1"/>
  <c r="DD22" i="10" s="1"/>
  <c r="CM23" i="10" a="1"/>
  <c r="CM23" i="10" s="1"/>
  <c r="CT23" i="10" a="1"/>
  <c r="CT23" i="10" s="1"/>
  <c r="DA23" i="10" a="1"/>
  <c r="DA23" i="10" s="1"/>
  <c r="CO24" i="10" a="1"/>
  <c r="CO24" i="10" s="1"/>
  <c r="CU24" i="10" a="1"/>
  <c r="CU24" i="10" s="1"/>
  <c r="DB24" i="10" a="1"/>
  <c r="DB24" i="10" s="1"/>
  <c r="CK25" i="10" a="1"/>
  <c r="CK25" i="10" s="1"/>
  <c r="CR25" i="10" a="1"/>
  <c r="CR25" i="10" s="1"/>
  <c r="CY25" i="10" a="1"/>
  <c r="CY25" i="10" s="1"/>
  <c r="DE25" i="10" a="1"/>
  <c r="DE25" i="10" s="1"/>
  <c r="CM26" i="10" a="1"/>
  <c r="CM26" i="10" s="1"/>
  <c r="CS26" i="10" a="1"/>
  <c r="CS26" i="10" s="1"/>
  <c r="CZ26" i="10" a="1"/>
  <c r="CZ26" i="10" s="1"/>
  <c r="CI27" i="10" a="1"/>
  <c r="CI27" i="10" s="1"/>
  <c r="CQ27" i="10" a="1"/>
  <c r="CQ27" i="10" s="1"/>
  <c r="CX27" i="10" a="1"/>
  <c r="CX27" i="10" s="1"/>
  <c r="CH28" i="10" a="1"/>
  <c r="CH28" i="10" s="1"/>
  <c r="CO28" i="10" a="1"/>
  <c r="CO28" i="10" s="1"/>
  <c r="CW28" i="10" a="1"/>
  <c r="CW28" i="10" s="1"/>
  <c r="DE28" i="10" a="1"/>
  <c r="DE28" i="10" s="1"/>
  <c r="CO29" i="10" a="1"/>
  <c r="CO29" i="10" s="1"/>
  <c r="DD29" i="10" a="1"/>
  <c r="DD29" i="10" s="1"/>
  <c r="CN30" i="10" a="1"/>
  <c r="CN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CX32" i="10" a="1"/>
  <c r="CX32" i="10" s="1"/>
  <c r="CH33" i="10" a="1"/>
  <c r="CH33" i="10" s="1"/>
  <c r="BD15" i="10" a="1"/>
  <c r="BD15" i="10" s="1"/>
  <c r="BN11" i="10" a="1"/>
  <c r="BN11" i="10" s="1"/>
  <c r="BO27" i="10" a="1"/>
  <c r="BO27" i="10" s="1"/>
  <c r="BO35" i="10" a="1"/>
  <c r="BO35" i="10" s="1"/>
  <c r="BX22" i="10" a="1"/>
  <c r="BX22" i="10" s="1"/>
  <c r="CC8" i="10" a="1"/>
  <c r="CC8" i="10" s="1"/>
  <c r="CC24" i="10" a="1"/>
  <c r="CC24" i="10" s="1"/>
  <c r="CF16" i="10" a="1"/>
  <c r="CF16" i="10" s="1"/>
  <c r="CF36" i="10" a="1"/>
  <c r="CF36" i="10" s="1"/>
  <c r="DB6" i="10" a="1"/>
  <c r="DB6" i="10" s="1"/>
  <c r="CX7" i="10" a="1"/>
  <c r="CX7" i="10" s="1"/>
  <c r="CT8" i="10" a="1"/>
  <c r="CT8" i="10" s="1"/>
  <c r="CS9" i="10" a="1"/>
  <c r="CS9" i="10" s="1"/>
  <c r="CO10" i="10" a="1"/>
  <c r="CO10" i="10" s="1"/>
  <c r="CH11" i="10" a="1"/>
  <c r="CH11" i="10" s="1"/>
  <c r="CX11" i="10" a="1"/>
  <c r="CX11" i="10" s="1"/>
  <c r="CP12" i="10" a="1"/>
  <c r="CP12" i="10" s="1"/>
  <c r="DE12" i="10" a="1"/>
  <c r="DE12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O16" i="10" a="1"/>
  <c r="CO16" i="10" s="1"/>
  <c r="CW16" i="10" a="1"/>
  <c r="CW16" i="10" s="1"/>
  <c r="DD16" i="10" a="1"/>
  <c r="DD16" i="10" s="1"/>
  <c r="CM17" i="10" a="1"/>
  <c r="CM17" i="10" s="1"/>
  <c r="CU17" i="10" a="1"/>
  <c r="CU17" i="10" s="1"/>
  <c r="DC17" i="10" a="1"/>
  <c r="DC17" i="10" s="1"/>
  <c r="CR18" i="10" a="1"/>
  <c r="CR18" i="10" s="1"/>
  <c r="CY18" i="10" a="1"/>
  <c r="CY18" i="10" s="1"/>
  <c r="DE18" i="10" a="1"/>
  <c r="DE18" i="10" s="1"/>
  <c r="CN19" i="10" a="1"/>
  <c r="CN19" i="10" s="1"/>
  <c r="CU19" i="10" a="1"/>
  <c r="CU19" i="10" s="1"/>
  <c r="DB19" i="10" a="1"/>
  <c r="DB19" i="10" s="1"/>
  <c r="CL20" i="10" a="1"/>
  <c r="CL20" i="10" s="1"/>
  <c r="CS20" i="10" a="1"/>
  <c r="CS20" i="10" s="1"/>
  <c r="CZ20" i="10" a="1"/>
  <c r="CZ20" i="10" s="1"/>
  <c r="CI21" i="10" a="1"/>
  <c r="CI21" i="10" s="1"/>
  <c r="CP21" i="10" a="1"/>
  <c r="CP21" i="10" s="1"/>
  <c r="CW21" i="10" a="1"/>
  <c r="CW21" i="10" s="1"/>
  <c r="DD21" i="10" a="1"/>
  <c r="DD21" i="10" s="1"/>
  <c r="CL22" i="10" a="1"/>
  <c r="CL22" i="10" s="1"/>
  <c r="CR22" i="10" a="1"/>
  <c r="CR22" i="10" s="1"/>
  <c r="CX22" i="10" a="1"/>
  <c r="CX22" i="10" s="1"/>
  <c r="DE22" i="10" a="1"/>
  <c r="DE22" i="10" s="1"/>
  <c r="CN23" i="10" a="1"/>
  <c r="CN23" i="10" s="1"/>
  <c r="CU23" i="10" a="1"/>
  <c r="CU23" i="10" s="1"/>
  <c r="DB23" i="10" a="1"/>
  <c r="DB23" i="10" s="1"/>
  <c r="CI24" i="10" a="1"/>
  <c r="CI24" i="10" s="1"/>
  <c r="CP24" i="10" a="1"/>
  <c r="CP24" i="10" s="1"/>
  <c r="CV24" i="10" a="1"/>
  <c r="CV24" i="10" s="1"/>
  <c r="CL25" i="10" a="1"/>
  <c r="CL25" i="10" s="1"/>
  <c r="CS25" i="10" a="1"/>
  <c r="CS25" i="10" s="1"/>
  <c r="CZ25" i="10" a="1"/>
  <c r="CZ25" i="10" s="1"/>
  <c r="CH26" i="10" a="1"/>
  <c r="CH26" i="10" s="1"/>
  <c r="CT26" i="10" a="1"/>
  <c r="CT26" i="10" s="1"/>
  <c r="DA26" i="10" a="1"/>
  <c r="DA26" i="10" s="1"/>
  <c r="CJ27" i="10" a="1"/>
  <c r="CJ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DE29" i="10" a="1"/>
  <c r="DE29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R32" i="10" a="1"/>
  <c r="CR32" i="10" s="1"/>
  <c r="BH21" i="10" a="1"/>
  <c r="BH21" i="10" s="1"/>
  <c r="BS13" i="10" a="1"/>
  <c r="BS13" i="10" s="1"/>
  <c r="BO28" i="10" a="1"/>
  <c r="BO28" i="10" s="1"/>
  <c r="BO36" i="10" a="1"/>
  <c r="BO36" i="10" s="1"/>
  <c r="BW25" i="10" a="1"/>
  <c r="BW25" i="10" s="1"/>
  <c r="CC10" i="10" a="1"/>
  <c r="CC10" i="10" s="1"/>
  <c r="CC26" i="10" a="1"/>
  <c r="CC26" i="10" s="1"/>
  <c r="CF19" i="10" a="1"/>
  <c r="CF19" i="10" s="1"/>
  <c r="CJ6" i="10" a="1"/>
  <c r="CJ6" i="10" s="1"/>
  <c r="DC6" i="10" a="1"/>
  <c r="DC6" i="10" s="1"/>
  <c r="DA7" i="10" a="1"/>
  <c r="DA7" i="10" s="1"/>
  <c r="CX8" i="10" a="1"/>
  <c r="CX8" i="10" s="1"/>
  <c r="CT9" i="10" a="1"/>
  <c r="CT9" i="10" s="1"/>
  <c r="CR10" i="10" a="1"/>
  <c r="CR10" i="10" s="1"/>
  <c r="CK11" i="10" a="1"/>
  <c r="CK11" i="10" s="1"/>
  <c r="DA11" i="10" a="1"/>
  <c r="DA11" i="10" s="1"/>
  <c r="CS12" i="10" a="1"/>
  <c r="CS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X16" i="10" a="1"/>
  <c r="CX16" i="10" s="1"/>
  <c r="DE16" i="10" a="1"/>
  <c r="DE16" i="10" s="1"/>
  <c r="CN17" i="10" a="1"/>
  <c r="CN17" i="10" s="1"/>
  <c r="CV17" i="10" a="1"/>
  <c r="CV17" i="10" s="1"/>
  <c r="DD17" i="10" a="1"/>
  <c r="DD17" i="10" s="1"/>
  <c r="CK18" i="10" a="1"/>
  <c r="CK18" i="10" s="1"/>
  <c r="CS18" i="10" a="1"/>
  <c r="CS18" i="10" s="1"/>
  <c r="CZ18" i="10" a="1"/>
  <c r="CZ18" i="10" s="1"/>
  <c r="CH19" i="10" a="1"/>
  <c r="CH19" i="10" s="1"/>
  <c r="CO19" i="10" a="1"/>
  <c r="CO19" i="10" s="1"/>
  <c r="CV19" i="10" a="1"/>
  <c r="CV19" i="10" s="1"/>
  <c r="DC19" i="10" a="1"/>
  <c r="DC19" i="10" s="1"/>
  <c r="CM20" i="10" a="1"/>
  <c r="CM20" i="10" s="1"/>
  <c r="CT20" i="10" a="1"/>
  <c r="CT20" i="10" s="1"/>
  <c r="DA20" i="10" a="1"/>
  <c r="DA20" i="10" s="1"/>
  <c r="CJ21" i="10" a="1"/>
  <c r="CJ21" i="10" s="1"/>
  <c r="CQ21" i="10" a="1"/>
  <c r="CQ21" i="10" s="1"/>
  <c r="CX21" i="10" a="1"/>
  <c r="CX21" i="10" s="1"/>
  <c r="CS22" i="10" a="1"/>
  <c r="CS22" i="10" s="1"/>
  <c r="CH23" i="10" a="1"/>
  <c r="CH23" i="10" s="1"/>
  <c r="CO23" i="10" a="1"/>
  <c r="CO23" i="10" s="1"/>
  <c r="DC23" i="10" a="1"/>
  <c r="DC23" i="10" s="1"/>
  <c r="CJ24" i="10" a="1"/>
  <c r="CJ24" i="10" s="1"/>
  <c r="DC24" i="10" a="1"/>
  <c r="DC24" i="10" s="1"/>
  <c r="CM25" i="10" a="1"/>
  <c r="CM25" i="10" s="1"/>
  <c r="CT25" i="10" a="1"/>
  <c r="CT25" i="10" s="1"/>
  <c r="DA25" i="10" a="1"/>
  <c r="DA25" i="10" s="1"/>
  <c r="CI26" i="10" a="1"/>
  <c r="CI26" i="10" s="1"/>
  <c r="CN26" i="10" a="1"/>
  <c r="CN26" i="10" s="1"/>
  <c r="CU26" i="10" a="1"/>
  <c r="CU26" i="10" s="1"/>
  <c r="DB26" i="10" a="1"/>
  <c r="DB26" i="10" s="1"/>
  <c r="CK27" i="10" a="1"/>
  <c r="CK27" i="10" s="1"/>
  <c r="CR27" i="10" a="1"/>
  <c r="CR27" i="10" s="1"/>
  <c r="CZ27" i="10" a="1"/>
  <c r="CZ27" i="10" s="1"/>
  <c r="CJ28" i="10" a="1"/>
  <c r="CJ28" i="10" s="1"/>
  <c r="CQ28" i="10" a="1"/>
  <c r="CQ28" i="10" s="1"/>
  <c r="CY28" i="10" a="1"/>
  <c r="CY28" i="10" s="1"/>
  <c r="CI29" i="10" a="1"/>
  <c r="CI29" i="10" s="1"/>
  <c r="CQ29" i="10" a="1"/>
  <c r="CQ29" i="10" s="1"/>
  <c r="CX29" i="10" a="1"/>
  <c r="CX29" i="10" s="1"/>
  <c r="CH30" i="10" a="1"/>
  <c r="CH30" i="10" s="1"/>
  <c r="CO30" i="10" a="1"/>
  <c r="CO30" i="10" s="1"/>
  <c r="CV30" i="10" a="1"/>
  <c r="CV30" i="10" s="1"/>
  <c r="DC30" i="10" a="1"/>
  <c r="DC30" i="10" s="1"/>
  <c r="CM31" i="10" a="1"/>
  <c r="CM31" i="10" s="1"/>
  <c r="CT31" i="10" a="1"/>
  <c r="CT31" i="10" s="1"/>
  <c r="DB31" i="10" a="1"/>
  <c r="DB31" i="10" s="1"/>
  <c r="CL32" i="10" a="1"/>
  <c r="CL32" i="10" s="1"/>
  <c r="BB28" i="10" a="1"/>
  <c r="BB28" i="10" s="1"/>
  <c r="BR16" i="10" a="1"/>
  <c r="BR16" i="10" s="1"/>
  <c r="BO29" i="10" a="1"/>
  <c r="BO29" i="10" s="1"/>
  <c r="BV7" i="10" a="1"/>
  <c r="BV7" i="10" s="1"/>
  <c r="BV28" i="10" a="1"/>
  <c r="BV28" i="10" s="1"/>
  <c r="CC12" i="10" a="1"/>
  <c r="CC12" i="10" s="1"/>
  <c r="CC28" i="10" a="1"/>
  <c r="CC28" i="10" s="1"/>
  <c r="CF20" i="10" a="1"/>
  <c r="CF20" i="10" s="1"/>
  <c r="CL6" i="10" a="1"/>
  <c r="CL6" i="10" s="1"/>
  <c r="CH7" i="10" a="1"/>
  <c r="CH7" i="10" s="1"/>
  <c r="DB7" i="10" a="1"/>
  <c r="DB7" i="10" s="1"/>
  <c r="DA8" i="10" a="1"/>
  <c r="DA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Y16" i="10" a="1"/>
  <c r="CY16" i="10" s="1"/>
  <c r="CH17" i="10" a="1"/>
  <c r="CH17" i="10" s="1"/>
  <c r="CO17" i="10" a="1"/>
  <c r="CO17" i="10" s="1"/>
  <c r="CW17" i="10" a="1"/>
  <c r="CW17" i="10" s="1"/>
  <c r="DE17" i="10" a="1"/>
  <c r="DE17" i="10" s="1"/>
  <c r="CL18" i="10" a="1"/>
  <c r="CL18" i="10" s="1"/>
  <c r="CI19" i="10" a="1"/>
  <c r="CI19" i="10" s="1"/>
  <c r="CW19" i="10" a="1"/>
  <c r="CW19" i="10" s="1"/>
  <c r="DD19" i="10" a="1"/>
  <c r="DD19" i="10" s="1"/>
  <c r="CN20" i="10" a="1"/>
  <c r="CN20" i="10" s="1"/>
  <c r="CU20" i="10" a="1"/>
  <c r="CU20" i="10" s="1"/>
  <c r="DB20" i="10" a="1"/>
  <c r="DB20" i="10" s="1"/>
  <c r="CK21" i="10" a="1"/>
  <c r="CK21" i="10" s="1"/>
  <c r="CR21" i="10" a="1"/>
  <c r="CR21" i="10" s="1"/>
  <c r="CY21" i="10" a="1"/>
  <c r="CY21" i="10" s="1"/>
  <c r="DE21" i="10" a="1"/>
  <c r="DE21" i="10" s="1"/>
  <c r="CM22" i="10" a="1"/>
  <c r="CM22" i="10" s="1"/>
  <c r="CT22" i="10" a="1"/>
  <c r="CT22" i="10" s="1"/>
  <c r="CY22" i="10" a="1"/>
  <c r="CY22" i="10" s="1"/>
  <c r="CI23" i="10" a="1"/>
  <c r="CI23" i="10" s="1"/>
  <c r="CP23" i="10" a="1"/>
  <c r="CP23" i="10" s="1"/>
  <c r="CV23" i="10" a="1"/>
  <c r="CV23" i="10" s="1"/>
  <c r="CK24" i="10" a="1"/>
  <c r="CK24" i="10" s="1"/>
  <c r="CQ24" i="10" a="1"/>
  <c r="CQ24" i="10" s="1"/>
  <c r="CW24" i="10" a="1"/>
  <c r="CW24" i="10" s="1"/>
  <c r="DD24" i="10" a="1"/>
  <c r="DD24" i="10" s="1"/>
  <c r="CN25" i="10" a="1"/>
  <c r="CN25" i="10" s="1"/>
  <c r="CU25" i="10" a="1"/>
  <c r="CU25" i="10" s="1"/>
  <c r="DB25" i="10" a="1"/>
  <c r="DB25" i="10" s="1"/>
  <c r="CJ26" i="10" a="1"/>
  <c r="CJ26" i="10" s="1"/>
  <c r="CO26" i="10" a="1"/>
  <c r="CO26" i="10" s="1"/>
  <c r="CV26" i="10" a="1"/>
  <c r="CV26" i="10" s="1"/>
  <c r="DC26" i="10" a="1"/>
  <c r="DC26" i="10" s="1"/>
  <c r="CL27" i="10" a="1"/>
  <c r="CL27" i="10" s="1"/>
  <c r="CS27" i="10" a="1"/>
  <c r="CS27" i="10" s="1"/>
  <c r="DA27" i="10" a="1"/>
  <c r="DA27" i="10" s="1"/>
  <c r="CK28" i="10" a="1"/>
  <c r="CK28" i="10" s="1"/>
  <c r="CR28" i="10" a="1"/>
  <c r="CR28" i="10" s="1"/>
  <c r="CZ28" i="10" a="1"/>
  <c r="CZ28" i="10" s="1"/>
  <c r="CJ29" i="10" a="1"/>
  <c r="CJ29" i="10" s="1"/>
  <c r="CR29" i="10" a="1"/>
  <c r="CR29" i="10" s="1"/>
  <c r="CY29" i="10" a="1"/>
  <c r="CY29" i="10" s="1"/>
  <c r="CI30" i="10" a="1"/>
  <c r="CI30" i="10" s="1"/>
  <c r="CP30" i="10" a="1"/>
  <c r="CP30" i="10" s="1"/>
  <c r="CW30" i="10" a="1"/>
  <c r="CW30" i="10" s="1"/>
  <c r="DD30" i="10" a="1"/>
  <c r="DD30" i="10" s="1"/>
  <c r="CN31" i="10" a="1"/>
  <c r="CN31" i="10" s="1"/>
  <c r="CU31" i="10" a="1"/>
  <c r="CU31" i="10" s="1"/>
  <c r="DC31" i="10" a="1"/>
  <c r="DC31" i="10" s="1"/>
  <c r="CM32" i="10" a="1"/>
  <c r="CM32" i="10" s="1"/>
  <c r="BE31" i="10" a="1"/>
  <c r="BE31" i="10" s="1"/>
  <c r="BN19" i="10" a="1"/>
  <c r="BN19" i="10" s="1"/>
  <c r="BO30" i="10" a="1"/>
  <c r="BO30" i="10" s="1"/>
  <c r="BW9" i="10" a="1"/>
  <c r="BW9" i="10" s="1"/>
  <c r="BX30" i="10" a="1"/>
  <c r="BX30" i="10" s="1"/>
  <c r="CC14" i="10" a="1"/>
  <c r="CC14" i="10" s="1"/>
  <c r="CC30" i="10" a="1"/>
  <c r="CC30" i="10" s="1"/>
  <c r="CF24" i="10" a="1"/>
  <c r="CF24" i="10" s="1"/>
  <c r="CM6" i="10" a="1"/>
  <c r="CM6" i="10" s="1"/>
  <c r="CK7" i="10" a="1"/>
  <c r="CK7" i="10" s="1"/>
  <c r="CH8" i="10" a="1"/>
  <c r="CH8" i="10" s="1"/>
  <c r="DB8" i="10" a="1"/>
  <c r="DB8" i="10" s="1"/>
  <c r="DA9" i="10" a="1"/>
  <c r="DA9" i="10" s="1"/>
  <c r="CV10" i="10" a="1"/>
  <c r="CV10" i="10" s="1"/>
  <c r="CO11" i="10" a="1"/>
  <c r="CO11" i="10" s="1"/>
  <c r="DE11" i="10" a="1"/>
  <c r="DE11" i="10" s="1"/>
  <c r="CW12" i="10" a="1"/>
  <c r="CW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Z16" i="10" a="1"/>
  <c r="CZ16" i="10" s="1"/>
  <c r="CI17" i="10" a="1"/>
  <c r="CI17" i="10" s="1"/>
  <c r="CP17" i="10" a="1"/>
  <c r="CP17" i="10" s="1"/>
  <c r="CX17" i="10" a="1"/>
  <c r="CX17" i="10" s="1"/>
  <c r="CM18" i="10" a="1"/>
  <c r="CM18" i="10" s="1"/>
  <c r="CT18" i="10" a="1"/>
  <c r="CT18" i="10" s="1"/>
  <c r="DA18" i="10" a="1"/>
  <c r="DA18" i="10" s="1"/>
  <c r="CJ19" i="10" a="1"/>
  <c r="CJ19" i="10" s="1"/>
  <c r="CP19" i="10" a="1"/>
  <c r="CP19" i="10" s="1"/>
  <c r="CX19" i="10" a="1"/>
  <c r="CX19" i="10" s="1"/>
  <c r="DE19" i="10" a="1"/>
  <c r="DE19" i="10" s="1"/>
  <c r="CO20" i="10" a="1"/>
  <c r="CO20" i="10" s="1"/>
  <c r="CV20" i="10" a="1"/>
  <c r="CV20" i="10" s="1"/>
  <c r="CL21" i="10" a="1"/>
  <c r="CL21" i="10" s="1"/>
  <c r="CS21" i="10" a="1"/>
  <c r="CS21" i="10" s="1"/>
  <c r="CZ21" i="10" a="1"/>
  <c r="CZ21" i="10" s="1"/>
  <c r="CH22" i="10" a="1"/>
  <c r="CH22" i="10" s="1"/>
  <c r="CU22" i="10" a="1"/>
  <c r="CU22" i="10" s="1"/>
  <c r="CZ22" i="10" a="1"/>
  <c r="CZ22" i="10" s="1"/>
  <c r="CJ23" i="10" a="1"/>
  <c r="CJ23" i="10" s="1"/>
  <c r="CQ23" i="10" a="1"/>
  <c r="CQ23" i="10" s="1"/>
  <c r="CW23" i="10" a="1"/>
  <c r="CW23" i="10" s="1"/>
  <c r="DD23" i="10" a="1"/>
  <c r="DD23" i="10" s="1"/>
  <c r="CL24" i="10" a="1"/>
  <c r="CL24" i="10" s="1"/>
  <c r="CX24" i="10" a="1"/>
  <c r="CX24" i="10" s="1"/>
  <c r="DE24" i="10" a="1"/>
  <c r="DE24" i="10" s="1"/>
  <c r="CV25" i="10" a="1"/>
  <c r="CV25" i="10" s="1"/>
  <c r="CP26" i="10" a="1"/>
  <c r="CP26" i="10" s="1"/>
  <c r="CW26" i="10" a="1"/>
  <c r="CW26" i="10" s="1"/>
  <c r="CM27" i="10" a="1"/>
  <c r="CM27" i="10" s="1"/>
  <c r="CT27" i="10" a="1"/>
  <c r="CT27" i="10" s="1"/>
  <c r="DB27" i="10" a="1"/>
  <c r="DB27" i="10" s="1"/>
  <c r="CL28" i="10" a="1"/>
  <c r="CL28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Q30" i="10" a="1"/>
  <c r="CQ30" i="10" s="1"/>
  <c r="CX30" i="10" a="1"/>
  <c r="CX30" i="10" s="1"/>
  <c r="DE30" i="10" a="1"/>
  <c r="DE30" i="10" s="1"/>
  <c r="CO31" i="10" a="1"/>
  <c r="CO31" i="10" s="1"/>
  <c r="CV31" i="10" a="1"/>
  <c r="CV31" i="10" s="1"/>
  <c r="DD31" i="10" a="1"/>
  <c r="DD31" i="10" s="1"/>
  <c r="CN32" i="10" a="1"/>
  <c r="CN32" i="10" s="1"/>
  <c r="CT32" i="10" a="1"/>
  <c r="CT32" i="10" s="1"/>
  <c r="DB32" i="10" a="1"/>
  <c r="DB32" i="10" s="1"/>
  <c r="CL33" i="10" a="1"/>
  <c r="CL33" i="10" s="1"/>
  <c r="CH25" i="10" a="1"/>
  <c r="CH25" i="10" s="1"/>
  <c r="CK26" i="10" a="1"/>
  <c r="CK26" i="10" s="1"/>
  <c r="CN27" i="10" a="1"/>
  <c r="CN27" i="10" s="1"/>
  <c r="CT28" i="10" a="1"/>
  <c r="CT28" i="10" s="1"/>
  <c r="DA29" i="10" a="1"/>
  <c r="DA29" i="10" s="1"/>
  <c r="CH31" i="10" a="1"/>
  <c r="CH31" i="10" s="1"/>
  <c r="CO32" i="10" a="1"/>
  <c r="CO32" i="10" s="1"/>
  <c r="DA32" i="10" a="1"/>
  <c r="DA32" i="10" s="1"/>
  <c r="CV33" i="10" a="1"/>
  <c r="CV33" i="10" s="1"/>
  <c r="DD33" i="10" a="1"/>
  <c r="DD33" i="10" s="1"/>
  <c r="CT34" i="10" a="1"/>
  <c r="CT34" i="10" s="1"/>
  <c r="CH35" i="10" a="1"/>
  <c r="CH35" i="10" s="1"/>
  <c r="CN35" i="10" a="1"/>
  <c r="CN35" i="10" s="1"/>
  <c r="CT35" i="10" a="1"/>
  <c r="CT35" i="10" s="1"/>
  <c r="CZ35" i="10" a="1"/>
  <c r="CZ35" i="10" s="1"/>
  <c r="CI36" i="10" a="1"/>
  <c r="CI36" i="10" s="1"/>
  <c r="CP36" i="10" a="1"/>
  <c r="CP36" i="10" s="1"/>
  <c r="DC36" i="10" a="1"/>
  <c r="DC36" i="10" s="1"/>
  <c r="CM5" i="10" a="1"/>
  <c r="CM5" i="10" s="1"/>
  <c r="CU5" i="10" a="1"/>
  <c r="CU5" i="10" s="1"/>
  <c r="DC5" i="10" a="1"/>
  <c r="DC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V13" i="10" a="1"/>
  <c r="DV13" i="10" s="1"/>
  <c r="ED13" i="10" a="1"/>
  <c r="ED13" i="10" s="1"/>
  <c r="DN14" i="10" a="1"/>
  <c r="DN14" i="10" s="1"/>
  <c r="DV14" i="10" a="1"/>
  <c r="DV14" i="10" s="1"/>
  <c r="EB14" i="10" a="1"/>
  <c r="EB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DP20" i="10" a="1"/>
  <c r="DP20" i="10" s="1"/>
  <c r="DX20" i="10" a="1"/>
  <c r="DX20" i="10" s="1"/>
  <c r="DH21" i="10" a="1"/>
  <c r="DH21" i="10" s="1"/>
  <c r="DN21" i="10" a="1"/>
  <c r="DN21" i="10" s="1"/>
  <c r="CI25" i="10" a="1"/>
  <c r="CI25" i="10" s="1"/>
  <c r="CL26" i="10" a="1"/>
  <c r="CL26" i="10" s="1"/>
  <c r="CO27" i="10" a="1"/>
  <c r="CO27" i="10" s="1"/>
  <c r="CU28" i="10" a="1"/>
  <c r="CU28" i="10" s="1"/>
  <c r="DB29" i="10" a="1"/>
  <c r="DB29" i="10" s="1"/>
  <c r="CI31" i="10" a="1"/>
  <c r="CI31" i="10" s="1"/>
  <c r="CP32" i="10" a="1"/>
  <c r="CP32" i="10" s="1"/>
  <c r="DC32" i="10" a="1"/>
  <c r="DC32" i="10" s="1"/>
  <c r="CP33" i="10" a="1"/>
  <c r="CP33" i="10" s="1"/>
  <c r="CW33" i="10" a="1"/>
  <c r="CW33" i="10" s="1"/>
  <c r="DE33" i="10" a="1"/>
  <c r="DE33" i="10" s="1"/>
  <c r="CN34" i="10" a="1"/>
  <c r="CN34" i="10" s="1"/>
  <c r="CU34" i="10" a="1"/>
  <c r="CU34" i="10" s="1"/>
  <c r="CZ34" i="10" a="1"/>
  <c r="CZ34" i="10" s="1"/>
  <c r="CI35" i="10" a="1"/>
  <c r="CI35" i="10" s="1"/>
  <c r="CO35" i="10" a="1"/>
  <c r="CO35" i="10" s="1"/>
  <c r="CU35" i="10" a="1"/>
  <c r="CU35" i="10" s="1"/>
  <c r="DA35" i="10" a="1"/>
  <c r="DA35" i="10" s="1"/>
  <c r="CJ36" i="10" a="1"/>
  <c r="CJ36" i="10" s="1"/>
  <c r="CQ36" i="10" a="1"/>
  <c r="CQ36" i="10" s="1"/>
  <c r="CV36" i="10" a="1"/>
  <c r="CV36" i="10" s="1"/>
  <c r="DD36" i="10" a="1"/>
  <c r="DD36" i="10" s="1"/>
  <c r="CN5" i="10" a="1"/>
  <c r="CN5" i="10" s="1"/>
  <c r="CV5" i="10" a="1"/>
  <c r="CV5" i="10" s="1"/>
  <c r="DD5" i="10" a="1"/>
  <c r="DD5" i="10" s="1"/>
  <c r="DL6" i="10" a="1"/>
  <c r="DL6" i="10" s="1"/>
  <c r="DT6" i="10" a="1"/>
  <c r="DT6" i="10" s="1"/>
  <c r="EB6" i="10" a="1"/>
  <c r="EB6" i="10" s="1"/>
  <c r="DL7" i="10" a="1"/>
  <c r="DL7" i="10" s="1"/>
  <c r="DT7" i="10" a="1"/>
  <c r="DT7" i="10" s="1"/>
  <c r="EB7" i="10" a="1"/>
  <c r="EB7" i="10" s="1"/>
  <c r="DL8" i="10" a="1"/>
  <c r="DL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EC14" i="10" a="1"/>
  <c r="EC14" i="10" s="1"/>
  <c r="DL15" i="10" a="1"/>
  <c r="DL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I21" i="10" a="1"/>
  <c r="DI21" i="10" s="1"/>
  <c r="CO25" i="10" a="1"/>
  <c r="CO25" i="10" s="1"/>
  <c r="CQ26" i="10" a="1"/>
  <c r="CQ26" i="10" s="1"/>
  <c r="CU27" i="10" a="1"/>
  <c r="CU27" i="10" s="1"/>
  <c r="DB28" i="10" a="1"/>
  <c r="DB28" i="10" s="1"/>
  <c r="CK30" i="10" a="1"/>
  <c r="CK30" i="10" s="1"/>
  <c r="CP31" i="10" a="1"/>
  <c r="CP31" i="10" s="1"/>
  <c r="CS32" i="10" a="1"/>
  <c r="CS32" i="10" s="1"/>
  <c r="DD32" i="10" a="1"/>
  <c r="DD32" i="10" s="1"/>
  <c r="CQ33" i="10" a="1"/>
  <c r="CQ33" i="10" s="1"/>
  <c r="CX33" i="10" a="1"/>
  <c r="CX33" i="10" s="1"/>
  <c r="CH34" i="10" a="1"/>
  <c r="CH34" i="10" s="1"/>
  <c r="CO34" i="10" a="1"/>
  <c r="CO34" i="10" s="1"/>
  <c r="CJ35" i="10" a="1"/>
  <c r="CJ35" i="10" s="1"/>
  <c r="DB35" i="10" a="1"/>
  <c r="DB35" i="10" s="1"/>
  <c r="CW36" i="10" a="1"/>
  <c r="CW36" i="10" s="1"/>
  <c r="CO5" i="10" a="1"/>
  <c r="CO5" i="10" s="1"/>
  <c r="CW5" i="10" a="1"/>
  <c r="CW5" i="10" s="1"/>
  <c r="DE5" i="10" a="1"/>
  <c r="DE5" i="10" s="1"/>
  <c r="DM6" i="10" a="1"/>
  <c r="DM6" i="10" s="1"/>
  <c r="DU6" i="10" a="1"/>
  <c r="DU6" i="10" s="1"/>
  <c r="EC6" i="10" a="1"/>
  <c r="EC6" i="10" s="1"/>
  <c r="DM7" i="10" a="1"/>
  <c r="DM7" i="10" s="1"/>
  <c r="DU7" i="10" a="1"/>
  <c r="DU7" i="10" s="1"/>
  <c r="EC7" i="10" a="1"/>
  <c r="EC7" i="10" s="1"/>
  <c r="DM8" i="10" a="1"/>
  <c r="DM8" i="10" s="1"/>
  <c r="DT8" i="10" a="1"/>
  <c r="DT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ED14" i="10" a="1"/>
  <c r="ED14" i="10" s="1"/>
  <c r="DM15" i="10" a="1"/>
  <c r="DM15" i="10" s="1"/>
  <c r="DT15" i="10" a="1"/>
  <c r="DT15" i="10" s="1"/>
  <c r="EB15" i="10" a="1"/>
  <c r="EB15" i="10" s="1"/>
  <c r="DL16" i="10" a="1"/>
  <c r="DL16" i="10" s="1"/>
  <c r="DT16" i="10" a="1"/>
  <c r="DT16" i="10" s="1"/>
  <c r="EB16" i="10" a="1"/>
  <c r="EB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P21" i="10" a="1"/>
  <c r="DP21" i="10" s="1"/>
  <c r="CP25" i="10" a="1"/>
  <c r="CP25" i="10" s="1"/>
  <c r="CR26" i="10" a="1"/>
  <c r="CR26" i="10" s="1"/>
  <c r="CV27" i="10" a="1"/>
  <c r="CV27" i="10" s="1"/>
  <c r="DC28" i="10" a="1"/>
  <c r="DC28" i="10" s="1"/>
  <c r="CL30" i="10" a="1"/>
  <c r="CL30" i="10" s="1"/>
  <c r="CQ31" i="10" a="1"/>
  <c r="CQ31" i="10" s="1"/>
  <c r="CI33" i="10" a="1"/>
  <c r="CI33" i="10" s="1"/>
  <c r="CY33" i="10" a="1"/>
  <c r="CY33" i="10" s="1"/>
  <c r="CI34" i="10" a="1"/>
  <c r="CI34" i="10" s="1"/>
  <c r="CP34" i="10" a="1"/>
  <c r="CP34" i="10" s="1"/>
  <c r="CV34" i="10" a="1"/>
  <c r="CV34" i="10" s="1"/>
  <c r="DA34" i="10" a="1"/>
  <c r="DA34" i="10" s="1"/>
  <c r="CK35" i="10" a="1"/>
  <c r="CK35" i="10" s="1"/>
  <c r="CP35" i="10" a="1"/>
  <c r="CP35" i="10" s="1"/>
  <c r="CV35" i="10" a="1"/>
  <c r="CV35" i="10" s="1"/>
  <c r="DC35" i="10" a="1"/>
  <c r="DC35" i="10" s="1"/>
  <c r="CK36" i="10" a="1"/>
  <c r="CK36" i="10" s="1"/>
  <c r="CR36" i="10" a="1"/>
  <c r="CR36" i="10" s="1"/>
  <c r="CX36" i="10" a="1"/>
  <c r="CX36" i="10" s="1"/>
  <c r="DE36" i="10" a="1"/>
  <c r="DE36" i="10" s="1"/>
  <c r="CP5" i="10" a="1"/>
  <c r="CP5" i="10" s="1"/>
  <c r="CX5" i="10" a="1"/>
  <c r="CX5" i="10" s="1"/>
  <c r="CH5" i="10" a="1"/>
  <c r="CH5" i="10" s="1"/>
  <c r="DN6" i="10" a="1"/>
  <c r="DN6" i="10" s="1"/>
  <c r="DV6" i="10" a="1"/>
  <c r="DV6" i="10" s="1"/>
  <c r="ED6" i="10" a="1"/>
  <c r="ED6" i="10" s="1"/>
  <c r="DN7" i="10" a="1"/>
  <c r="DN7" i="10" s="1"/>
  <c r="DV7" i="10" a="1"/>
  <c r="DV7" i="10" s="1"/>
  <c r="ED7" i="10" a="1"/>
  <c r="ED7" i="10" s="1"/>
  <c r="DN8" i="10" a="1"/>
  <c r="DN8" i="10" s="1"/>
  <c r="DU8" i="10" a="1"/>
  <c r="DU8" i="10" s="1"/>
  <c r="EB8" i="10" a="1"/>
  <c r="EB8" i="10" s="1"/>
  <c r="DL9" i="10" a="1"/>
  <c r="DL9" i="10" s="1"/>
  <c r="DT9" i="10" a="1"/>
  <c r="DT9" i="10" s="1"/>
  <c r="EB9" i="10" a="1"/>
  <c r="EB9" i="10" s="1"/>
  <c r="DL10" i="10" a="1"/>
  <c r="DL10" i="10" s="1"/>
  <c r="DT10" i="10" a="1"/>
  <c r="DT10" i="10" s="1"/>
  <c r="EB10" i="10" a="1"/>
  <c r="EB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X14" i="10" a="1"/>
  <c r="DX14" i="10" s="1"/>
  <c r="DN15" i="10" a="1"/>
  <c r="DN15" i="10" s="1"/>
  <c r="DU15" i="10" a="1"/>
  <c r="DU15" i="10" s="1"/>
  <c r="EC15" i="10" a="1"/>
  <c r="EC15" i="10" s="1"/>
  <c r="DM16" i="10" a="1"/>
  <c r="DM16" i="10" s="1"/>
  <c r="DU16" i="10" a="1"/>
  <c r="DU16" i="10" s="1"/>
  <c r="EC16" i="10" a="1"/>
  <c r="EC16" i="10" s="1"/>
  <c r="DL17" i="10" a="1"/>
  <c r="DL17" i="10" s="1"/>
  <c r="DT17" i="10" a="1"/>
  <c r="DT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CX26" i="10" a="1"/>
  <c r="CX26" i="10" s="1"/>
  <c r="DC27" i="10" a="1"/>
  <c r="DC27" i="10" s="1"/>
  <c r="CL29" i="10" a="1"/>
  <c r="CL29" i="10" s="1"/>
  <c r="CR30" i="10" a="1"/>
  <c r="CR30" i="10" s="1"/>
  <c r="CW31" i="10" a="1"/>
  <c r="CW31" i="10" s="1"/>
  <c r="CU32" i="10" a="1"/>
  <c r="CU32" i="10" s="1"/>
  <c r="CJ33" i="10" a="1"/>
  <c r="CJ33" i="10" s="1"/>
  <c r="CR33" i="10" a="1"/>
  <c r="CR33" i="10" s="1"/>
  <c r="CZ33" i="10" a="1"/>
  <c r="CZ33" i="10" s="1"/>
  <c r="CJ34" i="10" a="1"/>
  <c r="CJ34" i="10" s="1"/>
  <c r="CQ34" i="10" a="1"/>
  <c r="CQ34" i="10" s="1"/>
  <c r="CW34" i="10" a="1"/>
  <c r="CW34" i="10" s="1"/>
  <c r="DB34" i="10" a="1"/>
  <c r="DB34" i="10" s="1"/>
  <c r="CQ35" i="10" a="1"/>
  <c r="CQ35" i="10" s="1"/>
  <c r="CL36" i="10" a="1"/>
  <c r="CL36" i="10" s="1"/>
  <c r="CS36" i="10" a="1"/>
  <c r="CS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V8" i="10" a="1"/>
  <c r="DV8" i="10" s="1"/>
  <c r="EC8" i="10" a="1"/>
  <c r="EC8" i="10" s="1"/>
  <c r="DM9" i="10" a="1"/>
  <c r="DM9" i="10" s="1"/>
  <c r="DU9" i="10" a="1"/>
  <c r="DU9" i="10" s="1"/>
  <c r="EC9" i="10" a="1"/>
  <c r="EC9" i="10" s="1"/>
  <c r="DM10" i="10" a="1"/>
  <c r="DM10" i="10" s="1"/>
  <c r="DU10" i="10" a="1"/>
  <c r="DU10" i="10" s="1"/>
  <c r="EC10" i="10" a="1"/>
  <c r="EC10" i="10" s="1"/>
  <c r="DL11" i="10" a="1"/>
  <c r="DL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Y14" i="10" a="1"/>
  <c r="DY14" i="10" s="1"/>
  <c r="DG15" i="10" a="1"/>
  <c r="DG15" i="10" s="1"/>
  <c r="DV15" i="10" a="1"/>
  <c r="DV15" i="10" s="1"/>
  <c r="ED15" i="10" a="1"/>
  <c r="ED15" i="10" s="1"/>
  <c r="DN16" i="10" a="1"/>
  <c r="DN16" i="10" s="1"/>
  <c r="DV16" i="10" a="1"/>
  <c r="DV16" i="10" s="1"/>
  <c r="ED16" i="10" a="1"/>
  <c r="ED16" i="10" s="1"/>
  <c r="DM17" i="10" a="1"/>
  <c r="DM17" i="10" s="1"/>
  <c r="DU17" i="10" a="1"/>
  <c r="DU17" i="10" s="1"/>
  <c r="EB17" i="10" a="1"/>
  <c r="EB17" i="10" s="1"/>
  <c r="DL18" i="10" a="1"/>
  <c r="DL18" i="10" s="1"/>
  <c r="DT18" i="10" a="1"/>
  <c r="DT18" i="10" s="1"/>
  <c r="EB18" i="10" a="1"/>
  <c r="EB18" i="10" s="1"/>
  <c r="DL19" i="10" a="1"/>
  <c r="DL19" i="10" s="1"/>
  <c r="DT19" i="10" a="1"/>
  <c r="DT19" i="10" s="1"/>
  <c r="EB19" i="10" a="1"/>
  <c r="EB19" i="10" s="1"/>
  <c r="DL20" i="10" a="1"/>
  <c r="DL20" i="10" s="1"/>
  <c r="DT20" i="10" a="1"/>
  <c r="DT20" i="10" s="1"/>
  <c r="EB20" i="10" a="1"/>
  <c r="EB20" i="10" s="1"/>
  <c r="DK21" i="10" a="1"/>
  <c r="DK21" i="10" s="1"/>
  <c r="DY21" i="10" a="1"/>
  <c r="DY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W23" i="10" a="1"/>
  <c r="DW23" i="10" s="1"/>
  <c r="ED23" i="10" a="1"/>
  <c r="ED23" i="10" s="1"/>
  <c r="DN24" i="10" a="1"/>
  <c r="DN24" i="10" s="1"/>
  <c r="DT24" i="10" a="1"/>
  <c r="DT24" i="10" s="1"/>
  <c r="EB24" i="10" a="1"/>
  <c r="EB24" i="10" s="1"/>
  <c r="DK25" i="10" a="1"/>
  <c r="DK25" i="10" s="1"/>
  <c r="CW25" i="10" a="1"/>
  <c r="CW25" i="10" s="1"/>
  <c r="CY26" i="10" a="1"/>
  <c r="CY26" i="10" s="1"/>
  <c r="DD27" i="10" a="1"/>
  <c r="DD27" i="10" s="1"/>
  <c r="CM29" i="10" a="1"/>
  <c r="CM29" i="10" s="1"/>
  <c r="CX31" i="10" a="1"/>
  <c r="CX31" i="10" s="1"/>
  <c r="CV32" i="10" a="1"/>
  <c r="CV32" i="10" s="1"/>
  <c r="CK33" i="10" a="1"/>
  <c r="CK33" i="10" s="1"/>
  <c r="CS33" i="10" a="1"/>
  <c r="CS33" i="10" s="1"/>
  <c r="DA33" i="10" a="1"/>
  <c r="DA33" i="10" s="1"/>
  <c r="CK34" i="10" a="1"/>
  <c r="CK34" i="10" s="1"/>
  <c r="DC34" i="10" a="1"/>
  <c r="DC34" i="10" s="1"/>
  <c r="CL35" i="10" a="1"/>
  <c r="CL35" i="10" s="1"/>
  <c r="CW35" i="10" a="1"/>
  <c r="CW35" i="10" s="1"/>
  <c r="DD35" i="10" a="1"/>
  <c r="DD35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ED8" i="10" a="1"/>
  <c r="ED8" i="10" s="1"/>
  <c r="DN9" i="10" a="1"/>
  <c r="DN9" i="10" s="1"/>
  <c r="DV9" i="10" a="1"/>
  <c r="DV9" i="10" s="1"/>
  <c r="ED9" i="10" a="1"/>
  <c r="ED9" i="10" s="1"/>
  <c r="DN10" i="10" a="1"/>
  <c r="DN10" i="10" s="1"/>
  <c r="DV10" i="10" a="1"/>
  <c r="DV10" i="10" s="1"/>
  <c r="ED10" i="10" a="1"/>
  <c r="ED10" i="10" s="1"/>
  <c r="DM11" i="10" a="1"/>
  <c r="DM11" i="10" s="1"/>
  <c r="DT11" i="10" a="1"/>
  <c r="DT11" i="10" s="1"/>
  <c r="EB11" i="10" a="1"/>
  <c r="EB11" i="10" s="1"/>
  <c r="DL12" i="10" a="1"/>
  <c r="DL12" i="10" s="1"/>
  <c r="DT12" i="10" a="1"/>
  <c r="DT12" i="10" s="1"/>
  <c r="EB12" i="10" a="1"/>
  <c r="EB12" i="10" s="1"/>
  <c r="DL13" i="10" a="1"/>
  <c r="DL13" i="10" s="1"/>
  <c r="DS13" i="10" a="1"/>
  <c r="DS13" i="10" s="1"/>
  <c r="EA13" i="10" a="1"/>
  <c r="EA13" i="10" s="1"/>
  <c r="DK14" i="10" a="1"/>
  <c r="DK14" i="10" s="1"/>
  <c r="DS14" i="10" a="1"/>
  <c r="DS14" i="10" s="1"/>
  <c r="DZ14" i="10" a="1"/>
  <c r="DZ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N17" i="10" a="1"/>
  <c r="DN17" i="10" s="1"/>
  <c r="DV17" i="10" a="1"/>
  <c r="DV17" i="10" s="1"/>
  <c r="EC17" i="10" a="1"/>
  <c r="EC17" i="10" s="1"/>
  <c r="DM18" i="10" a="1"/>
  <c r="DM18" i="10" s="1"/>
  <c r="DU18" i="10" a="1"/>
  <c r="DU18" i="10" s="1"/>
  <c r="EC18" i="10" a="1"/>
  <c r="EC18" i="10" s="1"/>
  <c r="DM19" i="10" a="1"/>
  <c r="DM19" i="10" s="1"/>
  <c r="DU19" i="10" a="1"/>
  <c r="DU19" i="10" s="1"/>
  <c r="EC19" i="10" a="1"/>
  <c r="EC19" i="10" s="1"/>
  <c r="DM20" i="10" a="1"/>
  <c r="DM20" i="10" s="1"/>
  <c r="DU20" i="10" a="1"/>
  <c r="DU20" i="10" s="1"/>
  <c r="EC20" i="10" a="1"/>
  <c r="EC20" i="10" s="1"/>
  <c r="DR21" i="10" a="1"/>
  <c r="DR21" i="10" s="1"/>
  <c r="DC25" i="10" a="1"/>
  <c r="DC25" i="10" s="1"/>
  <c r="DD26" i="10" a="1"/>
  <c r="DD26" i="10" s="1"/>
  <c r="CM28" i="10" a="1"/>
  <c r="CM28" i="10" s="1"/>
  <c r="CT29" i="10" a="1"/>
  <c r="CT29" i="10" s="1"/>
  <c r="CY30" i="10" a="1"/>
  <c r="CY30" i="10" s="1"/>
  <c r="DE31" i="10" a="1"/>
  <c r="DE31" i="10" s="1"/>
  <c r="CY32" i="10" a="1"/>
  <c r="CY32" i="10" s="1"/>
  <c r="CM33" i="10" a="1"/>
  <c r="CM33" i="10" s="1"/>
  <c r="CT33" i="10" a="1"/>
  <c r="CT33" i="10" s="1"/>
  <c r="DB33" i="10" a="1"/>
  <c r="DB33" i="10" s="1"/>
  <c r="CL34" i="10" a="1"/>
  <c r="CL34" i="10" s="1"/>
  <c r="CR34" i="10" a="1"/>
  <c r="CR34" i="10" s="1"/>
  <c r="CX34" i="10" a="1"/>
  <c r="CX34" i="10" s="1"/>
  <c r="DD34" i="10" a="1"/>
  <c r="DD34" i="10" s="1"/>
  <c r="CM35" i="10" a="1"/>
  <c r="CM35" i="10" s="1"/>
  <c r="CR35" i="10" a="1"/>
  <c r="CR35" i="10" s="1"/>
  <c r="CX35" i="10" a="1"/>
  <c r="CX35" i="10" s="1"/>
  <c r="DE35" i="10" a="1"/>
  <c r="DE35" i="10" s="1"/>
  <c r="CN36" i="10" a="1"/>
  <c r="CN36" i="10" s="1"/>
  <c r="CT36" i="10" a="1"/>
  <c r="CT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N11" i="10" a="1"/>
  <c r="DN11" i="10" s="1"/>
  <c r="DU11" i="10" a="1"/>
  <c r="DU11" i="10" s="1"/>
  <c r="EC11" i="10" a="1"/>
  <c r="EC11" i="10" s="1"/>
  <c r="DM12" i="10" a="1"/>
  <c r="DM12" i="10" s="1"/>
  <c r="DU12" i="10" a="1"/>
  <c r="DU12" i="10" s="1"/>
  <c r="EC12" i="10" a="1"/>
  <c r="EC12" i="10" s="1"/>
  <c r="DM13" i="10" a="1"/>
  <c r="DM13" i="10" s="1"/>
  <c r="DT13" i="10" a="1"/>
  <c r="DT13" i="10" s="1"/>
  <c r="EB13" i="10" a="1"/>
  <c r="EB13" i="10" s="1"/>
  <c r="DL14" i="10" a="1"/>
  <c r="DL14" i="10" s="1"/>
  <c r="DT14" i="10" a="1"/>
  <c r="DT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ED17" i="10" a="1"/>
  <c r="ED17" i="10" s="1"/>
  <c r="DN18" i="10" a="1"/>
  <c r="DN18" i="10" s="1"/>
  <c r="DV18" i="10" a="1"/>
  <c r="DV18" i="10" s="1"/>
  <c r="ED18" i="10" a="1"/>
  <c r="ED18" i="10" s="1"/>
  <c r="DN19" i="10" a="1"/>
  <c r="DN19" i="10" s="1"/>
  <c r="DV19" i="10" a="1"/>
  <c r="DV19" i="10" s="1"/>
  <c r="ED19" i="10" a="1"/>
  <c r="ED19" i="10" s="1"/>
  <c r="DN20" i="10" a="1"/>
  <c r="DN20" i="10" s="1"/>
  <c r="DV20" i="10" a="1"/>
  <c r="DV20" i="10" s="1"/>
  <c r="ED20" i="10" a="1"/>
  <c r="ED20" i="10" s="1"/>
  <c r="DD25" i="10" a="1"/>
  <c r="DD25" i="10" s="1"/>
  <c r="DE26" i="10" a="1"/>
  <c r="DE26" i="10" s="1"/>
  <c r="CN28" i="10" a="1"/>
  <c r="CN28" i="10" s="1"/>
  <c r="CU29" i="10" a="1"/>
  <c r="CU29" i="10" s="1"/>
  <c r="CH32" i="10" a="1"/>
  <c r="CH32" i="10" s="1"/>
  <c r="CZ32" i="10" a="1"/>
  <c r="CZ32" i="10" s="1"/>
  <c r="CN33" i="10" a="1"/>
  <c r="CN33" i="10" s="1"/>
  <c r="CU33" i="10" a="1"/>
  <c r="CU33" i="10" s="1"/>
  <c r="DC33" i="10" a="1"/>
  <c r="DC33" i="10" s="1"/>
  <c r="CM34" i="10" a="1"/>
  <c r="CM34" i="10" s="1"/>
  <c r="CS34" i="10" a="1"/>
  <c r="CS34" i="10" s="1"/>
  <c r="CY34" i="10" a="1"/>
  <c r="CY34" i="10" s="1"/>
  <c r="DE34" i="10" a="1"/>
  <c r="DE34" i="10" s="1"/>
  <c r="CS35" i="10" a="1"/>
  <c r="CS35" i="10" s="1"/>
  <c r="CY35" i="10" a="1"/>
  <c r="CY35" i="10" s="1"/>
  <c r="CH36" i="10" a="1"/>
  <c r="CH36" i="10" s="1"/>
  <c r="CO36" i="10" a="1"/>
  <c r="CO36" i="10" s="1"/>
  <c r="CU36" i="10" a="1"/>
  <c r="CU36" i="10" s="1"/>
  <c r="DB36" i="10" a="1"/>
  <c r="DB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V11" i="10" a="1"/>
  <c r="DV11" i="10" s="1"/>
  <c r="ED11" i="10" a="1"/>
  <c r="ED11" i="10" s="1"/>
  <c r="DN12" i="10" a="1"/>
  <c r="DN12" i="10" s="1"/>
  <c r="DV12" i="10" a="1"/>
  <c r="DV12" i="10" s="1"/>
  <c r="ED12" i="10" a="1"/>
  <c r="ED12" i="10" s="1"/>
  <c r="DN13" i="10" a="1"/>
  <c r="DN13" i="10" s="1"/>
  <c r="DU13" i="10" a="1"/>
  <c r="DU13" i="10" s="1"/>
  <c r="EC13" i="10" a="1"/>
  <c r="EC13" i="10" s="1"/>
  <c r="DM14" i="10" a="1"/>
  <c r="DM14" i="10" s="1"/>
  <c r="DU14" i="10" a="1"/>
  <c r="DU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G21" i="10" a="1"/>
  <c r="DG21" i="10" s="1"/>
  <c r="DM21" i="10" a="1"/>
  <c r="DM21" i="10" s="1"/>
  <c r="DT21" i="10" a="1"/>
  <c r="DT21" i="10" s="1"/>
  <c r="DJ22" i="10" a="1"/>
  <c r="DJ22" i="10" s="1"/>
  <c r="DR22" i="10" a="1"/>
  <c r="DR22" i="10" s="1"/>
  <c r="DZ22" i="10" a="1"/>
  <c r="DZ22" i="10" s="1"/>
  <c r="DJ23" i="10" a="1"/>
  <c r="DJ23" i="10" s="1"/>
  <c r="DR23" i="10" a="1"/>
  <c r="DR23" i="10" s="1"/>
  <c r="DI24" i="10" a="1"/>
  <c r="DI24" i="10" s="1"/>
  <c r="DQ24" i="10" a="1"/>
  <c r="DQ24" i="10" s="1"/>
  <c r="DW24" i="10" a="1"/>
  <c r="DW24" i="10" s="1"/>
  <c r="DG25" i="10" a="1"/>
  <c r="DG25" i="10" s="1"/>
  <c r="DN25" i="10" a="1"/>
  <c r="DN25" i="10" s="1"/>
  <c r="DU25" i="10" a="1"/>
  <c r="DU25" i="10" s="1"/>
  <c r="DS20" i="10" a="1"/>
  <c r="DS20" i="10" s="1"/>
  <c r="DV21" i="10" a="1"/>
  <c r="DV21" i="10" s="1"/>
  <c r="ED21" i="10" a="1"/>
  <c r="ED21" i="10" s="1"/>
  <c r="DQ22" i="10" a="1"/>
  <c r="DQ22" i="10" s="1"/>
  <c r="EB22" i="10" a="1"/>
  <c r="EB22" i="10" s="1"/>
  <c r="DN23" i="10" a="1"/>
  <c r="DN23" i="10" s="1"/>
  <c r="DY23" i="10" a="1"/>
  <c r="DY23" i="10" s="1"/>
  <c r="DK24" i="10" a="1"/>
  <c r="DK24" i="10" s="1"/>
  <c r="DS24" i="10" a="1"/>
  <c r="DS24" i="10" s="1"/>
  <c r="ED24" i="10" a="1"/>
  <c r="ED24" i="10" s="1"/>
  <c r="DP25" i="10" a="1"/>
  <c r="DP25" i="10" s="1"/>
  <c r="DX25" i="10" a="1"/>
  <c r="DX25" i="10" s="1"/>
  <c r="DH26" i="10" a="1"/>
  <c r="DH26" i="10" s="1"/>
  <c r="DP26" i="10" a="1"/>
  <c r="DP26" i="10" s="1"/>
  <c r="DV26" i="10" a="1"/>
  <c r="DV26" i="10" s="1"/>
  <c r="EC26" i="10" a="1"/>
  <c r="EC26" i="10" s="1"/>
  <c r="DK27" i="10" a="1"/>
  <c r="DK27" i="10" s="1"/>
  <c r="DR27" i="10" a="1"/>
  <c r="DR27" i="10" s="1"/>
  <c r="DZ27" i="10" a="1"/>
  <c r="DZ27" i="10" s="1"/>
  <c r="DH28" i="10" a="1"/>
  <c r="DH28" i="10" s="1"/>
  <c r="DO28" i="10" a="1"/>
  <c r="DO28" i="10" s="1"/>
  <c r="DV28" i="10" a="1"/>
  <c r="DV28" i="10" s="1"/>
  <c r="ED28" i="10" a="1"/>
  <c r="ED28" i="10" s="1"/>
  <c r="DN29" i="10" a="1"/>
  <c r="DN29" i="10" s="1"/>
  <c r="DU29" i="10" a="1"/>
  <c r="DU29" i="10" s="1"/>
  <c r="EC29" i="10" a="1"/>
  <c r="EC29" i="10" s="1"/>
  <c r="DL30" i="10" a="1"/>
  <c r="DL30" i="10" s="1"/>
  <c r="DS30" i="10" a="1"/>
  <c r="DS30" i="10" s="1"/>
  <c r="DY30" i="10" a="1"/>
  <c r="DY30" i="10" s="1"/>
  <c r="DH31" i="10" a="1"/>
  <c r="DH31" i="10" s="1"/>
  <c r="DO31" i="10" a="1"/>
  <c r="DO31" i="10" s="1"/>
  <c r="DV31" i="10" a="1"/>
  <c r="DV31" i="10" s="1"/>
  <c r="ED31" i="10" a="1"/>
  <c r="ED31" i="10" s="1"/>
  <c r="DN32" i="10" a="1"/>
  <c r="DN32" i="10" s="1"/>
  <c r="DU32" i="10" a="1"/>
  <c r="DU32" i="10" s="1"/>
  <c r="EB32" i="10" a="1"/>
  <c r="EB32" i="10" s="1"/>
  <c r="DL33" i="10" a="1"/>
  <c r="DL33" i="10" s="1"/>
  <c r="DT33" i="10" a="1"/>
  <c r="DT33" i="10" s="1"/>
  <c r="EB33" i="10" a="1"/>
  <c r="EB33" i="10" s="1"/>
  <c r="DL34" i="10" a="1"/>
  <c r="DL34" i="10" s="1"/>
  <c r="DT34" i="10" a="1"/>
  <c r="DT34" i="10" s="1"/>
  <c r="EB34" i="10" a="1"/>
  <c r="EB34" i="10" s="1"/>
  <c r="DL35" i="10" a="1"/>
  <c r="DL35" i="10" s="1"/>
  <c r="DT35" i="10" a="1"/>
  <c r="DT35" i="10" s="1"/>
  <c r="EB35" i="10" a="1"/>
  <c r="EB35" i="10" s="1"/>
  <c r="DL36" i="10" a="1"/>
  <c r="DL36" i="10" s="1"/>
  <c r="DT36" i="10" a="1"/>
  <c r="DT36" i="10" s="1"/>
  <c r="EB36" i="10" a="1"/>
  <c r="EB36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FA5" i="10" a="1"/>
  <c r="FA5" i="10" s="1"/>
  <c r="EL6" i="10" a="1"/>
  <c r="EL6" i="10" s="1"/>
  <c r="ET6" i="10" a="1"/>
  <c r="ET6" i="10" s="1"/>
  <c r="FB6" i="10" a="1"/>
  <c r="FB6" i="10" s="1"/>
  <c r="EM7" i="10" a="1"/>
  <c r="EM7" i="10" s="1"/>
  <c r="EU7" i="10" a="1"/>
  <c r="EU7" i="10" s="1"/>
  <c r="EF8" i="10" a="1"/>
  <c r="EF8" i="10" s="1"/>
  <c r="EM8" i="10" a="1"/>
  <c r="EM8" i="10" s="1"/>
  <c r="FB8" i="10" a="1"/>
  <c r="FB8" i="10" s="1"/>
  <c r="EL9" i="10" a="1"/>
  <c r="EL9" i="10" s="1"/>
  <c r="EA20" i="10" a="1"/>
  <c r="EA20" i="10" s="1"/>
  <c r="DW21" i="10" a="1"/>
  <c r="DW21" i="10" s="1"/>
  <c r="DH22" i="10" a="1"/>
  <c r="DH22" i="10" s="1"/>
  <c r="DS22" i="10" a="1"/>
  <c r="DS22" i="10" s="1"/>
  <c r="EC22" i="10" a="1"/>
  <c r="EC22" i="10" s="1"/>
  <c r="DP23" i="10" a="1"/>
  <c r="DP23" i="10" s="1"/>
  <c r="DZ23" i="10" a="1"/>
  <c r="DZ23" i="10" s="1"/>
  <c r="DL24" i="10" a="1"/>
  <c r="DL24" i="10" s="1"/>
  <c r="DU24" i="10" a="1"/>
  <c r="DU24" i="10" s="1"/>
  <c r="DH25" i="10" a="1"/>
  <c r="DH25" i="10" s="1"/>
  <c r="DQ25" i="10" a="1"/>
  <c r="DQ25" i="10" s="1"/>
  <c r="DY25" i="10" a="1"/>
  <c r="DY25" i="10" s="1"/>
  <c r="DI26" i="10" a="1"/>
  <c r="DI26" i="10" s="1"/>
  <c r="DQ26" i="10" a="1"/>
  <c r="DQ26" i="10" s="1"/>
  <c r="DW26" i="10" a="1"/>
  <c r="DW26" i="10" s="1"/>
  <c r="ED26" i="10" a="1"/>
  <c r="ED26" i="10" s="1"/>
  <c r="DL27" i="10" a="1"/>
  <c r="DL27" i="10" s="1"/>
  <c r="DS27" i="10" a="1"/>
  <c r="DS27" i="10" s="1"/>
  <c r="DI28" i="10" a="1"/>
  <c r="DI28" i="10" s="1"/>
  <c r="DP28" i="10" a="1"/>
  <c r="DP28" i="10" s="1"/>
  <c r="DW28" i="10" a="1"/>
  <c r="DW28" i="10" s="1"/>
  <c r="DG29" i="10" a="1"/>
  <c r="DG29" i="10" s="1"/>
  <c r="DO29" i="10" a="1"/>
  <c r="DO29" i="10" s="1"/>
  <c r="DV29" i="10" a="1"/>
  <c r="DV29" i="10" s="1"/>
  <c r="ED29" i="10" a="1"/>
  <c r="ED29" i="10" s="1"/>
  <c r="DM30" i="10" a="1"/>
  <c r="DM30" i="10" s="1"/>
  <c r="DI31" i="10" a="1"/>
  <c r="DI31" i="10" s="1"/>
  <c r="DP31" i="10" a="1"/>
  <c r="DP31" i="10" s="1"/>
  <c r="DW31" i="10" a="1"/>
  <c r="DW31" i="10" s="1"/>
  <c r="DG32" i="10" a="1"/>
  <c r="DG32" i="10" s="1"/>
  <c r="DO32" i="10" a="1"/>
  <c r="DO32" i="10" s="1"/>
  <c r="DV32" i="10" a="1"/>
  <c r="DV32" i="10" s="1"/>
  <c r="EC32" i="10" a="1"/>
  <c r="EC32" i="10" s="1"/>
  <c r="DM33" i="10" a="1"/>
  <c r="DM33" i="10" s="1"/>
  <c r="DU33" i="10" a="1"/>
  <c r="DU33" i="10" s="1"/>
  <c r="EC33" i="10" a="1"/>
  <c r="EC33" i="10" s="1"/>
  <c r="DM34" i="10" a="1"/>
  <c r="DM34" i="10" s="1"/>
  <c r="DU34" i="10" a="1"/>
  <c r="DU34" i="10" s="1"/>
  <c r="EC34" i="10" a="1"/>
  <c r="EC34" i="10" s="1"/>
  <c r="DM35" i="10" a="1"/>
  <c r="DM35" i="10" s="1"/>
  <c r="DU35" i="10" a="1"/>
  <c r="DU35" i="10" s="1"/>
  <c r="EC35" i="10" a="1"/>
  <c r="EC35" i="10" s="1"/>
  <c r="DM36" i="10" a="1"/>
  <c r="DM36" i="10" s="1"/>
  <c r="DU36" i="10" a="1"/>
  <c r="DU36" i="10" s="1"/>
  <c r="EC36" i="10" a="1"/>
  <c r="EC36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FB5" i="10" a="1"/>
  <c r="FB5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DJ21" i="10" a="1"/>
  <c r="DJ21" i="10" s="1"/>
  <c r="DX21" i="10" a="1"/>
  <c r="DX21" i="10" s="1"/>
  <c r="DI22" i="10" a="1"/>
  <c r="DI22" i="10" s="1"/>
  <c r="DT22" i="10" a="1"/>
  <c r="DT22" i="10" s="1"/>
  <c r="ED22" i="10" a="1"/>
  <c r="ED22" i="10" s="1"/>
  <c r="DQ23" i="10" a="1"/>
  <c r="DQ23" i="10" s="1"/>
  <c r="EA23" i="10" a="1"/>
  <c r="EA23" i="10" s="1"/>
  <c r="DM24" i="10" a="1"/>
  <c r="DM24" i="10" s="1"/>
  <c r="DV24" i="10" a="1"/>
  <c r="DV24" i="10" s="1"/>
  <c r="DI25" i="10" a="1"/>
  <c r="DI25" i="10" s="1"/>
  <c r="DR25" i="10" a="1"/>
  <c r="DR25" i="10" s="1"/>
  <c r="DZ25" i="10" a="1"/>
  <c r="DZ25" i="10" s="1"/>
  <c r="DJ26" i="10" a="1"/>
  <c r="DJ26" i="10" s="1"/>
  <c r="DX26" i="10" a="1"/>
  <c r="DX26" i="10" s="1"/>
  <c r="DG27" i="10" a="1"/>
  <c r="DG27" i="10" s="1"/>
  <c r="DM27" i="10" a="1"/>
  <c r="DM27" i="10" s="1"/>
  <c r="DT27" i="10" a="1"/>
  <c r="DT27" i="10" s="1"/>
  <c r="EA27" i="10" a="1"/>
  <c r="EA27" i="10" s="1"/>
  <c r="DJ28" i="10" a="1"/>
  <c r="DJ28" i="10" s="1"/>
  <c r="DQ28" i="10" a="1"/>
  <c r="DQ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T30" i="10" a="1"/>
  <c r="DT30" i="10" s="1"/>
  <c r="DZ30" i="10" a="1"/>
  <c r="DZ30" i="10" s="1"/>
  <c r="DJ31" i="10" a="1"/>
  <c r="DJ31" i="10" s="1"/>
  <c r="DQ31" i="10" a="1"/>
  <c r="DQ31" i="10" s="1"/>
  <c r="DX31" i="10" a="1"/>
  <c r="DX31" i="10" s="1"/>
  <c r="DH32" i="10" a="1"/>
  <c r="DH32" i="10" s="1"/>
  <c r="DP32" i="10" a="1"/>
  <c r="DP32" i="10" s="1"/>
  <c r="DW32" i="10" a="1"/>
  <c r="DW32" i="10" s="1"/>
  <c r="ED32" i="10" a="1"/>
  <c r="ED32" i="10" s="1"/>
  <c r="DN33" i="10" a="1"/>
  <c r="DN33" i="10" s="1"/>
  <c r="DV33" i="10" a="1"/>
  <c r="DV33" i="10" s="1"/>
  <c r="ED33" i="10" a="1"/>
  <c r="ED33" i="10" s="1"/>
  <c r="DN34" i="10" a="1"/>
  <c r="DN34" i="10" s="1"/>
  <c r="DV34" i="10" a="1"/>
  <c r="DV34" i="10" s="1"/>
  <c r="ED34" i="10" a="1"/>
  <c r="ED34" i="10" s="1"/>
  <c r="DN35" i="10" a="1"/>
  <c r="DN35" i="10" s="1"/>
  <c r="DV35" i="10" a="1"/>
  <c r="DV35" i="10" s="1"/>
  <c r="ED35" i="10" a="1"/>
  <c r="ED35" i="10" s="1"/>
  <c r="DN36" i="10" a="1"/>
  <c r="DN36" i="10" s="1"/>
  <c r="DV36" i="10" a="1"/>
  <c r="DV36" i="10" s="1"/>
  <c r="ED36" i="10" a="1"/>
  <c r="ED36" i="10" s="1"/>
  <c r="DO5" i="10" a="1"/>
  <c r="DO5" i="10" s="1"/>
  <c r="DW5" i="10" a="1"/>
  <c r="DW5" i="10" s="1"/>
  <c r="DG5" i="10" a="1"/>
  <c r="DG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DL21" i="10" a="1"/>
  <c r="DL21" i="10" s="1"/>
  <c r="DK22" i="10" a="1"/>
  <c r="DK22" i="10" s="1"/>
  <c r="DU22" i="10" a="1"/>
  <c r="DU22" i="10" s="1"/>
  <c r="DH23" i="10" a="1"/>
  <c r="DH23" i="10" s="1"/>
  <c r="DS23" i="10" a="1"/>
  <c r="DS23" i="10" s="1"/>
  <c r="EB23" i="10" a="1"/>
  <c r="EB23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R26" i="10" a="1"/>
  <c r="DR26" i="10" s="1"/>
  <c r="DY26" i="10" a="1"/>
  <c r="DY26" i="10" s="1"/>
  <c r="DH27" i="10" a="1"/>
  <c r="DH27" i="10" s="1"/>
  <c r="DN27" i="10" a="1"/>
  <c r="DN27" i="10" s="1"/>
  <c r="DU27" i="10" a="1"/>
  <c r="DU27" i="10" s="1"/>
  <c r="EB27" i="10" a="1"/>
  <c r="EB27" i="10" s="1"/>
  <c r="DK28" i="10" a="1"/>
  <c r="DK28" i="10" s="1"/>
  <c r="DR28" i="10" a="1"/>
  <c r="DR28" i="10" s="1"/>
  <c r="DY28" i="10" a="1"/>
  <c r="DY28" i="10" s="1"/>
  <c r="DI29" i="10" a="1"/>
  <c r="DI29" i="10" s="1"/>
  <c r="DQ29" i="10" a="1"/>
  <c r="DQ29" i="10" s="1"/>
  <c r="DX29" i="10" a="1"/>
  <c r="DX29" i="10" s="1"/>
  <c r="DH30" i="10" a="1"/>
  <c r="DH30" i="10" s="1"/>
  <c r="DO30" i="10" a="1"/>
  <c r="DO30" i="10" s="1"/>
  <c r="DU30" i="10" a="1"/>
  <c r="DU30" i="10" s="1"/>
  <c r="EA30" i="10" a="1"/>
  <c r="EA30" i="10" s="1"/>
  <c r="DK31" i="10" a="1"/>
  <c r="DK31" i="10" s="1"/>
  <c r="DY31" i="10" a="1"/>
  <c r="DY31" i="10" s="1"/>
  <c r="DI32" i="10" a="1"/>
  <c r="DI32" i="10" s="1"/>
  <c r="DQ32" i="10" a="1"/>
  <c r="DQ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EI8" i="10" a="1"/>
  <c r="EI8" i="10" s="1"/>
  <c r="EP8" i="10" a="1"/>
  <c r="EP8" i="10" s="1"/>
  <c r="EW8" i="10" a="1"/>
  <c r="EW8" i="10" s="1"/>
  <c r="EH9" i="10" a="1"/>
  <c r="EH9" i="10" s="1"/>
  <c r="EO9" i="10" a="1"/>
  <c r="EO9" i="10" s="1"/>
  <c r="EW9" i="10" a="1"/>
  <c r="EW9" i="10" s="1"/>
  <c r="EH10" i="10" a="1"/>
  <c r="EH10" i="10" s="1"/>
  <c r="EP10" i="10" a="1"/>
  <c r="EP10" i="10" s="1"/>
  <c r="EX10" i="10" a="1"/>
  <c r="EX10" i="10" s="1"/>
  <c r="EH11" i="10" a="1"/>
  <c r="EH11" i="10" s="1"/>
  <c r="EP11" i="10" a="1"/>
  <c r="EP11" i="10" s="1"/>
  <c r="EW11" i="10" a="1"/>
  <c r="EW11" i="10" s="1"/>
  <c r="EH12" i="10" a="1"/>
  <c r="EH12" i="10" s="1"/>
  <c r="EP12" i="10" a="1"/>
  <c r="EP12" i="10" s="1"/>
  <c r="EX12" i="10" a="1"/>
  <c r="EX12" i="10" s="1"/>
  <c r="EI13" i="10" a="1"/>
  <c r="EI13" i="10" s="1"/>
  <c r="EQ13" i="10" a="1"/>
  <c r="EQ13" i="10" s="1"/>
  <c r="EX13" i="10" a="1"/>
  <c r="EX13" i="10" s="1"/>
  <c r="EI14" i="10" a="1"/>
  <c r="EI14" i="10" s="1"/>
  <c r="EP14" i="10" a="1"/>
  <c r="EP14" i="10" s="1"/>
  <c r="EX14" i="10" a="1"/>
  <c r="EX14" i="10" s="1"/>
  <c r="EG15" i="10" a="1"/>
  <c r="EG15" i="10" s="1"/>
  <c r="EO15" i="10" a="1"/>
  <c r="EO15" i="10" s="1"/>
  <c r="EV15" i="10" a="1"/>
  <c r="EV15" i="10" s="1"/>
  <c r="EF16" i="10" a="1"/>
  <c r="EF16" i="10" s="1"/>
  <c r="EN16" i="10" a="1"/>
  <c r="EN16" i="10" s="1"/>
  <c r="DO21" i="10" a="1"/>
  <c r="DO21" i="10" s="1"/>
  <c r="DZ21" i="10" a="1"/>
  <c r="DZ21" i="10" s="1"/>
  <c r="DL22" i="10" a="1"/>
  <c r="DL22" i="10" s="1"/>
  <c r="DV22" i="10" a="1"/>
  <c r="DV22" i="10" s="1"/>
  <c r="DI23" i="10" a="1"/>
  <c r="DI23" i="10" s="1"/>
  <c r="DT23" i="10" a="1"/>
  <c r="DT23" i="10" s="1"/>
  <c r="EC23" i="10" a="1"/>
  <c r="EC23" i="10" s="1"/>
  <c r="DP24" i="10" a="1"/>
  <c r="DP24" i="10" s="1"/>
  <c r="DY24" i="10" a="1"/>
  <c r="DY24" i="10" s="1"/>
  <c r="EB25" i="10" a="1"/>
  <c r="EB25" i="10" s="1"/>
  <c r="DL26" i="10" a="1"/>
  <c r="DL26" i="10" s="1"/>
  <c r="DS26" i="10" a="1"/>
  <c r="DS26" i="10" s="1"/>
  <c r="DI27" i="10" a="1"/>
  <c r="DI27" i="10" s="1"/>
  <c r="DO27" i="10" a="1"/>
  <c r="DO27" i="10" s="1"/>
  <c r="DV27" i="10" a="1"/>
  <c r="DV27" i="10" s="1"/>
  <c r="EC27" i="10" a="1"/>
  <c r="EC27" i="10" s="1"/>
  <c r="DL28" i="10" a="1"/>
  <c r="DL28" i="10" s="1"/>
  <c r="DZ28" i="10" a="1"/>
  <c r="DZ28" i="10" s="1"/>
  <c r="DJ29" i="10" a="1"/>
  <c r="DJ29" i="10" s="1"/>
  <c r="DR29" i="10" a="1"/>
  <c r="DR29" i="10" s="1"/>
  <c r="DY29" i="10" a="1"/>
  <c r="DY29" i="10" s="1"/>
  <c r="DI30" i="10" a="1"/>
  <c r="DI30" i="10" s="1"/>
  <c r="DP30" i="10" a="1"/>
  <c r="DP30" i="10" s="1"/>
  <c r="EB30" i="10" a="1"/>
  <c r="EB30" i="10" s="1"/>
  <c r="DR31" i="10" a="1"/>
  <c r="DR31" i="10" s="1"/>
  <c r="DZ31" i="10" a="1"/>
  <c r="DZ31" i="10" s="1"/>
  <c r="DJ32" i="10" a="1"/>
  <c r="DJ32" i="10" s="1"/>
  <c r="DR32" i="10" a="1"/>
  <c r="DR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J8" i="10" a="1"/>
  <c r="EJ8" i="10" s="1"/>
  <c r="EQ8" i="10" a="1"/>
  <c r="EQ8" i="10" s="1"/>
  <c r="EX8" i="10" a="1"/>
  <c r="EX8" i="10" s="1"/>
  <c r="EI9" i="10" a="1"/>
  <c r="EI9" i="10" s="1"/>
  <c r="EP9" i="10" a="1"/>
  <c r="EP9" i="10" s="1"/>
  <c r="EX9" i="10" a="1"/>
  <c r="EX9" i="10" s="1"/>
  <c r="DQ21" i="10" a="1"/>
  <c r="DQ21" i="10" s="1"/>
  <c r="EA21" i="10" a="1"/>
  <c r="EA21" i="10" s="1"/>
  <c r="DM22" i="10" a="1"/>
  <c r="DM22" i="10" s="1"/>
  <c r="DX22" i="10" a="1"/>
  <c r="DX22" i="10" s="1"/>
  <c r="DK23" i="10" a="1"/>
  <c r="DK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EC25" i="10" a="1"/>
  <c r="EC25" i="10" s="1"/>
  <c r="DM26" i="10" a="1"/>
  <c r="DM26" i="10" s="1"/>
  <c r="DZ26" i="10" a="1"/>
  <c r="DZ26" i="10" s="1"/>
  <c r="DP27" i="10" a="1"/>
  <c r="DP27" i="10" s="1"/>
  <c r="DW27" i="10" a="1"/>
  <c r="DW27" i="10" s="1"/>
  <c r="DM28" i="10" a="1"/>
  <c r="DM28" i="10" s="1"/>
  <c r="DS28" i="10" a="1"/>
  <c r="DS28" i="10" s="1"/>
  <c r="EA28" i="10" a="1"/>
  <c r="EA28" i="10" s="1"/>
  <c r="DK29" i="10" a="1"/>
  <c r="DK29" i="10" s="1"/>
  <c r="DS29" i="10" a="1"/>
  <c r="DS29" i="10" s="1"/>
  <c r="DZ29" i="10" a="1"/>
  <c r="DZ29" i="10" s="1"/>
  <c r="DJ30" i="10" a="1"/>
  <c r="DJ30" i="10" s="1"/>
  <c r="DQ30" i="10" a="1"/>
  <c r="DQ30" i="10" s="1"/>
  <c r="DV30" i="10" a="1"/>
  <c r="DV30" i="10" s="1"/>
  <c r="EC30" i="10" a="1"/>
  <c r="EC30" i="10" s="1"/>
  <c r="DL31" i="10" a="1"/>
  <c r="DL31" i="10" s="1"/>
  <c r="DS31" i="10" a="1"/>
  <c r="DS31" i="10" s="1"/>
  <c r="EA31" i="10" a="1"/>
  <c r="EA31" i="10" s="1"/>
  <c r="DK32" i="10" a="1"/>
  <c r="DK32" i="10" s="1"/>
  <c r="DS32" i="10" a="1"/>
  <c r="DS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Z7" i="10" a="1"/>
  <c r="EZ7" i="10" s="1"/>
  <c r="EK8" i="10" a="1"/>
  <c r="EK8" i="10" s="1"/>
  <c r="ER8" i="10" a="1"/>
  <c r="ER8" i="10" s="1"/>
  <c r="EY8" i="10" a="1"/>
  <c r="EY8" i="10" s="1"/>
  <c r="DS21" i="10" a="1"/>
  <c r="DS21" i="10" s="1"/>
  <c r="EB21" i="10" a="1"/>
  <c r="EB21" i="10" s="1"/>
  <c r="DN22" i="10" a="1"/>
  <c r="DN22" i="10" s="1"/>
  <c r="DY22" i="10" a="1"/>
  <c r="DY22" i="10" s="1"/>
  <c r="DL23" i="10" a="1"/>
  <c r="DL23" i="10" s="1"/>
  <c r="DV23" i="10" a="1"/>
  <c r="DV23" i="10" s="1"/>
  <c r="DH24" i="10" a="1"/>
  <c r="DH24" i="10" s="1"/>
  <c r="DR24" i="10" a="1"/>
  <c r="DR24" i="10" s="1"/>
  <c r="EA24" i="10" a="1"/>
  <c r="EA24" i="10" s="1"/>
  <c r="DM25" i="10" a="1"/>
  <c r="DM25" i="10" s="1"/>
  <c r="DV25" i="10" a="1"/>
  <c r="DV25" i="10" s="1"/>
  <c r="ED25" i="10" a="1"/>
  <c r="ED25" i="10" s="1"/>
  <c r="DN26" i="10" a="1"/>
  <c r="DN26" i="10" s="1"/>
  <c r="DT26" i="10" a="1"/>
  <c r="DT26" i="10" s="1"/>
  <c r="EA26" i="10" a="1"/>
  <c r="EA26" i="10" s="1"/>
  <c r="DJ27" i="10" a="1"/>
  <c r="DJ27" i="10" s="1"/>
  <c r="DQ27" i="10" a="1"/>
  <c r="DQ27" i="10" s="1"/>
  <c r="DX27" i="10" a="1"/>
  <c r="DX27" i="10" s="1"/>
  <c r="ED27" i="10" a="1"/>
  <c r="ED27" i="10" s="1"/>
  <c r="DN28" i="10" a="1"/>
  <c r="DN28" i="10" s="1"/>
  <c r="DT28" i="10" a="1"/>
  <c r="DT28" i="10" s="1"/>
  <c r="EB28" i="10" a="1"/>
  <c r="EB28" i="10" s="1"/>
  <c r="DL29" i="10" a="1"/>
  <c r="DL29" i="10" s="1"/>
  <c r="EA29" i="10" a="1"/>
  <c r="EA29" i="10" s="1"/>
  <c r="DK30" i="10" a="1"/>
  <c r="DK30" i="10" s="1"/>
  <c r="DR30" i="10" a="1"/>
  <c r="DR30" i="10" s="1"/>
  <c r="DW30" i="10" a="1"/>
  <c r="DW30" i="10" s="1"/>
  <c r="ED30" i="10" a="1"/>
  <c r="ED30" i="10" s="1"/>
  <c r="DM31" i="10" a="1"/>
  <c r="DM31" i="10" s="1"/>
  <c r="DT31" i="10" a="1"/>
  <c r="DT31" i="10" s="1"/>
  <c r="EB31" i="10" a="1"/>
  <c r="EB31" i="10" s="1"/>
  <c r="DL32" i="10" a="1"/>
  <c r="DL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Z6" i="10" a="1"/>
  <c r="EZ6" i="10" s="1"/>
  <c r="EK7" i="10" a="1"/>
  <c r="EK7" i="10" s="1"/>
  <c r="ES7" i="10" a="1"/>
  <c r="ES7" i="10" s="1"/>
  <c r="FA7" i="10" a="1"/>
  <c r="FA7" i="10" s="1"/>
  <c r="DU21" i="10" a="1"/>
  <c r="DU21" i="10" s="1"/>
  <c r="EC21" i="10" a="1"/>
  <c r="EC21" i="10" s="1"/>
  <c r="DP22" i="10" a="1"/>
  <c r="DP22" i="10" s="1"/>
  <c r="EA22" i="10" a="1"/>
  <c r="EA22" i="10" s="1"/>
  <c r="DM23" i="10" a="1"/>
  <c r="DM23" i="10" s="1"/>
  <c r="DX23" i="10" a="1"/>
  <c r="DX23" i="10" s="1"/>
  <c r="DJ24" i="10" a="1"/>
  <c r="DJ24" i="10" s="1"/>
  <c r="EC24" i="10" a="1"/>
  <c r="EC24" i="10" s="1"/>
  <c r="DO25" i="10" a="1"/>
  <c r="DO25" i="10" s="1"/>
  <c r="DW25" i="10" a="1"/>
  <c r="DW25" i="10" s="1"/>
  <c r="DG26" i="10" a="1"/>
  <c r="DG26" i="10" s="1"/>
  <c r="DO26" i="10" a="1"/>
  <c r="DO26" i="10" s="1"/>
  <c r="DU26" i="10" a="1"/>
  <c r="DU26" i="10" s="1"/>
  <c r="EB26" i="10" a="1"/>
  <c r="EB26" i="10" s="1"/>
  <c r="DY27" i="10" a="1"/>
  <c r="DY27" i="10" s="1"/>
  <c r="DG28" i="10" a="1"/>
  <c r="DG28" i="10" s="1"/>
  <c r="DU28" i="10" a="1"/>
  <c r="DU28" i="10" s="1"/>
  <c r="EC28" i="10" a="1"/>
  <c r="EC28" i="10" s="1"/>
  <c r="DM29" i="10" a="1"/>
  <c r="DM29" i="10" s="1"/>
  <c r="DT29" i="10" a="1"/>
  <c r="DT29" i="10" s="1"/>
  <c r="EB29" i="10" a="1"/>
  <c r="EB29" i="10" s="1"/>
  <c r="DX30" i="10" a="1"/>
  <c r="DX30" i="10" s="1"/>
  <c r="DG31" i="10" a="1"/>
  <c r="DG31" i="10" s="1"/>
  <c r="DN31" i="10" a="1"/>
  <c r="DN31" i="10" s="1"/>
  <c r="DU31" i="10" a="1"/>
  <c r="DU31" i="10" s="1"/>
  <c r="EC31" i="10" a="1"/>
  <c r="EC31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EB5" i="10" a="1"/>
  <c r="EB5" i="10" s="1"/>
  <c r="EJ5" i="10" a="1"/>
  <c r="EJ5" i="10" s="1"/>
  <c r="ER5" i="10" a="1"/>
  <c r="ER5" i="10" s="1"/>
  <c r="EZ5" i="10" a="1"/>
  <c r="EZ5" i="10" s="1"/>
  <c r="EK6" i="10" a="1"/>
  <c r="EK6" i="10" s="1"/>
  <c r="ES6" i="10" a="1"/>
  <c r="ES6" i="10" s="1"/>
  <c r="FA6" i="10" a="1"/>
  <c r="FA6" i="10" s="1"/>
  <c r="EL7" i="10" a="1"/>
  <c r="EL7" i="10" s="1"/>
  <c r="ET7" i="10" a="1"/>
  <c r="ET7" i="10" s="1"/>
  <c r="FB7" i="10" a="1"/>
  <c r="FB7" i="10" s="1"/>
  <c r="ET8" i="10" a="1"/>
  <c r="ET8" i="10" s="1"/>
  <c r="FA8" i="10" a="1"/>
  <c r="FA8" i="10" s="1"/>
  <c r="EK9" i="10" a="1"/>
  <c r="EK9" i="10" s="1"/>
  <c r="ES9" i="10" a="1"/>
  <c r="ES9" i="10" s="1"/>
  <c r="FA9" i="10" a="1"/>
  <c r="FA9" i="10" s="1"/>
  <c r="EL10" i="10" a="1"/>
  <c r="EL10" i="10" s="1"/>
  <c r="ET10" i="10" a="1"/>
  <c r="ET10" i="10" s="1"/>
  <c r="FA10" i="10" a="1"/>
  <c r="FA10" i="10" s="1"/>
  <c r="EL11" i="10" a="1"/>
  <c r="EL11" i="10" s="1"/>
  <c r="FA11" i="10" a="1"/>
  <c r="FA11" i="10" s="1"/>
  <c r="EL12" i="10" a="1"/>
  <c r="EL12" i="10" s="1"/>
  <c r="ET12" i="10" a="1"/>
  <c r="ET12" i="10" s="1"/>
  <c r="FB12" i="10" a="1"/>
  <c r="FB12" i="10" s="1"/>
  <c r="EM13" i="10" a="1"/>
  <c r="EM13" i="10" s="1"/>
  <c r="EU13" i="10" a="1"/>
  <c r="EU13" i="10" s="1"/>
  <c r="FB13" i="10" a="1"/>
  <c r="FB13" i="10" s="1"/>
  <c r="EM14" i="10" a="1"/>
  <c r="EM14" i="10" s="1"/>
  <c r="ET14" i="10" a="1"/>
  <c r="ET14" i="10" s="1"/>
  <c r="FA14" i="10" a="1"/>
  <c r="FA14" i="10" s="1"/>
  <c r="EK15" i="10" a="1"/>
  <c r="EK15" i="10" s="1"/>
  <c r="ES15" i="10" a="1"/>
  <c r="ES15" i="10" s="1"/>
  <c r="EY15" i="10" a="1"/>
  <c r="EY15" i="10" s="1"/>
  <c r="EJ16" i="10" a="1"/>
  <c r="EJ16" i="10" s="1"/>
  <c r="EH17" i="10" a="1"/>
  <c r="EH17" i="10" s="1"/>
  <c r="EL8" i="10" a="1"/>
  <c r="EL8" i="10" s="1"/>
  <c r="EN9" i="10" a="1"/>
  <c r="EN9" i="10" s="1"/>
  <c r="FB9" i="10" a="1"/>
  <c r="FB9" i="10" s="1"/>
  <c r="EO10" i="10" a="1"/>
  <c r="EO10" i="10" s="1"/>
  <c r="EZ10" i="10" a="1"/>
  <c r="EZ10" i="10" s="1"/>
  <c r="EM11" i="10" a="1"/>
  <c r="EM11" i="10" s="1"/>
  <c r="EV11" i="10" a="1"/>
  <c r="EV11" i="10" s="1"/>
  <c r="EJ12" i="10" a="1"/>
  <c r="EJ12" i="10" s="1"/>
  <c r="EU12" i="10" a="1"/>
  <c r="EU12" i="10" s="1"/>
  <c r="EH13" i="10" a="1"/>
  <c r="EH13" i="10" s="1"/>
  <c r="ES13" i="10" a="1"/>
  <c r="ES13" i="10" s="1"/>
  <c r="EF14" i="10" a="1"/>
  <c r="EF14" i="10" s="1"/>
  <c r="EO14" i="10" a="1"/>
  <c r="EO14" i="10" s="1"/>
  <c r="EZ14" i="10" a="1"/>
  <c r="EZ14" i="10" s="1"/>
  <c r="EL15" i="10" a="1"/>
  <c r="EL15" i="10" s="1"/>
  <c r="EU15" i="10" a="1"/>
  <c r="EU15" i="10" s="1"/>
  <c r="EH16" i="10" a="1"/>
  <c r="EH16" i="10" s="1"/>
  <c r="ER16" i="10" a="1"/>
  <c r="ER16" i="10" s="1"/>
  <c r="EZ16" i="10" a="1"/>
  <c r="EZ16" i="10" s="1"/>
  <c r="EJ17" i="10" a="1"/>
  <c r="EJ17" i="10" s="1"/>
  <c r="EQ17" i="10" a="1"/>
  <c r="EQ17" i="10" s="1"/>
  <c r="EW17" i="10" a="1"/>
  <c r="EW17" i="10" s="1"/>
  <c r="EH18" i="10" a="1"/>
  <c r="EH18" i="10" s="1"/>
  <c r="EV18" i="10" a="1"/>
  <c r="EV18" i="10" s="1"/>
  <c r="EG19" i="10" a="1"/>
  <c r="EG19" i="10" s="1"/>
  <c r="EM19" i="10" a="1"/>
  <c r="EM19" i="10" s="1"/>
  <c r="ET19" i="10" a="1"/>
  <c r="ET19" i="10" s="1"/>
  <c r="EK20" i="10" a="1"/>
  <c r="EK20" i="10" s="1"/>
  <c r="ER20" i="10" a="1"/>
  <c r="ER20" i="10" s="1"/>
  <c r="EX20" i="10" a="1"/>
  <c r="EX20" i="10" s="1"/>
  <c r="EI21" i="10" a="1"/>
  <c r="EI21" i="10" s="1"/>
  <c r="EP21" i="10" a="1"/>
  <c r="EP21" i="10" s="1"/>
  <c r="EV21" i="10" a="1"/>
  <c r="EV21" i="10" s="1"/>
  <c r="EF22" i="10" a="1"/>
  <c r="EF22" i="10" s="1"/>
  <c r="ES22" i="10" a="1"/>
  <c r="ES22" i="10" s="1"/>
  <c r="EY22" i="10" a="1"/>
  <c r="EY22" i="10" s="1"/>
  <c r="EJ23" i="10" a="1"/>
  <c r="EJ23" i="10" s="1"/>
  <c r="EQ23" i="10" a="1"/>
  <c r="EQ23" i="10" s="1"/>
  <c r="EW23" i="10" a="1"/>
  <c r="EW23" i="10" s="1"/>
  <c r="EF24" i="10" a="1"/>
  <c r="EF24" i="10" s="1"/>
  <c r="EL24" i="10" a="1"/>
  <c r="EL24" i="10" s="1"/>
  <c r="ES24" i="10" a="1"/>
  <c r="ES24" i="10" s="1"/>
  <c r="EY24" i="10" a="1"/>
  <c r="EY24" i="10" s="1"/>
  <c r="EH25" i="10" a="1"/>
  <c r="EH25" i="10" s="1"/>
  <c r="EP25" i="10" a="1"/>
  <c r="EP25" i="10" s="1"/>
  <c r="EV25" i="10" a="1"/>
  <c r="EV25" i="10" s="1"/>
  <c r="EF26" i="10" a="1"/>
  <c r="EF26" i="10" s="1"/>
  <c r="EL26" i="10" a="1"/>
  <c r="EL26" i="10" s="1"/>
  <c r="ET26" i="10" a="1"/>
  <c r="ET26" i="10" s="1"/>
  <c r="FA26" i="10" a="1"/>
  <c r="FA26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V29" i="10" a="1"/>
  <c r="EV29" i="10" s="1"/>
  <c r="EF30" i="10" a="1"/>
  <c r="EF30" i="10" s="1"/>
  <c r="EM30" i="10" a="1"/>
  <c r="EM30" i="10" s="1"/>
  <c r="ET30" i="10" a="1"/>
  <c r="ET30" i="10" s="1"/>
  <c r="FA30" i="10" a="1"/>
  <c r="FA30" i="10" s="1"/>
  <c r="EL31" i="10" a="1"/>
  <c r="EL31" i="10" s="1"/>
  <c r="EZ31" i="10" a="1"/>
  <c r="EZ31" i="10" s="1"/>
  <c r="EJ32" i="10" a="1"/>
  <c r="EJ32" i="10" s="1"/>
  <c r="EQ32" i="10" a="1"/>
  <c r="EQ32" i="10" s="1"/>
  <c r="EW32" i="10" a="1"/>
  <c r="EW32" i="10" s="1"/>
  <c r="EG33" i="10" a="1"/>
  <c r="EG33" i="10" s="1"/>
  <c r="EM33" i="10" a="1"/>
  <c r="EM33" i="10" s="1"/>
  <c r="FA33" i="10" a="1"/>
  <c r="FA33" i="10" s="1"/>
  <c r="EK34" i="10" a="1"/>
  <c r="EK34" i="10" s="1"/>
  <c r="ER34" i="10" a="1"/>
  <c r="ER34" i="10" s="1"/>
  <c r="EO8" i="10" a="1"/>
  <c r="EO8" i="10" s="1"/>
  <c r="EQ9" i="10" a="1"/>
  <c r="EQ9" i="10" s="1"/>
  <c r="EF10" i="10" a="1"/>
  <c r="EF10" i="10" s="1"/>
  <c r="EQ10" i="10" a="1"/>
  <c r="EQ10" i="10" s="1"/>
  <c r="EN11" i="10" a="1"/>
  <c r="EN11" i="10" s="1"/>
  <c r="EX11" i="10" a="1"/>
  <c r="EX11" i="10" s="1"/>
  <c r="EK12" i="10" a="1"/>
  <c r="EK12" i="10" s="1"/>
  <c r="EV12" i="10" a="1"/>
  <c r="EV12" i="10" s="1"/>
  <c r="EJ13" i="10" a="1"/>
  <c r="EJ13" i="10" s="1"/>
  <c r="ET13" i="10" a="1"/>
  <c r="ET13" i="10" s="1"/>
  <c r="EG14" i="10" a="1"/>
  <c r="EG14" i="10" s="1"/>
  <c r="EQ14" i="10" a="1"/>
  <c r="EQ14" i="10" s="1"/>
  <c r="EM15" i="10" a="1"/>
  <c r="EM15" i="10" s="1"/>
  <c r="EW15" i="10" a="1"/>
  <c r="EW15" i="10" s="1"/>
  <c r="EI16" i="10" a="1"/>
  <c r="EI16" i="10" s="1"/>
  <c r="ES16" i="10" a="1"/>
  <c r="ES16" i="10" s="1"/>
  <c r="FA16" i="10" a="1"/>
  <c r="FA16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FB19" i="10" a="1"/>
  <c r="FB19" i="10" s="1"/>
  <c r="EL20" i="10" a="1"/>
  <c r="EL20" i="10" s="1"/>
  <c r="EY20" i="10" a="1"/>
  <c r="EY20" i="10" s="1"/>
  <c r="EJ21" i="10" a="1"/>
  <c r="EJ21" i="10" s="1"/>
  <c r="EQ21" i="10" a="1"/>
  <c r="EQ21" i="10" s="1"/>
  <c r="EW21" i="10" a="1"/>
  <c r="EW21" i="10" s="1"/>
  <c r="EM22" i="10" a="1"/>
  <c r="EM22" i="10" s="1"/>
  <c r="ET22" i="10" a="1"/>
  <c r="ET22" i="10" s="1"/>
  <c r="EZ22" i="10" a="1"/>
  <c r="EZ22" i="10" s="1"/>
  <c r="EK23" i="10" a="1"/>
  <c r="EK23" i="10" s="1"/>
  <c r="EM24" i="10" a="1"/>
  <c r="EM24" i="10" s="1"/>
  <c r="ET24" i="10" a="1"/>
  <c r="ET24" i="10" s="1"/>
  <c r="EZ24" i="10" a="1"/>
  <c r="EZ24" i="10" s="1"/>
  <c r="EI25" i="10" a="1"/>
  <c r="EI25" i="10" s="1"/>
  <c r="EQ25" i="10" a="1"/>
  <c r="EQ25" i="10" s="1"/>
  <c r="EW25" i="10" a="1"/>
  <c r="EW25" i="10" s="1"/>
  <c r="EG26" i="10" a="1"/>
  <c r="EG26" i="10" s="1"/>
  <c r="EM26" i="10" a="1"/>
  <c r="EM26" i="10" s="1"/>
  <c r="EU26" i="10" a="1"/>
  <c r="EU26" i="10" s="1"/>
  <c r="FB26" i="10" a="1"/>
  <c r="FB26" i="10" s="1"/>
  <c r="EK27" i="10" a="1"/>
  <c r="EK27" i="10" s="1"/>
  <c r="ER27" i="10" a="1"/>
  <c r="ER27" i="10" s="1"/>
  <c r="EY27" i="10" a="1"/>
  <c r="EY27" i="10" s="1"/>
  <c r="EI28" i="10" a="1"/>
  <c r="EI28" i="10" s="1"/>
  <c r="EP28" i="10" a="1"/>
  <c r="EP28" i="10" s="1"/>
  <c r="EX28" i="10" a="1"/>
  <c r="EX28" i="10" s="1"/>
  <c r="EI29" i="10" a="1"/>
  <c r="EI29" i="10" s="1"/>
  <c r="EO29" i="10" a="1"/>
  <c r="EO29" i="10" s="1"/>
  <c r="EW29" i="10" a="1"/>
  <c r="EW29" i="10" s="1"/>
  <c r="EG30" i="10" a="1"/>
  <c r="EG30" i="10" s="1"/>
  <c r="EU30" i="10" a="1"/>
  <c r="EU30" i="10" s="1"/>
  <c r="FB30" i="10" a="1"/>
  <c r="FB30" i="10" s="1"/>
  <c r="EM31" i="10" a="1"/>
  <c r="EM31" i="10" s="1"/>
  <c r="ET31" i="10" a="1"/>
  <c r="ET31" i="10" s="1"/>
  <c r="FA31" i="10" a="1"/>
  <c r="FA31" i="10" s="1"/>
  <c r="EK32" i="10" a="1"/>
  <c r="EK32" i="10" s="1"/>
  <c r="ER32" i="10" a="1"/>
  <c r="ER32" i="10" s="1"/>
  <c r="EX32" i="10" a="1"/>
  <c r="EX32" i="10" s="1"/>
  <c r="EN33" i="10" a="1"/>
  <c r="EN33" i="10" s="1"/>
  <c r="ET33" i="10" a="1"/>
  <c r="ET33" i="10" s="1"/>
  <c r="FB33" i="10" a="1"/>
  <c r="FB33" i="10" s="1"/>
  <c r="EL34" i="10" a="1"/>
  <c r="EL34" i="10" s="1"/>
  <c r="ES34" i="10" a="1"/>
  <c r="ES34" i="10" s="1"/>
  <c r="EZ34" i="10" a="1"/>
  <c r="EZ34" i="10" s="1"/>
  <c r="EJ35" i="10" a="1"/>
  <c r="EJ35" i="10" s="1"/>
  <c r="EP35" i="10" a="1"/>
  <c r="EP35" i="10" s="1"/>
  <c r="EW35" i="10" a="1"/>
  <c r="EW35" i="10" s="1"/>
  <c r="EH36" i="10" a="1"/>
  <c r="EH36" i="10" s="1"/>
  <c r="EU36" i="10" a="1"/>
  <c r="EU36" i="10" s="1"/>
  <c r="FB36" i="10" a="1"/>
  <c r="FB36" i="10" s="1"/>
  <c r="ES8" i="10" a="1"/>
  <c r="ES8" i="10" s="1"/>
  <c r="ER9" i="10" a="1"/>
  <c r="ER9" i="10" s="1"/>
  <c r="EG10" i="10" a="1"/>
  <c r="EG10" i="10" s="1"/>
  <c r="ER10" i="10" a="1"/>
  <c r="ER10" i="10" s="1"/>
  <c r="FB10" i="10" a="1"/>
  <c r="FB10" i="10" s="1"/>
  <c r="EO11" i="10" a="1"/>
  <c r="EO11" i="10" s="1"/>
  <c r="EY11" i="10" a="1"/>
  <c r="EY11" i="10" s="1"/>
  <c r="EM12" i="10" a="1"/>
  <c r="EM12" i="10" s="1"/>
  <c r="EW12" i="10" a="1"/>
  <c r="EW12" i="10" s="1"/>
  <c r="EK13" i="10" a="1"/>
  <c r="EK13" i="10" s="1"/>
  <c r="EH14" i="10" a="1"/>
  <c r="EH14" i="10" s="1"/>
  <c r="ER14" i="10" a="1"/>
  <c r="ER14" i="10" s="1"/>
  <c r="EN15" i="10" a="1"/>
  <c r="EN15" i="10" s="1"/>
  <c r="EX15" i="10" a="1"/>
  <c r="EX15" i="10" s="1"/>
  <c r="EK16" i="10" a="1"/>
  <c r="EK16" i="10" s="1"/>
  <c r="ET16" i="10" a="1"/>
  <c r="ET16" i="10" s="1"/>
  <c r="FB16" i="10" a="1"/>
  <c r="FB16" i="10" s="1"/>
  <c r="EK17" i="10" a="1"/>
  <c r="EK17" i="10" s="1"/>
  <c r="ES17" i="10" a="1"/>
  <c r="ES17" i="10" s="1"/>
  <c r="EY17" i="10" a="1"/>
  <c r="EY17" i="10" s="1"/>
  <c r="EJ18" i="10" a="1"/>
  <c r="EJ18" i="10" s="1"/>
  <c r="EQ18" i="10" a="1"/>
  <c r="EQ18" i="10" s="1"/>
  <c r="EX18" i="10" a="1"/>
  <c r="EX18" i="10" s="1"/>
  <c r="EI19" i="10" a="1"/>
  <c r="EI19" i="10" s="1"/>
  <c r="EO19" i="10" a="1"/>
  <c r="EO19" i="10" s="1"/>
  <c r="EV19" i="10" a="1"/>
  <c r="EV19" i="10" s="1"/>
  <c r="EF20" i="10" a="1"/>
  <c r="EF20" i="10" s="1"/>
  <c r="ES20" i="10" a="1"/>
  <c r="ES20" i="10" s="1"/>
  <c r="EZ20" i="10" a="1"/>
  <c r="EZ20" i="10" s="1"/>
  <c r="EK21" i="10" a="1"/>
  <c r="EK21" i="10" s="1"/>
  <c r="EX21" i="10" a="1"/>
  <c r="EX21" i="10" s="1"/>
  <c r="EG22" i="10" a="1"/>
  <c r="EG22" i="10" s="1"/>
  <c r="EN22" i="10" a="1"/>
  <c r="EN22" i="10" s="1"/>
  <c r="EU22" i="10" a="1"/>
  <c r="EU22" i="10" s="1"/>
  <c r="FA22" i="10" a="1"/>
  <c r="FA22" i="10" s="1"/>
  <c r="EL23" i="10" a="1"/>
  <c r="EL23" i="10" s="1"/>
  <c r="ER23" i="10" a="1"/>
  <c r="ER23" i="10" s="1"/>
  <c r="EX23" i="10" a="1"/>
  <c r="EX23" i="10" s="1"/>
  <c r="EG24" i="10" a="1"/>
  <c r="EG24" i="10" s="1"/>
  <c r="EN24" i="10" a="1"/>
  <c r="EN24" i="10" s="1"/>
  <c r="EU24" i="10" a="1"/>
  <c r="EU24" i="10" s="1"/>
  <c r="EJ25" i="10" a="1"/>
  <c r="EJ25" i="10" s="1"/>
  <c r="EX25" i="10" a="1"/>
  <c r="EX25" i="10" s="1"/>
  <c r="EH26" i="10" a="1"/>
  <c r="EH26" i="10" s="1"/>
  <c r="EN26" i="10" a="1"/>
  <c r="EN26" i="10" s="1"/>
  <c r="EV26" i="10" a="1"/>
  <c r="EV26" i="10" s="1"/>
  <c r="EF27" i="10" a="1"/>
  <c r="EF27" i="10" s="1"/>
  <c r="EL27" i="10" a="1"/>
  <c r="EL27" i="10" s="1"/>
  <c r="ES27" i="10" a="1"/>
  <c r="ES27" i="10" s="1"/>
  <c r="EZ27" i="10" a="1"/>
  <c r="EZ27" i="10" s="1"/>
  <c r="EJ28" i="10" a="1"/>
  <c r="EJ28" i="10" s="1"/>
  <c r="EQ28" i="10" a="1"/>
  <c r="EQ28" i="10" s="1"/>
  <c r="EY28" i="10" a="1"/>
  <c r="EY28" i="10" s="1"/>
  <c r="EJ29" i="10" a="1"/>
  <c r="EJ29" i="10" s="1"/>
  <c r="EP29" i="10" a="1"/>
  <c r="EP29" i="10" s="1"/>
  <c r="EX29" i="10" a="1"/>
  <c r="EX29" i="10" s="1"/>
  <c r="EH30" i="10" a="1"/>
  <c r="EH30" i="10" s="1"/>
  <c r="EN30" i="10" a="1"/>
  <c r="EN30" i="10" s="1"/>
  <c r="EV30" i="10" a="1"/>
  <c r="EV30" i="10" s="1"/>
  <c r="EF31" i="10" a="1"/>
  <c r="EF31" i="10" s="1"/>
  <c r="EN31" i="10" a="1"/>
  <c r="EN31" i="10" s="1"/>
  <c r="EU31" i="10" a="1"/>
  <c r="EU31" i="10" s="1"/>
  <c r="FB31" i="10" a="1"/>
  <c r="FB31" i="10" s="1"/>
  <c r="EL32" i="10" a="1"/>
  <c r="EL32" i="10" s="1"/>
  <c r="ES32" i="10" a="1"/>
  <c r="ES32" i="10" s="1"/>
  <c r="EY32" i="10" a="1"/>
  <c r="EY32" i="10" s="1"/>
  <c r="EH33" i="10" a="1"/>
  <c r="EH33" i="10" s="1"/>
  <c r="EV8" i="10" a="1"/>
  <c r="EV8" i="10" s="1"/>
  <c r="ET9" i="10" a="1"/>
  <c r="ET9" i="10" s="1"/>
  <c r="EI10" i="10" a="1"/>
  <c r="EI10" i="10" s="1"/>
  <c r="ES10" i="10" a="1"/>
  <c r="ES10" i="10" s="1"/>
  <c r="EF11" i="10" a="1"/>
  <c r="EF11" i="10" s="1"/>
  <c r="EQ11" i="10" a="1"/>
  <c r="EQ11" i="10" s="1"/>
  <c r="EZ11" i="10" a="1"/>
  <c r="EZ11" i="10" s="1"/>
  <c r="EN12" i="10" a="1"/>
  <c r="EN12" i="10" s="1"/>
  <c r="EY12" i="10" a="1"/>
  <c r="EY12" i="10" s="1"/>
  <c r="EL13" i="10" a="1"/>
  <c r="EL13" i="10" s="1"/>
  <c r="EV13" i="10" a="1"/>
  <c r="EV13" i="10" s="1"/>
  <c r="EJ14" i="10" a="1"/>
  <c r="EJ14" i="10" s="1"/>
  <c r="ES14" i="10" a="1"/>
  <c r="ES14" i="10" s="1"/>
  <c r="FB14" i="10" a="1"/>
  <c r="FB14" i="10" s="1"/>
  <c r="EP15" i="10" a="1"/>
  <c r="EP15" i="10" s="1"/>
  <c r="EL16" i="10" a="1"/>
  <c r="EL16" i="10" s="1"/>
  <c r="EU16" i="10" a="1"/>
  <c r="EU16" i="10" s="1"/>
  <c r="EL17" i="10" a="1"/>
  <c r="EL17" i="10" s="1"/>
  <c r="ET17" i="10" a="1"/>
  <c r="ET17" i="10" s="1"/>
  <c r="EZ17" i="10" a="1"/>
  <c r="EZ17" i="10" s="1"/>
  <c r="EK18" i="10" a="1"/>
  <c r="EK18" i="10" s="1"/>
  <c r="ER18" i="10" a="1"/>
  <c r="ER18" i="10" s="1"/>
  <c r="EY18" i="10" a="1"/>
  <c r="EY18" i="10" s="1"/>
  <c r="EJ19" i="10" a="1"/>
  <c r="EJ19" i="10" s="1"/>
  <c r="EP19" i="10" a="1"/>
  <c r="EP19" i="10" s="1"/>
  <c r="EW19" i="10" a="1"/>
  <c r="EW19" i="10" s="1"/>
  <c r="EG20" i="10" a="1"/>
  <c r="EG20" i="10" s="1"/>
  <c r="EM20" i="10" a="1"/>
  <c r="EM20" i="10" s="1"/>
  <c r="ET20" i="10" a="1"/>
  <c r="ET20" i="10" s="1"/>
  <c r="FA20" i="10" a="1"/>
  <c r="FA20" i="10" s="1"/>
  <c r="EL21" i="10" a="1"/>
  <c r="EL21" i="10" s="1"/>
  <c r="ER21" i="10" a="1"/>
  <c r="ER21" i="10" s="1"/>
  <c r="EY21" i="10" a="1"/>
  <c r="EY21" i="10" s="1"/>
  <c r="EH22" i="10" a="1"/>
  <c r="EH22" i="10" s="1"/>
  <c r="EO22" i="10" a="1"/>
  <c r="EO22" i="10" s="1"/>
  <c r="EV22" i="10" a="1"/>
  <c r="EV22" i="10" s="1"/>
  <c r="FB22" i="10" a="1"/>
  <c r="FB22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V24" i="10" a="1"/>
  <c r="EV24" i="10" s="1"/>
  <c r="FA24" i="10" a="1"/>
  <c r="FA24" i="10" s="1"/>
  <c r="EK25" i="10" a="1"/>
  <c r="EK25" i="10" s="1"/>
  <c r="ER25" i="10" a="1"/>
  <c r="ER25" i="10" s="1"/>
  <c r="EY25" i="10" a="1"/>
  <c r="EY25" i="10" s="1"/>
  <c r="EO26" i="10" a="1"/>
  <c r="EO26" i="10" s="1"/>
  <c r="EW26" i="10" a="1"/>
  <c r="EW26" i="10" s="1"/>
  <c r="EG27" i="10" a="1"/>
  <c r="EG27" i="10" s="1"/>
  <c r="EM27" i="10" a="1"/>
  <c r="EM27" i="10" s="1"/>
  <c r="ET27" i="10" a="1"/>
  <c r="ET27" i="10" s="1"/>
  <c r="FA27" i="10" a="1"/>
  <c r="FA27" i="10" s="1"/>
  <c r="EK28" i="10" a="1"/>
  <c r="EK28" i="10" s="1"/>
  <c r="ER28" i="10" a="1"/>
  <c r="ER28" i="10" s="1"/>
  <c r="EZ28" i="10" a="1"/>
  <c r="EZ28" i="10" s="1"/>
  <c r="EK29" i="10" a="1"/>
  <c r="EK29" i="10" s="1"/>
  <c r="EQ29" i="10" a="1"/>
  <c r="EQ29" i="10" s="1"/>
  <c r="EI30" i="10" a="1"/>
  <c r="EI30" i="10" s="1"/>
  <c r="EO30" i="10" a="1"/>
  <c r="EO30" i="10" s="1"/>
  <c r="EG31" i="10" a="1"/>
  <c r="EG31" i="10" s="1"/>
  <c r="EO31" i="10" a="1"/>
  <c r="EO31" i="10" s="1"/>
  <c r="EV31" i="10" a="1"/>
  <c r="EV31" i="10" s="1"/>
  <c r="EF32" i="10" a="1"/>
  <c r="EF32" i="10" s="1"/>
  <c r="EM32" i="10" a="1"/>
  <c r="EM32" i="10" s="1"/>
  <c r="EZ32" i="10" a="1"/>
  <c r="EZ32" i="10" s="1"/>
  <c r="EP33" i="10" a="1"/>
  <c r="EP33" i="10" s="1"/>
  <c r="EV33" i="10" a="1"/>
  <c r="EV33" i="10" s="1"/>
  <c r="EF34" i="10" a="1"/>
  <c r="EF34" i="10" s="1"/>
  <c r="EN34" i="10" a="1"/>
  <c r="EN34" i="10" s="1"/>
  <c r="EU34" i="10" a="1"/>
  <c r="EU34" i="10" s="1"/>
  <c r="FA34" i="10" a="1"/>
  <c r="FA34" i="10" s="1"/>
  <c r="EY35" i="10" a="1"/>
  <c r="EY35" i="10" s="1"/>
  <c r="EJ36" i="10" a="1"/>
  <c r="EJ36" i="10" s="1"/>
  <c r="EP36" i="10" a="1"/>
  <c r="EP36" i="10" s="1"/>
  <c r="EW36" i="10" a="1"/>
  <c r="EW36" i="10" s="1"/>
  <c r="FC7" i="10" a="1"/>
  <c r="FC7" i="10" s="1"/>
  <c r="FC15" i="10" a="1"/>
  <c r="FC15" i="10" s="1"/>
  <c r="FC23" i="10" a="1"/>
  <c r="FC23" i="10" s="1"/>
  <c r="FC31" i="10" a="1"/>
  <c r="FC31" i="10" s="1"/>
  <c r="FF6" i="10" a="1"/>
  <c r="FF6" i="10" s="1"/>
  <c r="FN6" i="10" a="1"/>
  <c r="FN6" i="10" s="1"/>
  <c r="FV6" i="10" a="1"/>
  <c r="FV6" i="10" s="1"/>
  <c r="FF7" i="10" a="1"/>
  <c r="FF7" i="10" s="1"/>
  <c r="FN7" i="10" a="1"/>
  <c r="FN7" i="10" s="1"/>
  <c r="FV7" i="10" a="1"/>
  <c r="FV7" i="10" s="1"/>
  <c r="FF8" i="10" a="1"/>
  <c r="FF8" i="10" s="1"/>
  <c r="FN8" i="10" a="1"/>
  <c r="FN8" i="10" s="1"/>
  <c r="FV8" i="10" a="1"/>
  <c r="FV8" i="10" s="1"/>
  <c r="FE9" i="10" a="1"/>
  <c r="FE9" i="10" s="1"/>
  <c r="FL9" i="10" a="1"/>
  <c r="FL9" i="10" s="1"/>
  <c r="FS9" i="10" a="1"/>
  <c r="FS9" i="10" s="1"/>
  <c r="FZ9" i="10" a="1"/>
  <c r="FZ9" i="10" s="1"/>
  <c r="EZ8" i="10" a="1"/>
  <c r="EZ8" i="10" s="1"/>
  <c r="EU9" i="10" a="1"/>
  <c r="EU9" i="10" s="1"/>
  <c r="EJ10" i="10" a="1"/>
  <c r="EJ10" i="10" s="1"/>
  <c r="EU10" i="10" a="1"/>
  <c r="EU10" i="10" s="1"/>
  <c r="EG11" i="10" a="1"/>
  <c r="EG11" i="10" s="1"/>
  <c r="ER11" i="10" a="1"/>
  <c r="ER11" i="10" s="1"/>
  <c r="FB11" i="10" a="1"/>
  <c r="FB11" i="10" s="1"/>
  <c r="EO12" i="10" a="1"/>
  <c r="EO12" i="10" s="1"/>
  <c r="EZ12" i="10" a="1"/>
  <c r="EZ12" i="10" s="1"/>
  <c r="EN13" i="10" a="1"/>
  <c r="EN13" i="10" s="1"/>
  <c r="EW13" i="10" a="1"/>
  <c r="EW13" i="10" s="1"/>
  <c r="EK14" i="10" a="1"/>
  <c r="EK14" i="10" s="1"/>
  <c r="EU14" i="10" a="1"/>
  <c r="EU14" i="10" s="1"/>
  <c r="EF15" i="10" a="1"/>
  <c r="EF15" i="10" s="1"/>
  <c r="EQ15" i="10" a="1"/>
  <c r="EQ15" i="10" s="1"/>
  <c r="EZ15" i="10" a="1"/>
  <c r="EZ15" i="10" s="1"/>
  <c r="EM16" i="10" a="1"/>
  <c r="EM16" i="10" s="1"/>
  <c r="EV16" i="10" a="1"/>
  <c r="EV16" i="10" s="1"/>
  <c r="EF17" i="10" a="1"/>
  <c r="EF17" i="10" s="1"/>
  <c r="EM17" i="10" a="1"/>
  <c r="EM17" i="10" s="1"/>
  <c r="EU17" i="10" a="1"/>
  <c r="EU17" i="10" s="1"/>
  <c r="FA17" i="10" a="1"/>
  <c r="FA17" i="10" s="1"/>
  <c r="EL18" i="10" a="1"/>
  <c r="EL18" i="10" s="1"/>
  <c r="ES18" i="10" a="1"/>
  <c r="ES18" i="10" s="1"/>
  <c r="EZ18" i="10" a="1"/>
  <c r="EZ18" i="10" s="1"/>
  <c r="EK19" i="10" a="1"/>
  <c r="EK19" i="10" s="1"/>
  <c r="EQ19" i="10" a="1"/>
  <c r="EQ19" i="10" s="1"/>
  <c r="EX19" i="10" a="1"/>
  <c r="EX19" i="10" s="1"/>
  <c r="EH20" i="10" a="1"/>
  <c r="EH20" i="10" s="1"/>
  <c r="EN20" i="10" a="1"/>
  <c r="EN20" i="10" s="1"/>
  <c r="FB20" i="10" a="1"/>
  <c r="FB20" i="10" s="1"/>
  <c r="EM21" i="10" a="1"/>
  <c r="EM21" i="10" s="1"/>
  <c r="ES21" i="10" a="1"/>
  <c r="ES21" i="10" s="1"/>
  <c r="EI22" i="10" a="1"/>
  <c r="EI22" i="10" s="1"/>
  <c r="EP22" i="10" a="1"/>
  <c r="EP22" i="10" s="1"/>
  <c r="EF23" i="10" a="1"/>
  <c r="EF23" i="10" s="1"/>
  <c r="EN23" i="10" a="1"/>
  <c r="EN23" i="10" s="1"/>
  <c r="ET23" i="10" a="1"/>
  <c r="ET23" i="10" s="1"/>
  <c r="EZ23" i="10" a="1"/>
  <c r="EZ23" i="10" s="1"/>
  <c r="EP24" i="10" a="1"/>
  <c r="EP24" i="10" s="1"/>
  <c r="FB24" i="10" a="1"/>
  <c r="FB24" i="10" s="1"/>
  <c r="EL25" i="10" a="1"/>
  <c r="EL25" i="10" s="1"/>
  <c r="ES25" i="10" a="1"/>
  <c r="ES25" i="10" s="1"/>
  <c r="EI26" i="10" a="1"/>
  <c r="EI26" i="10" s="1"/>
  <c r="EP26" i="10" a="1"/>
  <c r="EP26" i="10" s="1"/>
  <c r="EX26" i="10" a="1"/>
  <c r="EX26" i="10" s="1"/>
  <c r="EN27" i="10" a="1"/>
  <c r="EN27" i="10" s="1"/>
  <c r="EU27" i="10" a="1"/>
  <c r="EU27" i="10" s="1"/>
  <c r="ES28" i="10" a="1"/>
  <c r="ES28" i="10" s="1"/>
  <c r="FA28" i="10" a="1"/>
  <c r="FA28" i="10" s="1"/>
  <c r="EL29" i="10" a="1"/>
  <c r="EL29" i="10" s="1"/>
  <c r="ER29" i="10" a="1"/>
  <c r="ER29" i="10" s="1"/>
  <c r="EY29" i="10" a="1"/>
  <c r="EY29" i="10" s="1"/>
  <c r="EJ30" i="10" a="1"/>
  <c r="EJ30" i="10" s="1"/>
  <c r="EP30" i="10" a="1"/>
  <c r="EP30" i="10" s="1"/>
  <c r="EW30" i="10" a="1"/>
  <c r="EW30" i="10" s="1"/>
  <c r="EH31" i="10" a="1"/>
  <c r="EH31" i="10" s="1"/>
  <c r="EP31" i="10" a="1"/>
  <c r="EP31" i="10" s="1"/>
  <c r="EG32" i="10" a="1"/>
  <c r="EG32" i="10" s="1"/>
  <c r="EN32" i="10" a="1"/>
  <c r="EN32" i="10" s="1"/>
  <c r="ET32" i="10" a="1"/>
  <c r="ET32" i="10" s="1"/>
  <c r="FA32" i="10" a="1"/>
  <c r="FA32" i="10" s="1"/>
  <c r="EI33" i="10" a="1"/>
  <c r="EI33" i="10" s="1"/>
  <c r="EQ33" i="10" a="1"/>
  <c r="EQ33" i="10" s="1"/>
  <c r="EW33" i="10" a="1"/>
  <c r="EW33" i="10" s="1"/>
  <c r="EG34" i="10" a="1"/>
  <c r="EG34" i="10" s="1"/>
  <c r="EV34" i="10" a="1"/>
  <c r="EV34" i="10" s="1"/>
  <c r="FB34" i="10" a="1"/>
  <c r="FB34" i="10" s="1"/>
  <c r="EG9" i="10" a="1"/>
  <c r="EG9" i="10" s="1"/>
  <c r="EV9" i="10" a="1"/>
  <c r="EV9" i="10" s="1"/>
  <c r="EK10" i="10" a="1"/>
  <c r="EK10" i="10" s="1"/>
  <c r="EV10" i="10" a="1"/>
  <c r="EV10" i="10" s="1"/>
  <c r="EI11" i="10" a="1"/>
  <c r="EI11" i="10" s="1"/>
  <c r="ES11" i="10" a="1"/>
  <c r="ES11" i="10" s="1"/>
  <c r="EF12" i="10" a="1"/>
  <c r="EF12" i="10" s="1"/>
  <c r="EQ12" i="10" a="1"/>
  <c r="EQ12" i="10" s="1"/>
  <c r="FA12" i="10" a="1"/>
  <c r="FA12" i="10" s="1"/>
  <c r="EO13" i="10" a="1"/>
  <c r="EO13" i="10" s="1"/>
  <c r="EY13" i="10" a="1"/>
  <c r="EY13" i="10" s="1"/>
  <c r="EL14" i="10" a="1"/>
  <c r="EL14" i="10" s="1"/>
  <c r="EV14" i="10" a="1"/>
  <c r="EV14" i="10" s="1"/>
  <c r="EH15" i="10" a="1"/>
  <c r="EH15" i="10" s="1"/>
  <c r="ER15" i="10" a="1"/>
  <c r="ER15" i="10" s="1"/>
  <c r="FA15" i="10" a="1"/>
  <c r="FA15" i="10" s="1"/>
  <c r="EO16" i="10" a="1"/>
  <c r="EO16" i="10" s="1"/>
  <c r="EW16" i="10" a="1"/>
  <c r="EW16" i="10" s="1"/>
  <c r="EG17" i="10" a="1"/>
  <c r="EG17" i="10" s="1"/>
  <c r="EN17" i="10" a="1"/>
  <c r="EN17" i="10" s="1"/>
  <c r="FB17" i="10" a="1"/>
  <c r="FB17" i="10" s="1"/>
  <c r="EM18" i="10" a="1"/>
  <c r="EM18" i="10" s="1"/>
  <c r="FA18" i="10" a="1"/>
  <c r="FA18" i="10" s="1"/>
  <c r="ER19" i="10" a="1"/>
  <c r="ER19" i="10" s="1"/>
  <c r="EY19" i="10" a="1"/>
  <c r="EY19" i="10" s="1"/>
  <c r="EO20" i="10" a="1"/>
  <c r="EO20" i="10" s="1"/>
  <c r="EU20" i="10" a="1"/>
  <c r="EU20" i="10" s="1"/>
  <c r="EF21" i="10" a="1"/>
  <c r="EF21" i="10" s="1"/>
  <c r="EZ21" i="10" a="1"/>
  <c r="EZ21" i="10" s="1"/>
  <c r="EJ22" i="10" a="1"/>
  <c r="EJ22" i="10" s="1"/>
  <c r="EQ22" i="10" a="1"/>
  <c r="EQ22" i="10" s="1"/>
  <c r="EW22" i="10" a="1"/>
  <c r="EW22" i="10" s="1"/>
  <c r="EG23" i="10" a="1"/>
  <c r="EG23" i="10" s="1"/>
  <c r="EO23" i="10" a="1"/>
  <c r="EO23" i="10" s="1"/>
  <c r="EU23" i="10" a="1"/>
  <c r="EU23" i="10" s="1"/>
  <c r="FA23" i="10" a="1"/>
  <c r="FA23" i="10" s="1"/>
  <c r="EI24" i="10" a="1"/>
  <c r="EI24" i="10" s="1"/>
  <c r="EW24" i="10" a="1"/>
  <c r="EW24" i="10" s="1"/>
  <c r="EM25" i="10" a="1"/>
  <c r="EM25" i="10" s="1"/>
  <c r="ET25" i="10" a="1"/>
  <c r="ET25" i="10" s="1"/>
  <c r="EZ25" i="10" a="1"/>
  <c r="EZ25" i="10" s="1"/>
  <c r="EJ26" i="10" a="1"/>
  <c r="EJ26" i="10" s="1"/>
  <c r="EQ26" i="10" a="1"/>
  <c r="EQ26" i="10" s="1"/>
  <c r="EY26" i="10" a="1"/>
  <c r="EY26" i="10" s="1"/>
  <c r="EH27" i="10" a="1"/>
  <c r="EH27" i="10" s="1"/>
  <c r="EO27" i="10" a="1"/>
  <c r="EO27" i="10" s="1"/>
  <c r="FB27" i="10" a="1"/>
  <c r="FB27" i="10" s="1"/>
  <c r="EL28" i="10" a="1"/>
  <c r="EL28" i="10" s="1"/>
  <c r="ET28" i="10" a="1"/>
  <c r="ET28" i="10" s="1"/>
  <c r="FB28" i="10" a="1"/>
  <c r="FB28" i="10" s="1"/>
  <c r="ES29" i="10" a="1"/>
  <c r="ES29" i="10" s="1"/>
  <c r="EZ29" i="10" a="1"/>
  <c r="EZ29" i="10" s="1"/>
  <c r="EQ30" i="10" a="1"/>
  <c r="EQ30" i="10" s="1"/>
  <c r="EX30" i="10" a="1"/>
  <c r="EX30" i="10" s="1"/>
  <c r="EI31" i="10" a="1"/>
  <c r="EI31" i="10" s="1"/>
  <c r="EQ31" i="10" a="1"/>
  <c r="EQ31" i="10" s="1"/>
  <c r="EW31" i="10" a="1"/>
  <c r="EW31" i="10" s="1"/>
  <c r="EH32" i="10" a="1"/>
  <c r="EH32" i="10" s="1"/>
  <c r="EO32" i="10" a="1"/>
  <c r="EO32" i="10" s="1"/>
  <c r="EU32" i="10" a="1"/>
  <c r="EU32" i="10" s="1"/>
  <c r="FB32" i="10" a="1"/>
  <c r="FB32" i="10" s="1"/>
  <c r="EJ33" i="10" a="1"/>
  <c r="EJ33" i="10" s="1"/>
  <c r="EX33" i="10" a="1"/>
  <c r="EX33" i="10" s="1"/>
  <c r="EH34" i="10" a="1"/>
  <c r="EH34" i="10" s="1"/>
  <c r="EO34" i="10" a="1"/>
  <c r="EO34" i="10" s="1"/>
  <c r="EW34" i="10" a="1"/>
  <c r="EW34" i="10" s="1"/>
  <c r="EF35" i="10" a="1"/>
  <c r="EF35" i="10" s="1"/>
  <c r="EM35" i="10" a="1"/>
  <c r="EM35" i="10" s="1"/>
  <c r="ES35" i="10" a="1"/>
  <c r="ES35" i="10" s="1"/>
  <c r="FA35" i="10" a="1"/>
  <c r="FA35" i="10" s="1"/>
  <c r="ER36" i="10" a="1"/>
  <c r="ER36" i="10" s="1"/>
  <c r="EY36" i="10" a="1"/>
  <c r="EY36" i="10" s="1"/>
  <c r="EY9" i="10" a="1"/>
  <c r="EY9" i="10" s="1"/>
  <c r="EM10" i="10" a="1"/>
  <c r="EM10" i="10" s="1"/>
  <c r="EW10" i="10" a="1"/>
  <c r="EW10" i="10" s="1"/>
  <c r="EJ11" i="10" a="1"/>
  <c r="EJ11" i="10" s="1"/>
  <c r="ET11" i="10" a="1"/>
  <c r="ET11" i="10" s="1"/>
  <c r="EG12" i="10" a="1"/>
  <c r="EG12" i="10" s="1"/>
  <c r="ER12" i="10" a="1"/>
  <c r="ER12" i="10" s="1"/>
  <c r="EF13" i="10" a="1"/>
  <c r="EF13" i="10" s="1"/>
  <c r="EP13" i="10" a="1"/>
  <c r="EP13" i="10" s="1"/>
  <c r="EZ13" i="10" a="1"/>
  <c r="EZ13" i="10" s="1"/>
  <c r="EN14" i="10" a="1"/>
  <c r="EN14" i="10" s="1"/>
  <c r="EW14" i="10" a="1"/>
  <c r="EW14" i="10" s="1"/>
  <c r="EI15" i="10" a="1"/>
  <c r="EI15" i="10" s="1"/>
  <c r="ET15" i="10" a="1"/>
  <c r="ET15" i="10" s="1"/>
  <c r="FB15" i="10" a="1"/>
  <c r="FB15" i="10" s="1"/>
  <c r="EP16" i="10" a="1"/>
  <c r="EP16" i="10" s="1"/>
  <c r="EX16" i="10" a="1"/>
  <c r="EX16" i="10" s="1"/>
  <c r="EI17" i="10" a="1"/>
  <c r="EI17" i="10" s="1"/>
  <c r="EO17" i="10" a="1"/>
  <c r="EO17" i="10" s="1"/>
  <c r="EV17" i="10" a="1"/>
  <c r="EV17" i="10" s="1"/>
  <c r="EF18" i="10" a="1"/>
  <c r="EF18" i="10" s="1"/>
  <c r="EN18" i="10" a="1"/>
  <c r="EN18" i="10" s="1"/>
  <c r="ET18" i="10" a="1"/>
  <c r="ET18" i="10" s="1"/>
  <c r="FB18" i="10" a="1"/>
  <c r="FB18" i="10" s="1"/>
  <c r="EL19" i="10" a="1"/>
  <c r="EL19" i="10" s="1"/>
  <c r="ES19" i="10" a="1"/>
  <c r="ES19" i="10" s="1"/>
  <c r="EZ19" i="10" a="1"/>
  <c r="EZ19" i="10" s="1"/>
  <c r="EI20" i="10" a="1"/>
  <c r="EI20" i="10" s="1"/>
  <c r="EP20" i="10" a="1"/>
  <c r="EP20" i="10" s="1"/>
  <c r="EV20" i="10" a="1"/>
  <c r="EV20" i="10" s="1"/>
  <c r="EG21" i="10" a="1"/>
  <c r="EG21" i="10" s="1"/>
  <c r="EN21" i="10" a="1"/>
  <c r="EN21" i="10" s="1"/>
  <c r="ET21" i="10" a="1"/>
  <c r="ET21" i="10" s="1"/>
  <c r="FA21" i="10" a="1"/>
  <c r="FA21" i="10" s="1"/>
  <c r="EK22" i="10" a="1"/>
  <c r="EK22" i="10" s="1"/>
  <c r="ER22" i="10" a="1"/>
  <c r="ER22" i="10" s="1"/>
  <c r="EX22" i="10" a="1"/>
  <c r="EX22" i="10" s="1"/>
  <c r="EH23" i="10" a="1"/>
  <c r="EH23" i="10" s="1"/>
  <c r="EJ24" i="10" a="1"/>
  <c r="EJ24" i="10" s="1"/>
  <c r="EQ24" i="10" a="1"/>
  <c r="EQ24" i="10" s="1"/>
  <c r="EX24" i="10" a="1"/>
  <c r="EX24" i="10" s="1"/>
  <c r="EF25" i="10" a="1"/>
  <c r="EF25" i="10" s="1"/>
  <c r="EN25" i="10" a="1"/>
  <c r="EN25" i="10" s="1"/>
  <c r="EU25" i="10" a="1"/>
  <c r="EU25" i="10" s="1"/>
  <c r="FA25" i="10" a="1"/>
  <c r="FA25" i="10" s="1"/>
  <c r="ER26" i="10" a="1"/>
  <c r="ER26" i="10" s="1"/>
  <c r="EZ26" i="10" a="1"/>
  <c r="EZ26" i="10" s="1"/>
  <c r="EI27" i="10" a="1"/>
  <c r="EI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M29" i="10" a="1"/>
  <c r="EM29" i="10" s="1"/>
  <c r="ET29" i="10" a="1"/>
  <c r="ET29" i="10" s="1"/>
  <c r="FA29" i="10" a="1"/>
  <c r="FA29" i="10" s="1"/>
  <c r="EK30" i="10" a="1"/>
  <c r="EK30" i="10" s="1"/>
  <c r="ER30" i="10" a="1"/>
  <c r="ER30" i="10" s="1"/>
  <c r="EY30" i="10" a="1"/>
  <c r="EY30" i="10" s="1"/>
  <c r="EJ31" i="10" a="1"/>
  <c r="EJ31" i="10" s="1"/>
  <c r="ER31" i="10" a="1"/>
  <c r="ER31" i="10" s="1"/>
  <c r="EX31" i="10" a="1"/>
  <c r="EX31" i="10" s="1"/>
  <c r="EP32" i="10" a="1"/>
  <c r="EP32" i="10" s="1"/>
  <c r="EV32" i="10" a="1"/>
  <c r="EV32" i="10" s="1"/>
  <c r="EK33" i="10" a="1"/>
  <c r="EK33" i="10" s="1"/>
  <c r="ER33" i="10" a="1"/>
  <c r="ER33" i="10" s="1"/>
  <c r="EY33" i="10" a="1"/>
  <c r="EY33" i="10" s="1"/>
  <c r="EJ9" i="10" a="1"/>
  <c r="EJ9" i="10" s="1"/>
  <c r="EZ9" i="10" a="1"/>
  <c r="EZ9" i="10" s="1"/>
  <c r="EN10" i="10" a="1"/>
  <c r="EN10" i="10" s="1"/>
  <c r="EY10" i="10" a="1"/>
  <c r="EY10" i="10" s="1"/>
  <c r="EK11" i="10" a="1"/>
  <c r="EK11" i="10" s="1"/>
  <c r="EU11" i="10" a="1"/>
  <c r="EU11" i="10" s="1"/>
  <c r="EI12" i="10" a="1"/>
  <c r="EI12" i="10" s="1"/>
  <c r="ES12" i="10" a="1"/>
  <c r="ES12" i="10" s="1"/>
  <c r="EG13" i="10" a="1"/>
  <c r="EG13" i="10" s="1"/>
  <c r="ER13" i="10" a="1"/>
  <c r="ER13" i="10" s="1"/>
  <c r="FA13" i="10" a="1"/>
  <c r="FA13" i="10" s="1"/>
  <c r="EY14" i="10" a="1"/>
  <c r="EY14" i="10" s="1"/>
  <c r="EJ15" i="10" a="1"/>
  <c r="EJ15" i="10" s="1"/>
  <c r="EG16" i="10" a="1"/>
  <c r="EG16" i="10" s="1"/>
  <c r="EQ16" i="10" a="1"/>
  <c r="EQ16" i="10" s="1"/>
  <c r="EY16" i="10" a="1"/>
  <c r="EY16" i="10" s="1"/>
  <c r="EP17" i="10" a="1"/>
  <c r="EP17" i="10" s="1"/>
  <c r="EG18" i="10" a="1"/>
  <c r="EG18" i="10" s="1"/>
  <c r="EO18" i="10" a="1"/>
  <c r="EO18" i="10" s="1"/>
  <c r="EU18" i="10" a="1"/>
  <c r="EU18" i="10" s="1"/>
  <c r="EF19" i="10" a="1"/>
  <c r="EF19" i="10" s="1"/>
  <c r="FA19" i="10" a="1"/>
  <c r="FA19" i="10" s="1"/>
  <c r="EJ20" i="10" a="1"/>
  <c r="EJ20" i="10" s="1"/>
  <c r="EQ20" i="10" a="1"/>
  <c r="EQ20" i="10" s="1"/>
  <c r="EW20" i="10" a="1"/>
  <c r="EW20" i="10" s="1"/>
  <c r="EH21" i="10" a="1"/>
  <c r="EH21" i="10" s="1"/>
  <c r="EO21" i="10" a="1"/>
  <c r="EO21" i="10" s="1"/>
  <c r="EU21" i="10" a="1"/>
  <c r="EU21" i="10" s="1"/>
  <c r="FB21" i="10" a="1"/>
  <c r="FB21" i="10" s="1"/>
  <c r="EL22" i="10" a="1"/>
  <c r="EL22" i="10" s="1"/>
  <c r="EI23" i="10" a="1"/>
  <c r="EI23" i="10" s="1"/>
  <c r="EP23" i="10" a="1"/>
  <c r="EP23" i="10" s="1"/>
  <c r="EV23" i="10" a="1"/>
  <c r="EV23" i="10" s="1"/>
  <c r="FB23" i="10" a="1"/>
  <c r="FB23" i="10" s="1"/>
  <c r="EK24" i="10" a="1"/>
  <c r="EK24" i="10" s="1"/>
  <c r="ER24" i="10" a="1"/>
  <c r="ER24" i="10" s="1"/>
  <c r="EG25" i="10" a="1"/>
  <c r="EG25" i="10" s="1"/>
  <c r="EO25" i="10" a="1"/>
  <c r="EO25" i="10" s="1"/>
  <c r="FB25" i="10" a="1"/>
  <c r="FB25" i="10" s="1"/>
  <c r="EK26" i="10" a="1"/>
  <c r="EK26" i="10" s="1"/>
  <c r="ES26" i="10" a="1"/>
  <c r="ES26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U29" i="10" a="1"/>
  <c r="EU29" i="10" s="1"/>
  <c r="FB29" i="10" a="1"/>
  <c r="FB29" i="10" s="1"/>
  <c r="EL30" i="10" a="1"/>
  <c r="EL30" i="10" s="1"/>
  <c r="ES30" i="10" a="1"/>
  <c r="ES30" i="10" s="1"/>
  <c r="EZ30" i="10" a="1"/>
  <c r="EZ30" i="10" s="1"/>
  <c r="EK31" i="10" a="1"/>
  <c r="EK31" i="10" s="1"/>
  <c r="ES31" i="10" a="1"/>
  <c r="ES31" i="10" s="1"/>
  <c r="EY31" i="10" a="1"/>
  <c r="EY31" i="10" s="1"/>
  <c r="EI32" i="10" a="1"/>
  <c r="EI32" i="10" s="1"/>
  <c r="EF33" i="10" a="1"/>
  <c r="EF33" i="10" s="1"/>
  <c r="EL33" i="10" a="1"/>
  <c r="EL33" i="10" s="1"/>
  <c r="ES33" i="10" a="1"/>
  <c r="ES33" i="10" s="1"/>
  <c r="EZ33" i="10" a="1"/>
  <c r="EZ33" i="10" s="1"/>
  <c r="EJ34" i="10" a="1"/>
  <c r="EJ34" i="10" s="1"/>
  <c r="EQ34" i="10" a="1"/>
  <c r="EQ34" i="10" s="1"/>
  <c r="EY34" i="10" a="1"/>
  <c r="EY34" i="10" s="1"/>
  <c r="EH35" i="10" a="1"/>
  <c r="EH35" i="10" s="1"/>
  <c r="EU35" i="10" a="1"/>
  <c r="EU35" i="10" s="1"/>
  <c r="EF36" i="10" a="1"/>
  <c r="EF36" i="10" s="1"/>
  <c r="EM36" i="10" a="1"/>
  <c r="EM36" i="10" s="1"/>
  <c r="ET36" i="10" a="1"/>
  <c r="ET36" i="10" s="1"/>
  <c r="FC11" i="10" a="1"/>
  <c r="FC11" i="10" s="1"/>
  <c r="FC19" i="10" a="1"/>
  <c r="FC19" i="10" s="1"/>
  <c r="FC27" i="10" a="1"/>
  <c r="FC27" i="10" s="1"/>
  <c r="FC35" i="10" a="1"/>
  <c r="FC35" i="10" s="1"/>
  <c r="FJ6" i="10" a="1"/>
  <c r="FJ6" i="10" s="1"/>
  <c r="FR6" i="10" a="1"/>
  <c r="FR6" i="10" s="1"/>
  <c r="FZ6" i="10" a="1"/>
  <c r="FZ6" i="10" s="1"/>
  <c r="FJ7" i="10" a="1"/>
  <c r="FJ7" i="10" s="1"/>
  <c r="FR7" i="10" a="1"/>
  <c r="FR7" i="10" s="1"/>
  <c r="FZ7" i="10" a="1"/>
  <c r="FZ7" i="10" s="1"/>
  <c r="FJ8" i="10" a="1"/>
  <c r="FJ8" i="10" s="1"/>
  <c r="FR8" i="10" a="1"/>
  <c r="FR8" i="10" s="1"/>
  <c r="FZ8" i="10" a="1"/>
  <c r="FZ8" i="10" s="1"/>
  <c r="FI9" i="10" a="1"/>
  <c r="FI9" i="10" s="1"/>
  <c r="FO9" i="10" a="1"/>
  <c r="FO9" i="10" s="1"/>
  <c r="FV9" i="10" a="1"/>
  <c r="FV9" i="10" s="1"/>
  <c r="EO33" i="10" a="1"/>
  <c r="EO33" i="10" s="1"/>
  <c r="EQ35" i="10" a="1"/>
  <c r="EQ35" i="10" s="1"/>
  <c r="EI36" i="10" a="1"/>
  <c r="EI36" i="10" s="1"/>
  <c r="EV36" i="10" a="1"/>
  <c r="EV36" i="10" s="1"/>
  <c r="FC12" i="10" a="1"/>
  <c r="FC12" i="10" s="1"/>
  <c r="FC22" i="10" a="1"/>
  <c r="FC22" i="10" s="1"/>
  <c r="FC33" i="10" a="1"/>
  <c r="FC33" i="10" s="1"/>
  <c r="FK6" i="10" a="1"/>
  <c r="FK6" i="10" s="1"/>
  <c r="FU6" i="10" a="1"/>
  <c r="FU6" i="10" s="1"/>
  <c r="FH7" i="10" a="1"/>
  <c r="FH7" i="10" s="1"/>
  <c r="FS7" i="10" a="1"/>
  <c r="FS7" i="10" s="1"/>
  <c r="FE8" i="10" a="1"/>
  <c r="FE8" i="10" s="1"/>
  <c r="FP8" i="10" a="1"/>
  <c r="FP8" i="10" s="1"/>
  <c r="GA8" i="10" a="1"/>
  <c r="GA8" i="10" s="1"/>
  <c r="FU9" i="10" a="1"/>
  <c r="FU9" i="10" s="1"/>
  <c r="FF10" i="10" a="1"/>
  <c r="FF10" i="10" s="1"/>
  <c r="FN10" i="10" a="1"/>
  <c r="FN10" i="10" s="1"/>
  <c r="FU10" i="10" a="1"/>
  <c r="FU10" i="10" s="1"/>
  <c r="GA10" i="10" a="1"/>
  <c r="GA10" i="10" s="1"/>
  <c r="FJ11" i="10" a="1"/>
  <c r="FJ11" i="10" s="1"/>
  <c r="FQ11" i="10" a="1"/>
  <c r="FQ11" i="10" s="1"/>
  <c r="FX11" i="10" a="1"/>
  <c r="FX11" i="10" s="1"/>
  <c r="FG12" i="10" a="1"/>
  <c r="FG12" i="10" s="1"/>
  <c r="FN12" i="10" a="1"/>
  <c r="FN12" i="10" s="1"/>
  <c r="FU12" i="10" a="1"/>
  <c r="FU12" i="10" s="1"/>
  <c r="GB12" i="10" a="1"/>
  <c r="GB12" i="10" s="1"/>
  <c r="FJ13" i="10" a="1"/>
  <c r="FJ13" i="10" s="1"/>
  <c r="FV13" i="10" a="1"/>
  <c r="FV13" i="10" s="1"/>
  <c r="GB13" i="10" a="1"/>
  <c r="GB13" i="10" s="1"/>
  <c r="FK14" i="10" a="1"/>
  <c r="FK14" i="10" s="1"/>
  <c r="FR14" i="10" a="1"/>
  <c r="FR14" i="10" s="1"/>
  <c r="FX14" i="10" a="1"/>
  <c r="FX14" i="10" s="1"/>
  <c r="FG15" i="10" a="1"/>
  <c r="FG15" i="10" s="1"/>
  <c r="FN15" i="10" a="1"/>
  <c r="FN15" i="10" s="1"/>
  <c r="FE16" i="10" a="1"/>
  <c r="FE16" i="10" s="1"/>
  <c r="FL16" i="10" a="1"/>
  <c r="FL16" i="10" s="1"/>
  <c r="FS16" i="10" a="1"/>
  <c r="FS16" i="10" s="1"/>
  <c r="FZ16" i="10" a="1"/>
  <c r="FZ16" i="10" s="1"/>
  <c r="FH17" i="10" a="1"/>
  <c r="FH17" i="10" s="1"/>
  <c r="FP17" i="10" a="1"/>
  <c r="FP17" i="10" s="1"/>
  <c r="FV17" i="10" a="1"/>
  <c r="FV17" i="10" s="1"/>
  <c r="FE18" i="10" a="1"/>
  <c r="FE18" i="10" s="1"/>
  <c r="FL18" i="10" a="1"/>
  <c r="FL18" i="10" s="1"/>
  <c r="FR18" i="10" a="1"/>
  <c r="FR18" i="10" s="1"/>
  <c r="FZ18" i="10" a="1"/>
  <c r="FZ18" i="10" s="1"/>
  <c r="FJ19" i="10" a="1"/>
  <c r="FJ19" i="10" s="1"/>
  <c r="FP19" i="10" a="1"/>
  <c r="FP19" i="10" s="1"/>
  <c r="FW19" i="10" a="1"/>
  <c r="FW19" i="10" s="1"/>
  <c r="FG20" i="10" a="1"/>
  <c r="FG20" i="10" s="1"/>
  <c r="FM20" i="10" a="1"/>
  <c r="FM20" i="10" s="1"/>
  <c r="FT20" i="10" a="1"/>
  <c r="FT20" i="10" s="1"/>
  <c r="FY20" i="10" a="1"/>
  <c r="FY20" i="10" s="1"/>
  <c r="FM21" i="10" a="1"/>
  <c r="FM21" i="10" s="1"/>
  <c r="FS21" i="10" a="1"/>
  <c r="FS21" i="10" s="1"/>
  <c r="FZ21" i="10" a="1"/>
  <c r="FZ21" i="10" s="1"/>
  <c r="FI22" i="10" a="1"/>
  <c r="FI22" i="10" s="1"/>
  <c r="FW22" i="10" a="1"/>
  <c r="FW22" i="10" s="1"/>
  <c r="FE23" i="10" a="1"/>
  <c r="FE23" i="10" s="1"/>
  <c r="FK23" i="10" a="1"/>
  <c r="FK23" i="10" s="1"/>
  <c r="FQ23" i="10" a="1"/>
  <c r="FQ23" i="10" s="1"/>
  <c r="FX23" i="10" a="1"/>
  <c r="FX23" i="10" s="1"/>
  <c r="FF24" i="10" a="1"/>
  <c r="FF24" i="10" s="1"/>
  <c r="FL24" i="10" a="1"/>
  <c r="FL24" i="10" s="1"/>
  <c r="FR24" i="10" a="1"/>
  <c r="FR24" i="10" s="1"/>
  <c r="FF25" i="10" a="1"/>
  <c r="FF25" i="10" s="1"/>
  <c r="FM25" i="10" a="1"/>
  <c r="FM25" i="10" s="1"/>
  <c r="FU25" i="10" a="1"/>
  <c r="FU25" i="10" s="1"/>
  <c r="GA25" i="10" a="1"/>
  <c r="GA25" i="10" s="1"/>
  <c r="FO26" i="10" a="1"/>
  <c r="FO26" i="10" s="1"/>
  <c r="FU26" i="10" a="1"/>
  <c r="FU26" i="10" s="1"/>
  <c r="GB26" i="10" a="1"/>
  <c r="GB26" i="10" s="1"/>
  <c r="FJ27" i="10" a="1"/>
  <c r="FJ27" i="10" s="1"/>
  <c r="FV27" i="10" a="1"/>
  <c r="FV27" i="10" s="1"/>
  <c r="FJ28" i="10" a="1"/>
  <c r="FJ28" i="10" s="1"/>
  <c r="FF29" i="10" a="1"/>
  <c r="FF29" i="10" s="1"/>
  <c r="FR29" i="10" a="1"/>
  <c r="FR29" i="10" s="1"/>
  <c r="FF30" i="10" a="1"/>
  <c r="FF30" i="10" s="1"/>
  <c r="EU33" i="10" a="1"/>
  <c r="EU33" i="10" s="1"/>
  <c r="ER35" i="10" a="1"/>
  <c r="ER35" i="10" s="1"/>
  <c r="EK36" i="10" a="1"/>
  <c r="EK36" i="10" s="1"/>
  <c r="EX36" i="10" a="1"/>
  <c r="EX36" i="10" s="1"/>
  <c r="FC13" i="10" a="1"/>
  <c r="FC13" i="10" s="1"/>
  <c r="FC24" i="10" a="1"/>
  <c r="FC24" i="10" s="1"/>
  <c r="FC34" i="10" a="1"/>
  <c r="FC34" i="10" s="1"/>
  <c r="FL6" i="10" a="1"/>
  <c r="FL6" i="10" s="1"/>
  <c r="FW6" i="10" a="1"/>
  <c r="FW6" i="10" s="1"/>
  <c r="FI7" i="10" a="1"/>
  <c r="FI7" i="10" s="1"/>
  <c r="FT7" i="10" a="1"/>
  <c r="FT7" i="10" s="1"/>
  <c r="FG8" i="10" a="1"/>
  <c r="FG8" i="10" s="1"/>
  <c r="FQ8" i="10" a="1"/>
  <c r="FQ8" i="10" s="1"/>
  <c r="GB8" i="10" a="1"/>
  <c r="GB8" i="10" s="1"/>
  <c r="FM9" i="10" a="1"/>
  <c r="FM9" i="10" s="1"/>
  <c r="FG10" i="10" a="1"/>
  <c r="FG10" i="10" s="1"/>
  <c r="FO10" i="10" a="1"/>
  <c r="FO10" i="10" s="1"/>
  <c r="FV10" i="10" a="1"/>
  <c r="FV10" i="10" s="1"/>
  <c r="GB10" i="10" a="1"/>
  <c r="GB10" i="10" s="1"/>
  <c r="FK11" i="10" a="1"/>
  <c r="FK11" i="10" s="1"/>
  <c r="FR11" i="10" a="1"/>
  <c r="FR11" i="10" s="1"/>
  <c r="FH12" i="10" a="1"/>
  <c r="FH12" i="10" s="1"/>
  <c r="FO12" i="10" a="1"/>
  <c r="FO12" i="10" s="1"/>
  <c r="FV12" i="10" a="1"/>
  <c r="FV12" i="10" s="1"/>
  <c r="FE13" i="10" a="1"/>
  <c r="FE13" i="10" s="1"/>
  <c r="FK13" i="10" a="1"/>
  <c r="FK13" i="10" s="1"/>
  <c r="FQ13" i="10" a="1"/>
  <c r="FQ13" i="10" s="1"/>
  <c r="FW13" i="10" a="1"/>
  <c r="FW13" i="10" s="1"/>
  <c r="FE14" i="10" a="1"/>
  <c r="FE14" i="10" s="1"/>
  <c r="FL14" i="10" a="1"/>
  <c r="FL14" i="10" s="1"/>
  <c r="FS14" i="10" a="1"/>
  <c r="FS14" i="10" s="1"/>
  <c r="FH15" i="10" a="1"/>
  <c r="FH15" i="10" s="1"/>
  <c r="FO15" i="10" a="1"/>
  <c r="FO15" i="10" s="1"/>
  <c r="FV15" i="10" a="1"/>
  <c r="FV15" i="10" s="1"/>
  <c r="FM16" i="10" a="1"/>
  <c r="FM16" i="10" s="1"/>
  <c r="GA16" i="10" a="1"/>
  <c r="GA16" i="10" s="1"/>
  <c r="FI17" i="10" a="1"/>
  <c r="FI17" i="10" s="1"/>
  <c r="FW17" i="10" a="1"/>
  <c r="FW17" i="10" s="1"/>
  <c r="FF18" i="10" a="1"/>
  <c r="FF18" i="10" s="1"/>
  <c r="FS18" i="10" a="1"/>
  <c r="FS18" i="10" s="1"/>
  <c r="GA18" i="10" a="1"/>
  <c r="GA18" i="10" s="1"/>
  <c r="FK19" i="10" a="1"/>
  <c r="FK19" i="10" s="1"/>
  <c r="FX19" i="10" a="1"/>
  <c r="FX19" i="10" s="1"/>
  <c r="FH20" i="10" a="1"/>
  <c r="FH20" i="10" s="1"/>
  <c r="FN20" i="10" a="1"/>
  <c r="FN20" i="10" s="1"/>
  <c r="FZ20" i="10" a="1"/>
  <c r="FZ20" i="10" s="1"/>
  <c r="FH21" i="10" a="1"/>
  <c r="FH21" i="10" s="1"/>
  <c r="FN21" i="10" a="1"/>
  <c r="FN21" i="10" s="1"/>
  <c r="FT21" i="10" a="1"/>
  <c r="FT21" i="10" s="1"/>
  <c r="GA21" i="10" a="1"/>
  <c r="GA21" i="10" s="1"/>
  <c r="FJ22" i="10" a="1"/>
  <c r="FJ22" i="10" s="1"/>
  <c r="FQ22" i="10" a="1"/>
  <c r="FQ22" i="10" s="1"/>
  <c r="FX22" i="10" a="1"/>
  <c r="FX22" i="10" s="1"/>
  <c r="FF23" i="10" a="1"/>
  <c r="FF23" i="10" s="1"/>
  <c r="FL23" i="10" a="1"/>
  <c r="FL23" i="10" s="1"/>
  <c r="FR23" i="10" a="1"/>
  <c r="FR23" i="10" s="1"/>
  <c r="FY23" i="10" a="1"/>
  <c r="FY23" i="10" s="1"/>
  <c r="FG24" i="10" a="1"/>
  <c r="FG24" i="10" s="1"/>
  <c r="FS24" i="10" a="1"/>
  <c r="FS24" i="10" s="1"/>
  <c r="FX24" i="10" a="1"/>
  <c r="FX24" i="10" s="1"/>
  <c r="FG25" i="10" a="1"/>
  <c r="FG25" i="10" s="1"/>
  <c r="FN25" i="10" a="1"/>
  <c r="FN25" i="10" s="1"/>
  <c r="FV25" i="10" a="1"/>
  <c r="FV25" i="10" s="1"/>
  <c r="GB25" i="10" a="1"/>
  <c r="GB25" i="10" s="1"/>
  <c r="FI26" i="10" a="1"/>
  <c r="FI26" i="10" s="1"/>
  <c r="FP26" i="10" a="1"/>
  <c r="FP26" i="10" s="1"/>
  <c r="FV26" i="10" a="1"/>
  <c r="FV26" i="10" s="1"/>
  <c r="FK27" i="10" a="1"/>
  <c r="FK27" i="10" s="1"/>
  <c r="FP27" i="10" a="1"/>
  <c r="FP27" i="10" s="1"/>
  <c r="FW27" i="10" a="1"/>
  <c r="FW27" i="10" s="1"/>
  <c r="GB27" i="10" a="1"/>
  <c r="GB27" i="10" s="1"/>
  <c r="FK28" i="10" a="1"/>
  <c r="FK28" i="10" s="1"/>
  <c r="FP28" i="10" a="1"/>
  <c r="FP28" i="10" s="1"/>
  <c r="FX28" i="10" a="1"/>
  <c r="FX28" i="10" s="1"/>
  <c r="FG29" i="10" a="1"/>
  <c r="FG29" i="10" s="1"/>
  <c r="FM29" i="10" a="1"/>
  <c r="FM29" i="10" s="1"/>
  <c r="FS29" i="10" a="1"/>
  <c r="FS29" i="10" s="1"/>
  <c r="FY29" i="10" a="1"/>
  <c r="FY29" i="10" s="1"/>
  <c r="FG30" i="10" a="1"/>
  <c r="FG30" i="10" s="1"/>
  <c r="EG35" i="10" a="1"/>
  <c r="EG35" i="10" s="1"/>
  <c r="ET35" i="10" a="1"/>
  <c r="ET35" i="10" s="1"/>
  <c r="EL36" i="10" a="1"/>
  <c r="EL36" i="10" s="1"/>
  <c r="EZ36" i="10" a="1"/>
  <c r="EZ36" i="10" s="1"/>
  <c r="FC14" i="10" a="1"/>
  <c r="FC14" i="10" s="1"/>
  <c r="FC25" i="10" a="1"/>
  <c r="FC25" i="10" s="1"/>
  <c r="FC36" i="10" a="1"/>
  <c r="FC36" i="10" s="1"/>
  <c r="FM6" i="10" a="1"/>
  <c r="FM6" i="10" s="1"/>
  <c r="FX6" i="10" a="1"/>
  <c r="FX6" i="10" s="1"/>
  <c r="FK7" i="10" a="1"/>
  <c r="FK7" i="10" s="1"/>
  <c r="FU7" i="10" a="1"/>
  <c r="FU7" i="10" s="1"/>
  <c r="FH8" i="10" a="1"/>
  <c r="FH8" i="10" s="1"/>
  <c r="FS8" i="10" a="1"/>
  <c r="FS8" i="10" s="1"/>
  <c r="FW9" i="10" a="1"/>
  <c r="FW9" i="10" s="1"/>
  <c r="FH10" i="10" a="1"/>
  <c r="FH10" i="10" s="1"/>
  <c r="FP10" i="10" a="1"/>
  <c r="FP10" i="10" s="1"/>
  <c r="FW10" i="10" a="1"/>
  <c r="FW10" i="10" s="1"/>
  <c r="FE11" i="10" a="1"/>
  <c r="FE11" i="10" s="1"/>
  <c r="FS11" i="10" a="1"/>
  <c r="FS11" i="10" s="1"/>
  <c r="FY11" i="10" a="1"/>
  <c r="FY11" i="10" s="1"/>
  <c r="FI12" i="10" a="1"/>
  <c r="FI12" i="10" s="1"/>
  <c r="FP12" i="10" a="1"/>
  <c r="FP12" i="10" s="1"/>
  <c r="FW12" i="10" a="1"/>
  <c r="FW12" i="10" s="1"/>
  <c r="FL13" i="10" a="1"/>
  <c r="FL13" i="10" s="1"/>
  <c r="FF14" i="10" a="1"/>
  <c r="FF14" i="10" s="1"/>
  <c r="FM14" i="10" a="1"/>
  <c r="FM14" i="10" s="1"/>
  <c r="FT14" i="10" a="1"/>
  <c r="FT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N16" i="10" a="1"/>
  <c r="FN16" i="10" s="1"/>
  <c r="FT16" i="10" a="1"/>
  <c r="FT16" i="10" s="1"/>
  <c r="GB16" i="10" a="1"/>
  <c r="GB16" i="10" s="1"/>
  <c r="FJ17" i="10" a="1"/>
  <c r="FJ17" i="10" s="1"/>
  <c r="FQ17" i="10" a="1"/>
  <c r="FQ17" i="10" s="1"/>
  <c r="FX17" i="10" a="1"/>
  <c r="FX17" i="10" s="1"/>
  <c r="FG18" i="10" a="1"/>
  <c r="FG18" i="10" s="1"/>
  <c r="FM18" i="10" a="1"/>
  <c r="FM18" i="10" s="1"/>
  <c r="FT18" i="10" a="1"/>
  <c r="FT18" i="10" s="1"/>
  <c r="GB18" i="10" a="1"/>
  <c r="GB18" i="10" s="1"/>
  <c r="FQ19" i="10" a="1"/>
  <c r="FQ19" i="10" s="1"/>
  <c r="FY19" i="10" a="1"/>
  <c r="FY19" i="10" s="1"/>
  <c r="FI20" i="10" a="1"/>
  <c r="FI20" i="10" s="1"/>
  <c r="FO20" i="10" a="1"/>
  <c r="FO20" i="10" s="1"/>
  <c r="FU20" i="10" a="1"/>
  <c r="FU20" i="10" s="1"/>
  <c r="GA20" i="10" a="1"/>
  <c r="GA20" i="10" s="1"/>
  <c r="FO21" i="10" a="1"/>
  <c r="FO21" i="10" s="1"/>
  <c r="FU21" i="10" a="1"/>
  <c r="FU21" i="10" s="1"/>
  <c r="GB21" i="10" a="1"/>
  <c r="GB21" i="10" s="1"/>
  <c r="FK22" i="10" a="1"/>
  <c r="FK22" i="10" s="1"/>
  <c r="FR22" i="10" a="1"/>
  <c r="FR22" i="10" s="1"/>
  <c r="FY22" i="10" a="1"/>
  <c r="FY22" i="10" s="1"/>
  <c r="FG23" i="10" a="1"/>
  <c r="FG23" i="10" s="1"/>
  <c r="FM23" i="10" a="1"/>
  <c r="FM23" i="10" s="1"/>
  <c r="FS23" i="10" a="1"/>
  <c r="FS23" i="10" s="1"/>
  <c r="FH24" i="10" a="1"/>
  <c r="FH24" i="10" s="1"/>
  <c r="FM24" i="10" a="1"/>
  <c r="FM24" i="10" s="1"/>
  <c r="FT24" i="10" a="1"/>
  <c r="FT24" i="10" s="1"/>
  <c r="FY24" i="10" a="1"/>
  <c r="FY24" i="10" s="1"/>
  <c r="FO25" i="10" a="1"/>
  <c r="FO25" i="10" s="1"/>
  <c r="FW25" i="10" a="1"/>
  <c r="FW25" i="10" s="1"/>
  <c r="FE26" i="10" a="1"/>
  <c r="FE26" i="10" s="1"/>
  <c r="FJ26" i="10" a="1"/>
  <c r="FJ26" i="10" s="1"/>
  <c r="FW26" i="10" a="1"/>
  <c r="FW26" i="10" s="1"/>
  <c r="FE27" i="10" a="1"/>
  <c r="FE27" i="10" s="1"/>
  <c r="FL27" i="10" a="1"/>
  <c r="FL27" i="10" s="1"/>
  <c r="FQ27" i="10" a="1"/>
  <c r="FQ27" i="10" s="1"/>
  <c r="FE28" i="10" a="1"/>
  <c r="FE28" i="10" s="1"/>
  <c r="FQ28" i="10" a="1"/>
  <c r="FQ28" i="10" s="1"/>
  <c r="FN29" i="10" a="1"/>
  <c r="FN29" i="10" s="1"/>
  <c r="FT29" i="10" a="1"/>
  <c r="FT29" i="10" s="1"/>
  <c r="FS30" i="10" a="1"/>
  <c r="FS30" i="10" s="1"/>
  <c r="FY30" i="10" a="1"/>
  <c r="FY30" i="10" s="1"/>
  <c r="FF31" i="10" a="1"/>
  <c r="FF31" i="10" s="1"/>
  <c r="FN31" i="10" a="1"/>
  <c r="FN31" i="10" s="1"/>
  <c r="FT31" i="10" a="1"/>
  <c r="FT31" i="10" s="1"/>
  <c r="GA31" i="10" a="1"/>
  <c r="GA31" i="10" s="1"/>
  <c r="FJ32" i="10" a="1"/>
  <c r="FJ32" i="10" s="1"/>
  <c r="EI34" i="10" a="1"/>
  <c r="EI34" i="10" s="1"/>
  <c r="EI35" i="10" a="1"/>
  <c r="EI35" i="10" s="1"/>
  <c r="EV35" i="10" a="1"/>
  <c r="EV35" i="10" s="1"/>
  <c r="EN36" i="10" a="1"/>
  <c r="EN36" i="10" s="1"/>
  <c r="FA36" i="10" a="1"/>
  <c r="FA36" i="10" s="1"/>
  <c r="FC16" i="10" a="1"/>
  <c r="FC16" i="10" s="1"/>
  <c r="FC26" i="10" a="1"/>
  <c r="FC26" i="10" s="1"/>
  <c r="FC5" i="10" a="1"/>
  <c r="FC5" i="10" s="1"/>
  <c r="FO6" i="10" a="1"/>
  <c r="FO6" i="10" s="1"/>
  <c r="FY6" i="10" a="1"/>
  <c r="FY6" i="10" s="1"/>
  <c r="FL7" i="10" a="1"/>
  <c r="FL7" i="10" s="1"/>
  <c r="FW7" i="10" a="1"/>
  <c r="FW7" i="10" s="1"/>
  <c r="FI8" i="10" a="1"/>
  <c r="FI8" i="10" s="1"/>
  <c r="FT8" i="10" a="1"/>
  <c r="FT8" i="10" s="1"/>
  <c r="FF9" i="10" a="1"/>
  <c r="FF9" i="10" s="1"/>
  <c r="FN9" i="10" a="1"/>
  <c r="FN9" i="10" s="1"/>
  <c r="FX9" i="10" a="1"/>
  <c r="FX9" i="10" s="1"/>
  <c r="FI10" i="10" a="1"/>
  <c r="FI10" i="10" s="1"/>
  <c r="FQ10" i="10" a="1"/>
  <c r="FQ10" i="10" s="1"/>
  <c r="FF11" i="10" a="1"/>
  <c r="FF11" i="10" s="1"/>
  <c r="FL11" i="10" a="1"/>
  <c r="FL11" i="10" s="1"/>
  <c r="FT11" i="10" a="1"/>
  <c r="FT11" i="10" s="1"/>
  <c r="FZ11" i="10" a="1"/>
  <c r="FZ11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N14" i="10" a="1"/>
  <c r="FN14" i="10" s="1"/>
  <c r="FU14" i="10" a="1"/>
  <c r="FU14" i="10" s="1"/>
  <c r="FZ14" i="10" a="1"/>
  <c r="FZ14" i="10" s="1"/>
  <c r="FJ15" i="10" a="1"/>
  <c r="FJ15" i="10" s="1"/>
  <c r="FQ15" i="10" a="1"/>
  <c r="FQ15" i="10" s="1"/>
  <c r="FX15" i="10" a="1"/>
  <c r="FX15" i="10" s="1"/>
  <c r="FG16" i="10" a="1"/>
  <c r="FG16" i="10" s="1"/>
  <c r="FO16" i="10" a="1"/>
  <c r="FO16" i="10" s="1"/>
  <c r="FU16" i="10" a="1"/>
  <c r="FU16" i="10" s="1"/>
  <c r="FK17" i="10" a="1"/>
  <c r="FK17" i="10" s="1"/>
  <c r="FR17" i="10" a="1"/>
  <c r="FR17" i="10" s="1"/>
  <c r="FY17" i="10" a="1"/>
  <c r="FY17" i="10" s="1"/>
  <c r="FH18" i="10" a="1"/>
  <c r="FH18" i="10" s="1"/>
  <c r="FN18" i="10" a="1"/>
  <c r="FN18" i="10" s="1"/>
  <c r="FU18" i="10" a="1"/>
  <c r="FU18" i="10" s="1"/>
  <c r="FE19" i="10" a="1"/>
  <c r="FE19" i="10" s="1"/>
  <c r="FL19" i="10" a="1"/>
  <c r="FL19" i="10" s="1"/>
  <c r="FR19" i="10" a="1"/>
  <c r="FR19" i="10" s="1"/>
  <c r="FZ19" i="10" a="1"/>
  <c r="FZ19" i="10" s="1"/>
  <c r="FJ20" i="10" a="1"/>
  <c r="FJ20" i="10" s="1"/>
  <c r="GB20" i="10" a="1"/>
  <c r="GB20" i="10" s="1"/>
  <c r="FI21" i="10" a="1"/>
  <c r="FI21" i="10" s="1"/>
  <c r="FP21" i="10" a="1"/>
  <c r="FP21" i="10" s="1"/>
  <c r="FV21" i="10" a="1"/>
  <c r="FV21" i="10" s="1"/>
  <c r="FL22" i="10" a="1"/>
  <c r="FL22" i="10" s="1"/>
  <c r="FS22" i="10" a="1"/>
  <c r="FS22" i="10" s="1"/>
  <c r="FZ22" i="10" a="1"/>
  <c r="FZ22" i="10" s="1"/>
  <c r="FN23" i="10" a="1"/>
  <c r="FN23" i="10" s="1"/>
  <c r="FT23" i="10" a="1"/>
  <c r="FT23" i="10" s="1"/>
  <c r="FZ23" i="10" a="1"/>
  <c r="FZ23" i="10" s="1"/>
  <c r="FN24" i="10" a="1"/>
  <c r="FN24" i="10" s="1"/>
  <c r="FZ24" i="10" a="1"/>
  <c r="FZ24" i="10" s="1"/>
  <c r="FH25" i="10" a="1"/>
  <c r="FH25" i="10" s="1"/>
  <c r="FP25" i="10" a="1"/>
  <c r="FP25" i="10" s="1"/>
  <c r="FK26" i="10" a="1"/>
  <c r="FK26" i="10" s="1"/>
  <c r="FQ26" i="10" a="1"/>
  <c r="FQ26" i="10" s="1"/>
  <c r="FX26" i="10" a="1"/>
  <c r="FX26" i="10" s="1"/>
  <c r="FF27" i="10" a="1"/>
  <c r="FF27" i="10" s="1"/>
  <c r="FR27" i="10" a="1"/>
  <c r="FR27" i="10" s="1"/>
  <c r="FX27" i="10" a="1"/>
  <c r="FX27" i="10" s="1"/>
  <c r="FF28" i="10" a="1"/>
  <c r="FF28" i="10" s="1"/>
  <c r="FL28" i="10" a="1"/>
  <c r="FL28" i="10" s="1"/>
  <c r="FR28" i="10" a="1"/>
  <c r="FR28" i="10" s="1"/>
  <c r="FY28" i="10" a="1"/>
  <c r="FY28" i="10" s="1"/>
  <c r="FH29" i="10" a="1"/>
  <c r="FH29" i="10" s="1"/>
  <c r="FO29" i="10" a="1"/>
  <c r="FO29" i="10" s="1"/>
  <c r="FZ29" i="10" a="1"/>
  <c r="FZ29" i="10" s="1"/>
  <c r="FH30" i="10" a="1"/>
  <c r="FH30" i="10" s="1"/>
  <c r="FN30" i="10" a="1"/>
  <c r="FN30" i="10" s="1"/>
  <c r="FG31" i="10" a="1"/>
  <c r="FG31" i="10" s="1"/>
  <c r="FO31" i="10" a="1"/>
  <c r="FO31" i="10" s="1"/>
  <c r="FU31" i="10" a="1"/>
  <c r="FU31" i="10" s="1"/>
  <c r="GB31" i="10" a="1"/>
  <c r="GB31" i="10" s="1"/>
  <c r="EM34" i="10" a="1"/>
  <c r="EM34" i="10" s="1"/>
  <c r="EK35" i="10" a="1"/>
  <c r="EK35" i="10" s="1"/>
  <c r="EX35" i="10" a="1"/>
  <c r="EX35" i="10" s="1"/>
  <c r="EO36" i="10" a="1"/>
  <c r="EO36" i="10" s="1"/>
  <c r="FC6" i="10" a="1"/>
  <c r="FC6" i="10" s="1"/>
  <c r="FC17" i="10" a="1"/>
  <c r="FC17" i="10" s="1"/>
  <c r="FC28" i="10" a="1"/>
  <c r="FC28" i="10" s="1"/>
  <c r="FE6" i="10" a="1"/>
  <c r="FE6" i="10" s="1"/>
  <c r="FP6" i="10" a="1"/>
  <c r="FP6" i="10" s="1"/>
  <c r="GA6" i="10" a="1"/>
  <c r="GA6" i="10" s="1"/>
  <c r="FM7" i="10" a="1"/>
  <c r="FM7" i="10" s="1"/>
  <c r="FX7" i="10" a="1"/>
  <c r="FX7" i="10" s="1"/>
  <c r="FK8" i="10" a="1"/>
  <c r="FK8" i="10" s="1"/>
  <c r="FU8" i="10" a="1"/>
  <c r="FU8" i="10" s="1"/>
  <c r="FG9" i="10" a="1"/>
  <c r="FG9" i="10" s="1"/>
  <c r="FP9" i="10" a="1"/>
  <c r="FP9" i="10" s="1"/>
  <c r="FY9" i="10" a="1"/>
  <c r="FY9" i="10" s="1"/>
  <c r="FJ10" i="10" a="1"/>
  <c r="FJ10" i="10" s="1"/>
  <c r="FX10" i="10" a="1"/>
  <c r="FX10" i="10" s="1"/>
  <c r="FG11" i="10" a="1"/>
  <c r="FG11" i="10" s="1"/>
  <c r="FM11" i="10" a="1"/>
  <c r="FM11" i="10" s="1"/>
  <c r="FU11" i="10" a="1"/>
  <c r="FU11" i="10" s="1"/>
  <c r="GA11" i="10" a="1"/>
  <c r="GA11" i="10" s="1"/>
  <c r="FJ12" i="10" a="1"/>
  <c r="FJ12" i="10" s="1"/>
  <c r="FQ12" i="10" a="1"/>
  <c r="FQ12" i="10" s="1"/>
  <c r="FX12" i="10" a="1"/>
  <c r="FX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GA14" i="10" a="1"/>
  <c r="GA14" i="10" s="1"/>
  <c r="FK15" i="10" a="1"/>
  <c r="FK15" i="10" s="1"/>
  <c r="FR15" i="10" a="1"/>
  <c r="FR15" i="10" s="1"/>
  <c r="FY15" i="10" a="1"/>
  <c r="FY15" i="10" s="1"/>
  <c r="FH16" i="10" a="1"/>
  <c r="FH16" i="10" s="1"/>
  <c r="FP16" i="10" a="1"/>
  <c r="FP16" i="10" s="1"/>
  <c r="FV16" i="10" a="1"/>
  <c r="FV16" i="10" s="1"/>
  <c r="FE17" i="10" a="1"/>
  <c r="FE17" i="10" s="1"/>
  <c r="FL17" i="10" a="1"/>
  <c r="FL17" i="10" s="1"/>
  <c r="FS17" i="10" a="1"/>
  <c r="FS17" i="10" s="1"/>
  <c r="FZ17" i="10" a="1"/>
  <c r="FZ17" i="10" s="1"/>
  <c r="FI18" i="10" a="1"/>
  <c r="FI18" i="10" s="1"/>
  <c r="FO18" i="10" a="1"/>
  <c r="FO18" i="10" s="1"/>
  <c r="FV18" i="10" a="1"/>
  <c r="FV18" i="10" s="1"/>
  <c r="FF19" i="10" a="1"/>
  <c r="FF19" i="10" s="1"/>
  <c r="FM19" i="10" a="1"/>
  <c r="FM19" i="10" s="1"/>
  <c r="FS19" i="10" a="1"/>
  <c r="FS19" i="10" s="1"/>
  <c r="GA19" i="10" a="1"/>
  <c r="GA19" i="10" s="1"/>
  <c r="FK20" i="10" a="1"/>
  <c r="FK20" i="10" s="1"/>
  <c r="FP20" i="10" a="1"/>
  <c r="FP20" i="10" s="1"/>
  <c r="FV20" i="10" a="1"/>
  <c r="FV20" i="10" s="1"/>
  <c r="FE21" i="10" a="1"/>
  <c r="FE21" i="10" s="1"/>
  <c r="FJ21" i="10" a="1"/>
  <c r="FJ21" i="10" s="1"/>
  <c r="FW21" i="10" a="1"/>
  <c r="FW21" i="10" s="1"/>
  <c r="FE22" i="10" a="1"/>
  <c r="FE22" i="10" s="1"/>
  <c r="FM22" i="10" a="1"/>
  <c r="FM22" i="10" s="1"/>
  <c r="GA22" i="10" a="1"/>
  <c r="GA22" i="10" s="1"/>
  <c r="FH23" i="10" a="1"/>
  <c r="FH23" i="10" s="1"/>
  <c r="FO23" i="10" a="1"/>
  <c r="FO23" i="10" s="1"/>
  <c r="FU23" i="10" a="1"/>
  <c r="FU23" i="10" s="1"/>
  <c r="GA23" i="10" a="1"/>
  <c r="GA23" i="10" s="1"/>
  <c r="FI24" i="10" a="1"/>
  <c r="FI24" i="10" s="1"/>
  <c r="FO24" i="10" a="1"/>
  <c r="FO24" i="10" s="1"/>
  <c r="FU24" i="10" a="1"/>
  <c r="FU24" i="10" s="1"/>
  <c r="GA24" i="10" a="1"/>
  <c r="GA24" i="10" s="1"/>
  <c r="FI25" i="10" a="1"/>
  <c r="FI25" i="10" s="1"/>
  <c r="FQ25" i="10" a="1"/>
  <c r="FQ25" i="10" s="1"/>
  <c r="FX25" i="10" a="1"/>
  <c r="FX25" i="10" s="1"/>
  <c r="FF26" i="10" a="1"/>
  <c r="FF26" i="10" s="1"/>
  <c r="FL26" i="10" a="1"/>
  <c r="FL26" i="10" s="1"/>
  <c r="FY26" i="10" a="1"/>
  <c r="FY26" i="10" s="1"/>
  <c r="FG27" i="10" a="1"/>
  <c r="FG27" i="10" s="1"/>
  <c r="FM27" i="10" a="1"/>
  <c r="FM27" i="10" s="1"/>
  <c r="FS27" i="10" a="1"/>
  <c r="FS27" i="10" s="1"/>
  <c r="FG28" i="10" a="1"/>
  <c r="FG28" i="10" s="1"/>
  <c r="FS28" i="10" a="1"/>
  <c r="FS28" i="10" s="1"/>
  <c r="FZ28" i="10" a="1"/>
  <c r="FZ28" i="10" s="1"/>
  <c r="FI29" i="10" a="1"/>
  <c r="FI29" i="10" s="1"/>
  <c r="EP34" i="10" a="1"/>
  <c r="EP34" i="10" s="1"/>
  <c r="EL35" i="10" a="1"/>
  <c r="EL35" i="10" s="1"/>
  <c r="EZ35" i="10" a="1"/>
  <c r="EZ35" i="10" s="1"/>
  <c r="EQ36" i="10" a="1"/>
  <c r="EQ36" i="10" s="1"/>
  <c r="FC8" i="10" a="1"/>
  <c r="FC8" i="10" s="1"/>
  <c r="FC18" i="10" a="1"/>
  <c r="FC18" i="10" s="1"/>
  <c r="FC29" i="10" a="1"/>
  <c r="FC29" i="10" s="1"/>
  <c r="FG6" i="10" a="1"/>
  <c r="FG6" i="10" s="1"/>
  <c r="FQ6" i="10" a="1"/>
  <c r="FQ6" i="10" s="1"/>
  <c r="GB6" i="10" a="1"/>
  <c r="GB6" i="10" s="1"/>
  <c r="FO7" i="10" a="1"/>
  <c r="FO7" i="10" s="1"/>
  <c r="FY7" i="10" a="1"/>
  <c r="FY7" i="10" s="1"/>
  <c r="FL8" i="10" a="1"/>
  <c r="FL8" i="10" s="1"/>
  <c r="FW8" i="10" a="1"/>
  <c r="FW8" i="10" s="1"/>
  <c r="FH9" i="10" a="1"/>
  <c r="FH9" i="10" s="1"/>
  <c r="FQ9" i="10" a="1"/>
  <c r="FQ9" i="10" s="1"/>
  <c r="GA9" i="10" a="1"/>
  <c r="GA9" i="10" s="1"/>
  <c r="FK10" i="10" a="1"/>
  <c r="FK10" i="10" s="1"/>
  <c r="FR10" i="10" a="1"/>
  <c r="FR10" i="10" s="1"/>
  <c r="FY10" i="10" a="1"/>
  <c r="FY10" i="10" s="1"/>
  <c r="FH11" i="10" a="1"/>
  <c r="FH11" i="10" s="1"/>
  <c r="FN11" i="10" a="1"/>
  <c r="FN11" i="10" s="1"/>
  <c r="GB11" i="10" a="1"/>
  <c r="GB11" i="10" s="1"/>
  <c r="FK12" i="10" a="1"/>
  <c r="FK12" i="10" s="1"/>
  <c r="FR12" i="10" a="1"/>
  <c r="FR12" i="10" s="1"/>
  <c r="FY12" i="10" a="1"/>
  <c r="FY12" i="10" s="1"/>
  <c r="FN13" i="10" a="1"/>
  <c r="FN13" i="10" s="1"/>
  <c r="FI14" i="10" a="1"/>
  <c r="FI14" i="10" s="1"/>
  <c r="FP14" i="10" a="1"/>
  <c r="FP14" i="10" s="1"/>
  <c r="FV14" i="10" a="1"/>
  <c r="FV14" i="10" s="1"/>
  <c r="GB14" i="10" a="1"/>
  <c r="GB14" i="10" s="1"/>
  <c r="FL15" i="10" a="1"/>
  <c r="FL15" i="10" s="1"/>
  <c r="FS15" i="10" a="1"/>
  <c r="FS15" i="10" s="1"/>
  <c r="FZ15" i="10" a="1"/>
  <c r="FZ15" i="10" s="1"/>
  <c r="FI16" i="10" a="1"/>
  <c r="FI16" i="10" s="1"/>
  <c r="FW16" i="10" a="1"/>
  <c r="FW16" i="10" s="1"/>
  <c r="FM17" i="10" a="1"/>
  <c r="FM17" i="10" s="1"/>
  <c r="GA17" i="10" a="1"/>
  <c r="GA17" i="10" s="1"/>
  <c r="FW18" i="10" a="1"/>
  <c r="FW18" i="10" s="1"/>
  <c r="FG19" i="10" a="1"/>
  <c r="FG19" i="10" s="1"/>
  <c r="FN19" i="10" a="1"/>
  <c r="FN19" i="10" s="1"/>
  <c r="FT19" i="10" a="1"/>
  <c r="FT19" i="10" s="1"/>
  <c r="GB19" i="10" a="1"/>
  <c r="GB19" i="10" s="1"/>
  <c r="FQ20" i="10" a="1"/>
  <c r="FQ20" i="10" s="1"/>
  <c r="FW20" i="10" a="1"/>
  <c r="FW20" i="10" s="1"/>
  <c r="FK21" i="10" a="1"/>
  <c r="FK21" i="10" s="1"/>
  <c r="FQ21" i="10" a="1"/>
  <c r="FQ21" i="10" s="1"/>
  <c r="FF22" i="10" a="1"/>
  <c r="FF22" i="10" s="1"/>
  <c r="FN22" i="10" a="1"/>
  <c r="FN22" i="10" s="1"/>
  <c r="FT22" i="10" a="1"/>
  <c r="FT22" i="10" s="1"/>
  <c r="FI23" i="10" a="1"/>
  <c r="FI23" i="10" s="1"/>
  <c r="FP24" i="10" a="1"/>
  <c r="FP24" i="10" s="1"/>
  <c r="GB24" i="10" a="1"/>
  <c r="GB24" i="10" s="1"/>
  <c r="FJ25" i="10" a="1"/>
  <c r="FJ25" i="10" s="1"/>
  <c r="FR25" i="10" a="1"/>
  <c r="FR25" i="10" s="1"/>
  <c r="FY25" i="10" a="1"/>
  <c r="FY25" i="10" s="1"/>
  <c r="FG26" i="10" a="1"/>
  <c r="FG26" i="10" s="1"/>
  <c r="FM26" i="10" a="1"/>
  <c r="FM26" i="10" s="1"/>
  <c r="FR26" i="10" a="1"/>
  <c r="FR26" i="10" s="1"/>
  <c r="FZ26" i="10" a="1"/>
  <c r="FZ26" i="10" s="1"/>
  <c r="FH27" i="10" a="1"/>
  <c r="FH27" i="10" s="1"/>
  <c r="FT27" i="10" a="1"/>
  <c r="FT27" i="10" s="1"/>
  <c r="FY27" i="10" a="1"/>
  <c r="FY27" i="10" s="1"/>
  <c r="FH28" i="10" a="1"/>
  <c r="FH28" i="10" s="1"/>
  <c r="FM28" i="10" a="1"/>
  <c r="FM28" i="10" s="1"/>
  <c r="FT28" i="10" a="1"/>
  <c r="FT28" i="10" s="1"/>
  <c r="GA28" i="10" a="1"/>
  <c r="GA28" i="10" s="1"/>
  <c r="FJ29" i="10" a="1"/>
  <c r="FJ29" i="10" s="1"/>
  <c r="FV29" i="10" a="1"/>
  <c r="FV29" i="10" s="1"/>
  <c r="GB29" i="10" a="1"/>
  <c r="GB29" i="10" s="1"/>
  <c r="FI30" i="10" a="1"/>
  <c r="FI30" i="10" s="1"/>
  <c r="FP30" i="10" a="1"/>
  <c r="FP30" i="10" s="1"/>
  <c r="FU30" i="10" a="1"/>
  <c r="FU30" i="10" s="1"/>
  <c r="GA30" i="10" a="1"/>
  <c r="GA30" i="10" s="1"/>
  <c r="FI31" i="10" a="1"/>
  <c r="FI31" i="10" s="1"/>
  <c r="FP31" i="10" a="1"/>
  <c r="FP31" i="10" s="1"/>
  <c r="FV31" i="10" a="1"/>
  <c r="FV31" i="10" s="1"/>
  <c r="FF32" i="10" a="1"/>
  <c r="FF32" i="10" s="1"/>
  <c r="FM32" i="10" a="1"/>
  <c r="FM32" i="10" s="1"/>
  <c r="FR32" i="10" a="1"/>
  <c r="FR32" i="10" s="1"/>
  <c r="FX32" i="10" a="1"/>
  <c r="FX32" i="10" s="1"/>
  <c r="FK33" i="10" a="1"/>
  <c r="FK33" i="10" s="1"/>
  <c r="GA33" i="10" a="1"/>
  <c r="GA33" i="10" s="1"/>
  <c r="FS34" i="10" a="1"/>
  <c r="FS34" i="10" s="1"/>
  <c r="FK35" i="10" a="1"/>
  <c r="FK35" i="10" s="1"/>
  <c r="GA35" i="10" a="1"/>
  <c r="GA35" i="10" s="1"/>
  <c r="FS36" i="10" a="1"/>
  <c r="FS36" i="10" s="1"/>
  <c r="FG5" i="10" a="1"/>
  <c r="FG5" i="10" s="1"/>
  <c r="FO5" i="10" a="1"/>
  <c r="FO5" i="10" s="1"/>
  <c r="FW5" i="10" a="1"/>
  <c r="FW5" i="10" s="1"/>
  <c r="FK29" i="10" a="1"/>
  <c r="FK29" i="10" s="1"/>
  <c r="FW29" i="10" a="1"/>
  <c r="FW29" i="10" s="1"/>
  <c r="FJ30" i="10" a="1"/>
  <c r="FJ30" i="10" s="1"/>
  <c r="FJ31" i="10" a="1"/>
  <c r="FJ31" i="10" s="1"/>
  <c r="FG32" i="10" a="1"/>
  <c r="FG32" i="10" s="1"/>
  <c r="ET34" i="10" a="1"/>
  <c r="ET34" i="10" s="1"/>
  <c r="EN35" i="10" a="1"/>
  <c r="EN35" i="10" s="1"/>
  <c r="FB35" i="10" a="1"/>
  <c r="FB35" i="10" s="1"/>
  <c r="ES36" i="10" a="1"/>
  <c r="ES36" i="10" s="1"/>
  <c r="FC9" i="10" a="1"/>
  <c r="FC9" i="10" s="1"/>
  <c r="FC20" i="10" a="1"/>
  <c r="FC20" i="10" s="1"/>
  <c r="FC30" i="10" a="1"/>
  <c r="FC30" i="10" s="1"/>
  <c r="FH6" i="10" a="1"/>
  <c r="FH6" i="10" s="1"/>
  <c r="FS6" i="10" a="1"/>
  <c r="FS6" i="10" s="1"/>
  <c r="FE7" i="10" a="1"/>
  <c r="FE7" i="10" s="1"/>
  <c r="FP7" i="10" a="1"/>
  <c r="FP7" i="10" s="1"/>
  <c r="GA7" i="10" a="1"/>
  <c r="GA7" i="10" s="1"/>
  <c r="FM8" i="10" a="1"/>
  <c r="FM8" i="10" s="1"/>
  <c r="FX8" i="10" a="1"/>
  <c r="FX8" i="10" s="1"/>
  <c r="FJ9" i="10" a="1"/>
  <c r="FJ9" i="10" s="1"/>
  <c r="FR9" i="10" a="1"/>
  <c r="FR9" i="10" s="1"/>
  <c r="GB9" i="10" a="1"/>
  <c r="GB9" i="10" s="1"/>
  <c r="FL10" i="10" a="1"/>
  <c r="FL10" i="10" s="1"/>
  <c r="FS10" i="10" a="1"/>
  <c r="FS10" i="10" s="1"/>
  <c r="FI11" i="10" a="1"/>
  <c r="FI11" i="10" s="1"/>
  <c r="FO11" i="10" a="1"/>
  <c r="FO11" i="10" s="1"/>
  <c r="FV11" i="10" a="1"/>
  <c r="FV11" i="10" s="1"/>
  <c r="FE12" i="10" a="1"/>
  <c r="FE12" i="10" s="1"/>
  <c r="FL12" i="10" a="1"/>
  <c r="FL12" i="10" s="1"/>
  <c r="FS12" i="10" a="1"/>
  <c r="FS12" i="10" s="1"/>
  <c r="FZ12" i="10" a="1"/>
  <c r="FZ12" i="10" s="1"/>
  <c r="FH13" i="10" a="1"/>
  <c r="FH13" i="10" s="1"/>
  <c r="FO13" i="10" a="1"/>
  <c r="FO13" i="10" s="1"/>
  <c r="FT13" i="10" a="1"/>
  <c r="FT13" i="10" s="1"/>
  <c r="FZ13" i="10" a="1"/>
  <c r="FZ13" i="10" s="1"/>
  <c r="FQ14" i="10" a="1"/>
  <c r="FQ14" i="10" s="1"/>
  <c r="FW14" i="10" a="1"/>
  <c r="FW14" i="10" s="1"/>
  <c r="FE15" i="10" a="1"/>
  <c r="FE15" i="10" s="1"/>
  <c r="FT15" i="10" a="1"/>
  <c r="FT15" i="10" s="1"/>
  <c r="GA15" i="10" a="1"/>
  <c r="GA15" i="10" s="1"/>
  <c r="FJ16" i="10" a="1"/>
  <c r="FJ16" i="10" s="1"/>
  <c r="FQ16" i="10" a="1"/>
  <c r="FQ16" i="10" s="1"/>
  <c r="FX16" i="10" a="1"/>
  <c r="FX16" i="10" s="1"/>
  <c r="FF17" i="10" a="1"/>
  <c r="FF17" i="10" s="1"/>
  <c r="FN17" i="10" a="1"/>
  <c r="FN17" i="10" s="1"/>
  <c r="FT17" i="10" a="1"/>
  <c r="FT17" i="10" s="1"/>
  <c r="GB17" i="10" a="1"/>
  <c r="GB17" i="10" s="1"/>
  <c r="FJ18" i="10" a="1"/>
  <c r="FJ18" i="10" s="1"/>
  <c r="FP18" i="10" a="1"/>
  <c r="FP18" i="10" s="1"/>
  <c r="FX18" i="10" a="1"/>
  <c r="FX18" i="10" s="1"/>
  <c r="FH19" i="10" a="1"/>
  <c r="FH19" i="10" s="1"/>
  <c r="FO19" i="10" a="1"/>
  <c r="FO19" i="10" s="1"/>
  <c r="FU19" i="10" a="1"/>
  <c r="FU19" i="10" s="1"/>
  <c r="FE20" i="10" a="1"/>
  <c r="FE20" i="10" s="1"/>
  <c r="FL20" i="10" a="1"/>
  <c r="FL20" i="10" s="1"/>
  <c r="FR20" i="10" a="1"/>
  <c r="FR20" i="10" s="1"/>
  <c r="FF21" i="10" a="1"/>
  <c r="FF21" i="10" s="1"/>
  <c r="FX21" i="10" a="1"/>
  <c r="FX21" i="10" s="1"/>
  <c r="FG22" i="10" a="1"/>
  <c r="FG22" i="10" s="1"/>
  <c r="FO22" i="10" a="1"/>
  <c r="FO22" i="10" s="1"/>
  <c r="FU22" i="10" a="1"/>
  <c r="FU22" i="10" s="1"/>
  <c r="GB22" i="10" a="1"/>
  <c r="GB22" i="10" s="1"/>
  <c r="FP23" i="10" a="1"/>
  <c r="FP23" i="10" s="1"/>
  <c r="FV23" i="10" a="1"/>
  <c r="FV23" i="10" s="1"/>
  <c r="GB23" i="10" a="1"/>
  <c r="GB23" i="10" s="1"/>
  <c r="FJ24" i="10" a="1"/>
  <c r="FJ24" i="10" s="1"/>
  <c r="FQ24" i="10" a="1"/>
  <c r="FQ24" i="10" s="1"/>
  <c r="FV24" i="10" a="1"/>
  <c r="FV24" i="10" s="1"/>
  <c r="FE25" i="10" a="1"/>
  <c r="FE25" i="10" s="1"/>
  <c r="FK25" i="10" a="1"/>
  <c r="FK25" i="10" s="1"/>
  <c r="FS25" i="10" a="1"/>
  <c r="FS25" i="10" s="1"/>
  <c r="FS26" i="10" a="1"/>
  <c r="FS26" i="10" s="1"/>
  <c r="GA26" i="10" a="1"/>
  <c r="GA26" i="10" s="1"/>
  <c r="FI27" i="10" a="1"/>
  <c r="FI27" i="10" s="1"/>
  <c r="FN27" i="10" a="1"/>
  <c r="FN27" i="10" s="1"/>
  <c r="FU27" i="10" a="1"/>
  <c r="FU27" i="10" s="1"/>
  <c r="FN28" i="10" a="1"/>
  <c r="FN28" i="10" s="1"/>
  <c r="FU28" i="10" a="1"/>
  <c r="FU28" i="10" s="1"/>
  <c r="GB28" i="10" a="1"/>
  <c r="GB28" i="10" s="1"/>
  <c r="FQ29" i="10" a="1"/>
  <c r="FQ29" i="10" s="1"/>
  <c r="FE30" i="10" a="1"/>
  <c r="FE30" i="10" s="1"/>
  <c r="FV30" i="10" a="1"/>
  <c r="FV30" i="10" s="1"/>
  <c r="FW31" i="10" a="1"/>
  <c r="FW31" i="10" s="1"/>
  <c r="EX34" i="10" a="1"/>
  <c r="EX34" i="10" s="1"/>
  <c r="EO35" i="10" a="1"/>
  <c r="EO35" i="10" s="1"/>
  <c r="EG36" i="10" a="1"/>
  <c r="EG36" i="10" s="1"/>
  <c r="FC10" i="10" a="1"/>
  <c r="FC10" i="10" s="1"/>
  <c r="FC21" i="10" a="1"/>
  <c r="FC21" i="10" s="1"/>
  <c r="FC32" i="10" a="1"/>
  <c r="FC32" i="10" s="1"/>
  <c r="FI6" i="10" a="1"/>
  <c r="FI6" i="10" s="1"/>
  <c r="FT6" i="10" a="1"/>
  <c r="FT6" i="10" s="1"/>
  <c r="FG7" i="10" a="1"/>
  <c r="FG7" i="10" s="1"/>
  <c r="FQ7" i="10" a="1"/>
  <c r="FQ7" i="10" s="1"/>
  <c r="GB7" i="10" a="1"/>
  <c r="GB7" i="10" s="1"/>
  <c r="FO8" i="10" a="1"/>
  <c r="FO8" i="10" s="1"/>
  <c r="FY8" i="10" a="1"/>
  <c r="FY8" i="10" s="1"/>
  <c r="FK9" i="10" a="1"/>
  <c r="FK9" i="10" s="1"/>
  <c r="FT9" i="10" a="1"/>
  <c r="FT9" i="10" s="1"/>
  <c r="FE10" i="10" a="1"/>
  <c r="FE10" i="10" s="1"/>
  <c r="FM10" i="10" a="1"/>
  <c r="FM10" i="10" s="1"/>
  <c r="FT10" i="10" a="1"/>
  <c r="FT10" i="10" s="1"/>
  <c r="FZ10" i="10" a="1"/>
  <c r="FZ10" i="10" s="1"/>
  <c r="FP11" i="10" a="1"/>
  <c r="FP11" i="10" s="1"/>
  <c r="FW11" i="10" a="1"/>
  <c r="FW11" i="10" s="1"/>
  <c r="FF12" i="10" a="1"/>
  <c r="FF12" i="10" s="1"/>
  <c r="FM12" i="10" a="1"/>
  <c r="FM12" i="10" s="1"/>
  <c r="FT12" i="10" a="1"/>
  <c r="FT12" i="10" s="1"/>
  <c r="GA12" i="10" a="1"/>
  <c r="GA12" i="10" s="1"/>
  <c r="FI13" i="10" a="1"/>
  <c r="FI13" i="10" s="1"/>
  <c r="FP13" i="10" a="1"/>
  <c r="FP13" i="10" s="1"/>
  <c r="FU13" i="10" a="1"/>
  <c r="FU13" i="10" s="1"/>
  <c r="GA13" i="10" a="1"/>
  <c r="GA13" i="10" s="1"/>
  <c r="FJ14" i="10" a="1"/>
  <c r="FJ14" i="10" s="1"/>
  <c r="FF15" i="10" a="1"/>
  <c r="FF15" i="10" s="1"/>
  <c r="FM15" i="10" a="1"/>
  <c r="FM15" i="10" s="1"/>
  <c r="FU15" i="10" a="1"/>
  <c r="FU15" i="10" s="1"/>
  <c r="GB15" i="10" a="1"/>
  <c r="GB15" i="10" s="1"/>
  <c r="FK16" i="10" a="1"/>
  <c r="FK16" i="10" s="1"/>
  <c r="FR16" i="10" a="1"/>
  <c r="FR16" i="10" s="1"/>
  <c r="FY16" i="10" a="1"/>
  <c r="FY16" i="10" s="1"/>
  <c r="FG17" i="10" a="1"/>
  <c r="FG17" i="10" s="1"/>
  <c r="FO17" i="10" a="1"/>
  <c r="FO17" i="10" s="1"/>
  <c r="FU17" i="10" a="1"/>
  <c r="FU17" i="10" s="1"/>
  <c r="FK18" i="10" a="1"/>
  <c r="FK18" i="10" s="1"/>
  <c r="FQ18" i="10" a="1"/>
  <c r="FQ18" i="10" s="1"/>
  <c r="FY18" i="10" a="1"/>
  <c r="FY18" i="10" s="1"/>
  <c r="FI19" i="10" a="1"/>
  <c r="FI19" i="10" s="1"/>
  <c r="FV19" i="10" a="1"/>
  <c r="FV19" i="10" s="1"/>
  <c r="FF20" i="10" a="1"/>
  <c r="FF20" i="10" s="1"/>
  <c r="FS20" i="10" a="1"/>
  <c r="FS20" i="10" s="1"/>
  <c r="FX20" i="10" a="1"/>
  <c r="FX20" i="10" s="1"/>
  <c r="FG21" i="10" a="1"/>
  <c r="FG21" i="10" s="1"/>
  <c r="FL21" i="10" a="1"/>
  <c r="FL21" i="10" s="1"/>
  <c r="FR21" i="10" a="1"/>
  <c r="FR21" i="10" s="1"/>
  <c r="FY21" i="10" a="1"/>
  <c r="FY21" i="10" s="1"/>
  <c r="FH22" i="10" a="1"/>
  <c r="FH22" i="10" s="1"/>
  <c r="FP22" i="10" a="1"/>
  <c r="FP22" i="10" s="1"/>
  <c r="FV22" i="10" a="1"/>
  <c r="FV22" i="10" s="1"/>
  <c r="FJ23" i="10" a="1"/>
  <c r="FJ23" i="10" s="1"/>
  <c r="FW23" i="10" a="1"/>
  <c r="FW23" i="10" s="1"/>
  <c r="FE24" i="10" a="1"/>
  <c r="FE24" i="10" s="1"/>
  <c r="FK24" i="10" a="1"/>
  <c r="FK24" i="10" s="1"/>
  <c r="FW24" i="10" a="1"/>
  <c r="FW24" i="10" s="1"/>
  <c r="FL25" i="10" a="1"/>
  <c r="FL25" i="10" s="1"/>
  <c r="FT25" i="10" a="1"/>
  <c r="FT25" i="10" s="1"/>
  <c r="FZ25" i="10" a="1"/>
  <c r="FZ25" i="10" s="1"/>
  <c r="FH26" i="10" a="1"/>
  <c r="FH26" i="10" s="1"/>
  <c r="FN26" i="10" a="1"/>
  <c r="FN26" i="10" s="1"/>
  <c r="FT26" i="10" a="1"/>
  <c r="FT26" i="10" s="1"/>
  <c r="FO27" i="10" a="1"/>
  <c r="FO27" i="10" s="1"/>
  <c r="FZ27" i="10" a="1"/>
  <c r="FZ27" i="10" s="1"/>
  <c r="FI28" i="10" a="1"/>
  <c r="FI28" i="10" s="1"/>
  <c r="FO28" i="10" a="1"/>
  <c r="FO28" i="10" s="1"/>
  <c r="FV28" i="10" a="1"/>
  <c r="FV28" i="10" s="1"/>
  <c r="FE29" i="10" a="1"/>
  <c r="FE29" i="10" s="1"/>
  <c r="FK30" i="10" a="1"/>
  <c r="FK30" i="10" s="1"/>
  <c r="FQ30" i="10" a="1"/>
  <c r="FQ30" i="10" s="1"/>
  <c r="FW30" i="10" a="1"/>
  <c r="FW30" i="10" s="1"/>
  <c r="GB30" i="10" a="1"/>
  <c r="GB30" i="10" s="1"/>
  <c r="FK31" i="10" a="1"/>
  <c r="FK31" i="10" s="1"/>
  <c r="FQ31" i="10" a="1"/>
  <c r="FQ31" i="10" s="1"/>
  <c r="FX31" i="10" a="1"/>
  <c r="FX31" i="10" s="1"/>
  <c r="FH32" i="10" a="1"/>
  <c r="FH32" i="10" s="1"/>
  <c r="FN32" i="10" a="1"/>
  <c r="FN32" i="10" s="1"/>
  <c r="FS32" i="10" a="1"/>
  <c r="FS32" i="10" s="1"/>
  <c r="FZ32" i="10" a="1"/>
  <c r="FZ32" i="10" s="1"/>
  <c r="FG33" i="10" a="1"/>
  <c r="FG33" i="10" s="1"/>
  <c r="FW33" i="10" a="1"/>
  <c r="FW33" i="10" s="1"/>
  <c r="FO34" i="10" a="1"/>
  <c r="FO34" i="10" s="1"/>
  <c r="FG35" i="10" a="1"/>
  <c r="FG35" i="10" s="1"/>
  <c r="FW35" i="10" a="1"/>
  <c r="FW35" i="10" s="1"/>
  <c r="FO36" i="10" a="1"/>
  <c r="FO36" i="10" s="1"/>
  <c r="FI5" i="10" a="1"/>
  <c r="FI5" i="10" s="1"/>
  <c r="FQ5" i="10" a="1"/>
  <c r="FQ5" i="10" s="1"/>
  <c r="FY5" i="10" a="1"/>
  <c r="FY5" i="10" s="1"/>
  <c r="GA27" i="10" a="1"/>
  <c r="GA27" i="10" s="1"/>
  <c r="FW28" i="10" a="1"/>
  <c r="FW28" i="10" s="1"/>
  <c r="FL29" i="10" a="1"/>
  <c r="FL29" i="10" s="1"/>
  <c r="FX29" i="10" a="1"/>
  <c r="FX29" i="10" s="1"/>
  <c r="FL30" i="10" a="1"/>
  <c r="FL30" i="10" s="1"/>
  <c r="FP29" i="10" a="1"/>
  <c r="FP29" i="10" s="1"/>
  <c r="FT30" i="10" a="1"/>
  <c r="FT30" i="10" s="1"/>
  <c r="FM31" i="10" a="1"/>
  <c r="FM31" i="10" s="1"/>
  <c r="FQ32" i="10" a="1"/>
  <c r="FQ32" i="10" s="1"/>
  <c r="FO33" i="10" a="1"/>
  <c r="FO33" i="10" s="1"/>
  <c r="GA34" i="10" a="1"/>
  <c r="GA34" i="10" s="1"/>
  <c r="FG36" i="10" a="1"/>
  <c r="FG36" i="10" s="1"/>
  <c r="FR35" i="10" a="1"/>
  <c r="FR35" i="10" s="1"/>
  <c r="FU29" i="10" a="1"/>
  <c r="FU29" i="10" s="1"/>
  <c r="FX30" i="10" a="1"/>
  <c r="FX30" i="10" s="1"/>
  <c r="FI32" i="10" a="1"/>
  <c r="FI32" i="10" s="1"/>
  <c r="FI33" i="10" a="1"/>
  <c r="FI33" i="10" s="1"/>
  <c r="FP33" i="10" a="1"/>
  <c r="FP33" i="10" s="1"/>
  <c r="FX33" i="10" a="1"/>
  <c r="FX33" i="10" s="1"/>
  <c r="FF34" i="10" a="1"/>
  <c r="FF34" i="10" s="1"/>
  <c r="FM34" i="10" a="1"/>
  <c r="FM34" i="10" s="1"/>
  <c r="FP36" i="10" a="1"/>
  <c r="FP36" i="10" s="1"/>
  <c r="GA29" i="10" a="1"/>
  <c r="GA29" i="10" s="1"/>
  <c r="FR31" i="10" a="1"/>
  <c r="FR31" i="10" s="1"/>
  <c r="FK32" i="10" a="1"/>
  <c r="FK32" i="10" s="1"/>
  <c r="GA32" i="10" a="1"/>
  <c r="GA32" i="10" s="1"/>
  <c r="FQ33" i="10" a="1"/>
  <c r="FQ33" i="10" s="1"/>
  <c r="FG34" i="10" a="1"/>
  <c r="FG34" i="10" s="1"/>
  <c r="FN34" i="10" a="1"/>
  <c r="FN34" i="10" s="1"/>
  <c r="FL35" i="10" a="1"/>
  <c r="FL35" i="10" s="1"/>
  <c r="FS35" i="10" a="1"/>
  <c r="FS35" i="10" s="1"/>
  <c r="FI36" i="10" a="1"/>
  <c r="FI36" i="10" s="1"/>
  <c r="FW36" i="10" a="1"/>
  <c r="FW36" i="10" s="1"/>
  <c r="FH5" i="10" a="1"/>
  <c r="FH5" i="10" s="1"/>
  <c r="FS5" i="10" a="1"/>
  <c r="FS5" i="10" s="1"/>
  <c r="FE5" i="10" a="1"/>
  <c r="FE5" i="10" s="1"/>
  <c r="FQ36" i="10" a="1"/>
  <c r="FQ36" i="10" s="1"/>
  <c r="FJ5" i="10" a="1"/>
  <c r="FJ5" i="10" s="1"/>
  <c r="FE33" i="10" a="1"/>
  <c r="FE33" i="10" s="1"/>
  <c r="FJ34" i="10" a="1"/>
  <c r="FJ34" i="10" s="1"/>
  <c r="FX34" i="10" a="1"/>
  <c r="FX34" i="10" s="1"/>
  <c r="FE36" i="10" a="1"/>
  <c r="FE36" i="10" s="1"/>
  <c r="FL5" i="10" a="1"/>
  <c r="FL5" i="10" s="1"/>
  <c r="FY34" i="10" a="1"/>
  <c r="FY34" i="10" s="1"/>
  <c r="FX5" i="10" a="1"/>
  <c r="FX5" i="10" s="1"/>
  <c r="GB34" i="10" a="1"/>
  <c r="GB34" i="10" s="1"/>
  <c r="GB5" i="10" a="1"/>
  <c r="GB5" i="10" s="1"/>
  <c r="FZ30" i="10" a="1"/>
  <c r="FZ30" i="10" s="1"/>
  <c r="FS31" i="10" a="1"/>
  <c r="FS31" i="10" s="1"/>
  <c r="FL32" i="10" a="1"/>
  <c r="FL32" i="10" s="1"/>
  <c r="FT32" i="10" a="1"/>
  <c r="FT32" i="10" s="1"/>
  <c r="GB32" i="10" a="1"/>
  <c r="GB32" i="10" s="1"/>
  <c r="FJ33" i="10" a="1"/>
  <c r="FJ33" i="10" s="1"/>
  <c r="FR33" i="10" a="1"/>
  <c r="FR33" i="10" s="1"/>
  <c r="FY33" i="10" a="1"/>
  <c r="FY33" i="10" s="1"/>
  <c r="FH34" i="10" a="1"/>
  <c r="FH34" i="10" s="1"/>
  <c r="FP34" i="10" a="1"/>
  <c r="FP34" i="10" s="1"/>
  <c r="FV34" i="10" a="1"/>
  <c r="FV34" i="10" s="1"/>
  <c r="FE35" i="10" a="1"/>
  <c r="FE35" i="10" s="1"/>
  <c r="FM35" i="10" a="1"/>
  <c r="FM35" i="10" s="1"/>
  <c r="FT35" i="10" a="1"/>
  <c r="FT35" i="10" s="1"/>
  <c r="FZ35" i="10" a="1"/>
  <c r="FZ35" i="10" s="1"/>
  <c r="FJ36" i="10" a="1"/>
  <c r="FJ36" i="10" s="1"/>
  <c r="FX36" i="10" a="1"/>
  <c r="FX36" i="10" s="1"/>
  <c r="FT5" i="10" a="1"/>
  <c r="FT5" i="10" s="1"/>
  <c r="FV32" i="10" a="1"/>
  <c r="FV32" i="10" s="1"/>
  <c r="FQ34" i="10" a="1"/>
  <c r="FQ34" i="10" s="1"/>
  <c r="FN35" i="10" a="1"/>
  <c r="FN35" i="10" s="1"/>
  <c r="FL36" i="10" a="1"/>
  <c r="FL36" i="10" s="1"/>
  <c r="FV5" i="10" a="1"/>
  <c r="FV5" i="10" s="1"/>
  <c r="FO35" i="10" a="1"/>
  <c r="FO35" i="10" s="1"/>
  <c r="FM5" i="10" a="1"/>
  <c r="FM5" i="10" s="1"/>
  <c r="FJ35" i="10" a="1"/>
  <c r="FJ35" i="10" s="1"/>
  <c r="FR5" i="10" a="1"/>
  <c r="FR5" i="10" s="1"/>
  <c r="FM30" i="10" a="1"/>
  <c r="FM30" i="10" s="1"/>
  <c r="FU32" i="10" a="1"/>
  <c r="FU32" i="10" s="1"/>
  <c r="FL33" i="10" a="1"/>
  <c r="FL33" i="10" s="1"/>
  <c r="FS33" i="10" a="1"/>
  <c r="FS33" i="10" s="1"/>
  <c r="FI34" i="10" a="1"/>
  <c r="FI34" i="10" s="1"/>
  <c r="FW34" i="10" a="1"/>
  <c r="FW34" i="10" s="1"/>
  <c r="FF35" i="10" a="1"/>
  <c r="FF35" i="10" s="1"/>
  <c r="GB35" i="10" a="1"/>
  <c r="GB35" i="10" s="1"/>
  <c r="FK36" i="10" a="1"/>
  <c r="FK36" i="10" s="1"/>
  <c r="FY36" i="10" a="1"/>
  <c r="FY36" i="10" s="1"/>
  <c r="FK5" i="10" a="1"/>
  <c r="FK5" i="10" s="1"/>
  <c r="FU5" i="10" a="1"/>
  <c r="FU5" i="10" s="1"/>
  <c r="FE31" i="10" a="1"/>
  <c r="FE31" i="10" s="1"/>
  <c r="FY31" i="10" a="1"/>
  <c r="FY31" i="10" s="1"/>
  <c r="FO32" i="10" a="1"/>
  <c r="FO32" i="10" s="1"/>
  <c r="FM33" i="10" a="1"/>
  <c r="FM33" i="10" s="1"/>
  <c r="FZ33" i="10" a="1"/>
  <c r="FZ33" i="10" s="1"/>
  <c r="FH35" i="10" a="1"/>
  <c r="FH35" i="10" s="1"/>
  <c r="FR36" i="10" a="1"/>
  <c r="FR36" i="10" s="1"/>
  <c r="FK34" i="10" a="1"/>
  <c r="FK34" i="10" s="1"/>
  <c r="FT36" i="10" a="1"/>
  <c r="FT36" i="10" s="1"/>
  <c r="GA5" i="10" a="1"/>
  <c r="GA5" i="10" s="1"/>
  <c r="FH36" i="10" a="1"/>
  <c r="FH36" i="10" s="1"/>
  <c r="FO30" i="10" a="1"/>
  <c r="FO30" i="10" s="1"/>
  <c r="FT33" i="10" a="1"/>
  <c r="FT33" i="10" s="1"/>
  <c r="FU35" i="10" a="1"/>
  <c r="FU35" i="10" s="1"/>
  <c r="FZ36" i="10" a="1"/>
  <c r="FZ36" i="10" s="1"/>
  <c r="FV35" i="10" a="1"/>
  <c r="FV35" i="10" s="1"/>
  <c r="FN36" i="10" a="1"/>
  <c r="FN36" i="10" s="1"/>
  <c r="FY35" i="10" a="1"/>
  <c r="FY35" i="10" s="1"/>
  <c r="FH31" i="10" a="1"/>
  <c r="FH31" i="10" s="1"/>
  <c r="FZ31" i="10" a="1"/>
  <c r="FZ31" i="10" s="1"/>
  <c r="FP32" i="10" a="1"/>
  <c r="FP32" i="10" s="1"/>
  <c r="FF33" i="10" a="1"/>
  <c r="FF33" i="10" s="1"/>
  <c r="GB33" i="10" a="1"/>
  <c r="GB33" i="10" s="1"/>
  <c r="GA36" i="10" a="1"/>
  <c r="GA36" i="10" s="1"/>
  <c r="FU34" i="10" a="1"/>
  <c r="FU34" i="10" s="1"/>
  <c r="FF5" i="10" a="1"/>
  <c r="FF5" i="10" s="1"/>
  <c r="FR30" i="10" a="1"/>
  <c r="FR30" i="10" s="1"/>
  <c r="FL31" i="10" a="1"/>
  <c r="FL31" i="10" s="1"/>
  <c r="FE32" i="10" a="1"/>
  <c r="FE32" i="10" s="1"/>
  <c r="FW32" i="10" a="1"/>
  <c r="FW32" i="10" s="1"/>
  <c r="FH33" i="10" a="1"/>
  <c r="FH33" i="10" s="1"/>
  <c r="FN33" i="10" a="1"/>
  <c r="FN33" i="10" s="1"/>
  <c r="FU33" i="10" a="1"/>
  <c r="FU33" i="10" s="1"/>
  <c r="FE34" i="10" a="1"/>
  <c r="FE34" i="10" s="1"/>
  <c r="FL34" i="10" a="1"/>
  <c r="FL34" i="10" s="1"/>
  <c r="FR34" i="10" a="1"/>
  <c r="FR34" i="10" s="1"/>
  <c r="FZ34" i="10" a="1"/>
  <c r="FZ34" i="10" s="1"/>
  <c r="FI35" i="10" a="1"/>
  <c r="FI35" i="10" s="1"/>
  <c r="FP35" i="10" a="1"/>
  <c r="FP35" i="10" s="1"/>
  <c r="FX35" i="10" a="1"/>
  <c r="FX35" i="10" s="1"/>
  <c r="FF36" i="10" a="1"/>
  <c r="FF36" i="10" s="1"/>
  <c r="FM36" i="10" a="1"/>
  <c r="FM36" i="10" s="1"/>
  <c r="FU36" i="10" a="1"/>
  <c r="FU36" i="10" s="1"/>
  <c r="GB36" i="10" a="1"/>
  <c r="GB36" i="10" s="1"/>
  <c r="FN5" i="10" a="1"/>
  <c r="FN5" i="10" s="1"/>
  <c r="FZ5" i="10" a="1"/>
  <c r="FZ5" i="10" s="1"/>
  <c r="FY32" i="10" a="1"/>
  <c r="FY32" i="10" s="1"/>
  <c r="FV33" i="10" a="1"/>
  <c r="FV33" i="10" s="1"/>
  <c r="FT34" i="10" a="1"/>
  <c r="FT34" i="10" s="1"/>
  <c r="FQ35" i="10" a="1"/>
  <c r="FQ35" i="10" s="1"/>
  <c r="FP5" i="10" a="1"/>
  <c r="FP5" i="10" s="1"/>
  <c r="FV36" i="10" a="1"/>
  <c r="FV36" i="10" s="1"/>
  <c r="P6" i="10" a="1"/>
  <c r="P6" i="10" s="1"/>
  <c r="AN5" i="10" a="1"/>
  <c r="AN5" i="10" s="1"/>
  <c r="P18" i="10" a="1"/>
  <c r="P18" i="10" s="1"/>
  <c r="P7" i="10" a="1"/>
  <c r="P7" i="10" s="1"/>
  <c r="P14" i="10" a="1"/>
  <c r="P14" i="10" s="1"/>
  <c r="P34" i="10" a="1"/>
  <c r="P34" i="10" s="1"/>
  <c r="P9" i="10" a="1"/>
  <c r="P9" i="10" s="1"/>
  <c r="BJ36" i="10"/>
  <c r="I24" i="10" a="1"/>
  <c r="I24" i="10" s="1"/>
  <c r="I7" i="10" a="1"/>
  <c r="I7" i="10" s="1"/>
  <c r="I36" i="10" a="1"/>
  <c r="I36" i="10" s="1"/>
  <c r="I18" i="10" a="1"/>
  <c r="I18" i="10" s="1"/>
  <c r="I31" i="10" a="1"/>
  <c r="I31" i="10" s="1"/>
  <c r="I9" i="10" a="1"/>
  <c r="I9" i="10" s="1"/>
  <c r="I29" i="10" a="1"/>
  <c r="I29" i="10" s="1"/>
  <c r="I5" i="10" a="1"/>
  <c r="I5" i="10" s="1"/>
  <c r="I35" i="10" a="1"/>
  <c r="I35" i="10" s="1"/>
  <c r="I34" i="10" a="1"/>
  <c r="I34" i="10" s="1"/>
  <c r="I28" i="10" a="1"/>
  <c r="I28" i="10" s="1"/>
  <c r="I14" i="10" a="1"/>
  <c r="I14" i="10" s="1"/>
  <c r="I32" i="10" a="1"/>
  <c r="I32" i="10" s="1"/>
  <c r="I33" i="10" a="1"/>
  <c r="I33" i="10" s="1"/>
  <c r="I6" i="10" a="1"/>
  <c r="I6" i="10" s="1"/>
  <c r="I12" i="10" a="1"/>
  <c r="I12" i="10" s="1"/>
  <c r="I13" i="10" a="1"/>
  <c r="I13" i="10" s="1"/>
  <c r="P30" i="10" a="1"/>
  <c r="P30" i="10" s="1"/>
  <c r="O30" i="10" a="1"/>
  <c r="O30" i="10" s="1"/>
  <c r="P26" i="10" a="1"/>
  <c r="P26" i="10" s="1"/>
  <c r="O19" i="10" a="1"/>
  <c r="O19" i="10" s="1"/>
  <c r="O10" i="10" a="1"/>
  <c r="O10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AJ20" i="10" l="1" a="1"/>
  <c r="AJ20" i="10" s="1"/>
  <c r="AJ11" i="10" a="1"/>
  <c r="AJ11" i="10" s="1"/>
  <c r="AJ16" i="10" a="1"/>
  <c r="AJ16" i="10" s="1"/>
  <c r="AJ7" i="10" a="1"/>
  <c r="AJ7" i="10" s="1"/>
  <c r="AJ34" i="10" a="1"/>
  <c r="AJ34" i="10" s="1"/>
  <c r="AJ10" i="10" a="1"/>
  <c r="AJ10" i="10" s="1"/>
  <c r="AJ8" i="10" a="1"/>
  <c r="AJ8" i="10" s="1"/>
  <c r="AJ36" i="10" a="1"/>
  <c r="AJ36" i="10" s="1"/>
  <c r="AJ25" i="10" a="1"/>
  <c r="AJ25" i="10" s="1"/>
  <c r="AJ9" i="10" a="1"/>
  <c r="AJ9" i="10" s="1"/>
  <c r="AJ28" i="10" a="1"/>
  <c r="AJ28" i="10" s="1"/>
  <c r="AJ27" i="10" a="1"/>
  <c r="AJ27" i="10" s="1"/>
  <c r="AJ5" i="10" a="1"/>
  <c r="AJ5" i="10" s="1"/>
  <c r="AJ35" i="10" a="1"/>
  <c r="AJ35" i="10" s="1"/>
  <c r="AJ19" i="10" a="1"/>
  <c r="AJ19" i="10" s="1"/>
  <c r="AJ18" i="10" a="1"/>
  <c r="AJ18" i="10" s="1"/>
  <c r="AJ29" i="10" a="1"/>
  <c r="AJ29" i="10" s="1"/>
  <c r="AJ26" i="10" a="1"/>
  <c r="AJ26" i="10" s="1"/>
  <c r="AJ33" i="10" a="1"/>
  <c r="AJ33" i="10" s="1"/>
  <c r="AJ30" i="10" a="1"/>
  <c r="AJ30" i="10" s="1"/>
  <c r="AJ21" i="10" a="1"/>
  <c r="AJ21" i="10" s="1"/>
  <c r="AJ17" i="10" a="1"/>
  <c r="AJ17" i="10" s="1"/>
  <c r="AJ31" i="10" a="1"/>
  <c r="AJ31" i="10" s="1"/>
  <c r="AJ22" i="10" a="1"/>
  <c r="AJ22" i="10" s="1"/>
  <c r="AJ13" i="10" a="1"/>
  <c r="AJ13" i="10" s="1"/>
  <c r="AJ32" i="10" a="1"/>
  <c r="AJ32" i="10" s="1"/>
  <c r="AJ23" i="10" a="1"/>
  <c r="AJ23" i="10" s="1"/>
  <c r="AJ14" i="10" a="1"/>
  <c r="AJ14" i="10" s="1"/>
  <c r="AJ12" i="10" a="1"/>
  <c r="AJ12" i="10" s="1"/>
  <c r="AJ24" i="10" a="1"/>
  <c r="AJ24" i="10" s="1"/>
  <c r="AJ15" i="10" a="1"/>
  <c r="AJ15" i="10" s="1"/>
  <c r="AJ6" i="10" a="1"/>
  <c r="AJ6" i="10" s="1"/>
  <c r="B5" i="19"/>
  <c r="BT9" i="10"/>
  <c r="BT35" i="10"/>
  <c r="BT6" i="10"/>
  <c r="BT36" i="10"/>
  <c r="A83" i="18"/>
  <c r="A79" i="18"/>
  <c r="A73" i="18"/>
  <c r="A95" i="18"/>
  <c r="A86" i="18"/>
  <c r="A70" i="18"/>
  <c r="A91" i="18"/>
  <c r="A94" i="18"/>
  <c r="A81" i="18"/>
  <c r="A72" i="18"/>
  <c r="A97" i="18"/>
  <c r="A85" i="18"/>
  <c r="A78" i="18"/>
  <c r="A77" i="18"/>
  <c r="A93" i="18"/>
  <c r="A89" i="18"/>
  <c r="A82" i="18"/>
  <c r="A90" i="18"/>
  <c r="A98" i="18"/>
  <c r="A92" i="18"/>
  <c r="A87" i="18"/>
  <c r="A88" i="18"/>
  <c r="A84" i="18"/>
  <c r="A96" i="18"/>
  <c r="E84" i="18"/>
  <c r="BA22" i="10"/>
  <c r="E87" i="18"/>
  <c r="BA25" i="10"/>
  <c r="E92" i="18"/>
  <c r="BA30" i="10"/>
  <c r="E88" i="18"/>
  <c r="BA26" i="10"/>
  <c r="E72" i="18"/>
  <c r="BA10" i="10"/>
  <c r="E85" i="18"/>
  <c r="BA23" i="10"/>
  <c r="E73" i="18"/>
  <c r="BA11" i="10"/>
  <c r="E81" i="18"/>
  <c r="BA19" i="10"/>
  <c r="E79" i="18"/>
  <c r="BA17" i="10"/>
  <c r="E82" i="18"/>
  <c r="BA20" i="10"/>
  <c r="E89" i="18"/>
  <c r="BA27" i="10"/>
  <c r="E83" i="18"/>
  <c r="BA21" i="10"/>
  <c r="E70" i="18"/>
  <c r="BA8" i="10"/>
  <c r="E78" i="18"/>
  <c r="BA16" i="10"/>
  <c r="E77" i="18"/>
  <c r="BA15" i="10"/>
  <c r="BT5" i="10"/>
  <c r="BT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T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O34" i="10" s="1"/>
  <c r="C28" i="10" a="1"/>
  <c r="C28" i="10" s="1"/>
  <c r="C90" i="18" s="1"/>
  <c r="D35" i="10" a="1"/>
  <c r="D35" i="10" s="1"/>
  <c r="F12" i="10" a="1"/>
  <c r="F12" i="10" s="1"/>
  <c r="AO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O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Z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T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T32" i="10"/>
  <c r="L29" i="10"/>
  <c r="O29" i="10" a="1"/>
  <c r="O29" i="10" s="1"/>
  <c r="O9" i="10" a="1"/>
  <c r="O9" i="10" s="1"/>
  <c r="L9" i="10"/>
  <c r="BT28" i="10"/>
  <c r="O13" i="10" a="1"/>
  <c r="O13" i="10" s="1"/>
  <c r="BA13" i="10" s="1"/>
  <c r="L13" i="10"/>
  <c r="BT29" i="10"/>
  <c r="BT12" i="10"/>
  <c r="BT31" i="10"/>
  <c r="BT18" i="10"/>
  <c r="O24" i="10" a="1"/>
  <c r="O24" i="10" s="1"/>
  <c r="L24" i="10"/>
  <c r="O7" i="10" a="1"/>
  <c r="O7" i="10" s="1"/>
  <c r="L7" i="10"/>
  <c r="BT34" i="10"/>
  <c r="O32" i="10" a="1"/>
  <c r="O32" i="10" s="1"/>
  <c r="BA32" i="10" s="1"/>
  <c r="L32" i="10"/>
  <c r="BT24" i="10"/>
  <c r="BT33" i="10"/>
  <c r="L36" i="10"/>
  <c r="O36" i="10" a="1"/>
  <c r="O36" i="10" s="1"/>
  <c r="O6" i="10" a="1"/>
  <c r="O6" i="10" s="1"/>
  <c r="BA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J30" i="10"/>
  <c r="B4" i="10"/>
  <c r="B13" i="10" s="1" a="1"/>
  <c r="B13" i="10" s="1"/>
  <c r="M4" i="10"/>
  <c r="B34" i="10" l="1" a="1"/>
  <c r="B34" i="10" s="1"/>
  <c r="B30" i="10" a="1"/>
  <c r="B30" i="10" s="1"/>
  <c r="B27" i="10" a="1"/>
  <c r="B27" i="10" s="1"/>
  <c r="B23" i="10" a="1"/>
  <c r="B23" i="10" s="1"/>
  <c r="B32" i="10" a="1"/>
  <c r="B32" i="10" s="1"/>
  <c r="B94" i="18" s="1"/>
  <c r="B33" i="10" a="1"/>
  <c r="B33" i="10" s="1"/>
  <c r="B7" i="10" a="1"/>
  <c r="B7" i="10" s="1"/>
  <c r="B69" i="18" s="1"/>
  <c r="B18" i="10" a="1"/>
  <c r="B18" i="10" s="1"/>
  <c r="B80" i="18" s="1"/>
  <c r="B22" i="10" a="1"/>
  <c r="B22" i="10" s="1"/>
  <c r="B36" i="10" a="1"/>
  <c r="B36" i="10" s="1"/>
  <c r="B98" i="18" s="1"/>
  <c r="B31" i="10" a="1"/>
  <c r="B31" i="10" s="1"/>
  <c r="B35" i="10" a="1"/>
  <c r="B35" i="10" s="1"/>
  <c r="B97" i="18" s="1"/>
  <c r="B29" i="10" a="1"/>
  <c r="B29" i="10" s="1"/>
  <c r="B91" i="18" s="1"/>
  <c r="B11" i="10" a="1"/>
  <c r="B11" i="10" s="1"/>
  <c r="B14" i="10" a="1"/>
  <c r="B14" i="10" s="1"/>
  <c r="B76" i="18" s="1"/>
  <c r="B9" i="10" a="1"/>
  <c r="B9" i="10" s="1"/>
  <c r="B71" i="18" s="1"/>
  <c r="B26" i="10" a="1"/>
  <c r="B26" i="10" s="1"/>
  <c r="B28" i="10" a="1"/>
  <c r="B28" i="10" s="1"/>
  <c r="B15" i="10" a="1"/>
  <c r="B15" i="10" s="1"/>
  <c r="B10" i="10" a="1"/>
  <c r="B10" i="10" s="1"/>
  <c r="B8" i="10" a="1"/>
  <c r="B8" i="10" s="1"/>
  <c r="B17" i="10" a="1"/>
  <c r="B17" i="10" s="1"/>
  <c r="T11" i="16"/>
  <c r="B6" i="10" a="1"/>
  <c r="B6" i="10" s="1"/>
  <c r="B68" i="18" s="1"/>
  <c r="U11" i="16"/>
  <c r="B5" i="10" a="1"/>
  <c r="B5" i="10" s="1"/>
  <c r="B67" i="18" s="1"/>
  <c r="B25" i="10" a="1"/>
  <c r="B25" i="10" s="1"/>
  <c r="B20" i="10" a="1"/>
  <c r="B20" i="10" s="1"/>
  <c r="B16" i="10" a="1"/>
  <c r="B16" i="10" s="1"/>
  <c r="B78" i="18" s="1"/>
  <c r="B19" i="10" a="1"/>
  <c r="B19" i="10" s="1"/>
  <c r="B24" i="10" a="1"/>
  <c r="B24" i="10" s="1"/>
  <c r="B86" i="18" s="1"/>
  <c r="B21" i="10" a="1"/>
  <c r="B21" i="10" s="1"/>
  <c r="B83" i="18" s="1"/>
  <c r="V11" i="16"/>
  <c r="B12" i="10" a="1"/>
  <c r="B12" i="10" s="1"/>
  <c r="B74" i="18" s="1"/>
  <c r="AO28" i="10"/>
  <c r="BU28" i="10"/>
  <c r="BU18" i="10"/>
  <c r="BU31" i="10"/>
  <c r="BU29" i="10"/>
  <c r="AO29" i="10"/>
  <c r="BU12" i="10"/>
  <c r="H82" i="18"/>
  <c r="AZ20" i="10"/>
  <c r="H88" i="18"/>
  <c r="AZ26" i="10"/>
  <c r="B95" i="18"/>
  <c r="B93" i="18"/>
  <c r="H95" i="18"/>
  <c r="AZ33" i="10"/>
  <c r="H69" i="18"/>
  <c r="AZ7" i="10"/>
  <c r="H96" i="18"/>
  <c r="AZ34" i="10"/>
  <c r="H80" i="18"/>
  <c r="AZ18" i="10"/>
  <c r="H73" i="18"/>
  <c r="AZ11" i="10"/>
  <c r="H97" i="18"/>
  <c r="AZ35" i="10"/>
  <c r="H84" i="18"/>
  <c r="AZ22" i="10"/>
  <c r="H70" i="18"/>
  <c r="AZ8" i="10"/>
  <c r="B96" i="18"/>
  <c r="H86" i="18"/>
  <c r="AZ24" i="10"/>
  <c r="H93" i="18"/>
  <c r="AZ31" i="10"/>
  <c r="H87" i="18"/>
  <c r="AZ25" i="10"/>
  <c r="H71" i="18"/>
  <c r="AZ9" i="10"/>
  <c r="H91" i="18"/>
  <c r="AZ29" i="10"/>
  <c r="H77" i="18"/>
  <c r="AZ15" i="10"/>
  <c r="H89" i="18"/>
  <c r="AZ27" i="10"/>
  <c r="H76" i="18"/>
  <c r="AZ14" i="10"/>
  <c r="H79" i="18"/>
  <c r="AZ17" i="10"/>
  <c r="M5" i="10" a="1"/>
  <c r="M5" i="10" s="1"/>
  <c r="M32" i="10" a="1"/>
  <c r="M32" i="10" s="1"/>
  <c r="D32" i="19" s="1"/>
  <c r="M33" i="10" a="1"/>
  <c r="M33" i="10" s="1"/>
  <c r="M31" i="10" a="1"/>
  <c r="M31" i="10" s="1"/>
  <c r="D31" i="19" s="1"/>
  <c r="M29" i="10" a="1"/>
  <c r="M29" i="10" s="1"/>
  <c r="D29" i="19" s="1"/>
  <c r="M28" i="10" a="1"/>
  <c r="M28" i="10" s="1"/>
  <c r="D28" i="19" s="1"/>
  <c r="M34" i="10" a="1"/>
  <c r="M34" i="10" s="1"/>
  <c r="D34" i="19" s="1"/>
  <c r="M12" i="10" a="1"/>
  <c r="M12" i="10" s="1"/>
  <c r="R12" i="10" s="1"/>
  <c r="M13" i="10" a="1"/>
  <c r="M13" i="10" s="1"/>
  <c r="M36" i="10" a="1"/>
  <c r="M36" i="10" s="1"/>
  <c r="D36" i="19" s="1"/>
  <c r="M6" i="10" a="1"/>
  <c r="M6" i="10" s="1"/>
  <c r="M35" i="10" a="1"/>
  <c r="M35" i="10" s="1"/>
  <c r="D35" i="19" s="1"/>
  <c r="M9" i="10" a="1"/>
  <c r="M9" i="10" s="1"/>
  <c r="M24" i="10" a="1"/>
  <c r="M24" i="10" s="1"/>
  <c r="D24" i="19" s="1"/>
  <c r="M14" i="10" a="1"/>
  <c r="M14" i="10" s="1"/>
  <c r="R14" i="10" s="1"/>
  <c r="M18" i="10" a="1"/>
  <c r="M18" i="10" s="1"/>
  <c r="M7" i="10" a="1"/>
  <c r="M7" i="10" s="1"/>
  <c r="H92" i="18"/>
  <c r="AZ30" i="10"/>
  <c r="H85" i="18"/>
  <c r="AZ23" i="10"/>
  <c r="H75" i="18"/>
  <c r="AZ13" i="10"/>
  <c r="H74" i="18"/>
  <c r="AZ12" i="10"/>
  <c r="H72" i="18"/>
  <c r="AZ10" i="10"/>
  <c r="H78" i="18"/>
  <c r="AZ16" i="10"/>
  <c r="H83" i="18"/>
  <c r="AZ21" i="10"/>
  <c r="H81" i="18"/>
  <c r="AZ19" i="10"/>
  <c r="B90" i="18"/>
  <c r="H98" i="18"/>
  <c r="AZ36" i="10"/>
  <c r="H68" i="18"/>
  <c r="AZ6" i="10"/>
  <c r="B75" i="18"/>
  <c r="H90" i="18"/>
  <c r="AZ28" i="10"/>
  <c r="E95" i="18"/>
  <c r="BA33" i="10"/>
  <c r="E98" i="18"/>
  <c r="BA36" i="10"/>
  <c r="E80" i="18"/>
  <c r="BA18" i="10"/>
  <c r="E69" i="18"/>
  <c r="BA7" i="10"/>
  <c r="E97" i="18"/>
  <c r="BA35" i="10"/>
  <c r="E93" i="18"/>
  <c r="BA31" i="10"/>
  <c r="E74" i="18"/>
  <c r="BA12" i="10"/>
  <c r="E86" i="18"/>
  <c r="BA24" i="10"/>
  <c r="E71" i="18"/>
  <c r="BA9" i="10"/>
  <c r="E91" i="18"/>
  <c r="BA29" i="10"/>
  <c r="E90" i="18"/>
  <c r="BA28" i="10"/>
  <c r="E96" i="18"/>
  <c r="BA34" i="10"/>
  <c r="E76" i="18"/>
  <c r="BA14" i="10"/>
  <c r="AO31" i="10"/>
  <c r="S41" i="16" s="1"/>
  <c r="H12" i="10"/>
  <c r="F74" i="18" s="1"/>
  <c r="H6" i="10"/>
  <c r="F68" i="18" s="1"/>
  <c r="AO18" i="10"/>
  <c r="BU34" i="10"/>
  <c r="BU32" i="10"/>
  <c r="O2" i="10"/>
  <c r="W3" i="16" s="1"/>
  <c r="E67" i="18"/>
  <c r="E68" i="18"/>
  <c r="C2" i="10"/>
  <c r="C67" i="18"/>
  <c r="E75" i="18"/>
  <c r="I70" i="18"/>
  <c r="H94" i="18"/>
  <c r="H34" i="10"/>
  <c r="F96" i="18" s="1"/>
  <c r="BU6" i="10"/>
  <c r="H32" i="10"/>
  <c r="C98" i="18"/>
  <c r="H31" i="10"/>
  <c r="F93" i="18" s="1"/>
  <c r="Q32" i="10"/>
  <c r="E94" i="18"/>
  <c r="AO32" i="10"/>
  <c r="Q36" i="10"/>
  <c r="Q5" i="10"/>
  <c r="R5" i="10"/>
  <c r="S5" i="10"/>
  <c r="U5" i="10"/>
  <c r="T5" i="10"/>
  <c r="BA5" i="10"/>
  <c r="Q7" i="10"/>
  <c r="T7" i="10"/>
  <c r="S7" i="10"/>
  <c r="Q31" i="10"/>
  <c r="Q33" i="10"/>
  <c r="Q24" i="10"/>
  <c r="Q18" i="10"/>
  <c r="S18" i="10"/>
  <c r="Q28" i="10"/>
  <c r="S9" i="10"/>
  <c r="Q9" i="10"/>
  <c r="Q35" i="10"/>
  <c r="Q34" i="10"/>
  <c r="Q12" i="10"/>
  <c r="S12" i="10"/>
  <c r="R29" i="10"/>
  <c r="Q29" i="10"/>
  <c r="Q6" i="10"/>
  <c r="T6" i="10"/>
  <c r="S6" i="10"/>
  <c r="R13" i="10"/>
  <c r="Q13" i="10"/>
  <c r="S13" i="10"/>
  <c r="Q14" i="10"/>
  <c r="S14" i="10"/>
  <c r="H7" i="10"/>
  <c r="F69" i="18" s="1"/>
  <c r="AO7" i="10"/>
  <c r="BU7" i="10"/>
  <c r="H33" i="10"/>
  <c r="F95" i="18" s="1"/>
  <c r="AO33" i="10"/>
  <c r="BU33" i="10"/>
  <c r="H14" i="10"/>
  <c r="F76" i="18" s="1"/>
  <c r="AO14" i="10"/>
  <c r="BU14" i="10"/>
  <c r="H9" i="10"/>
  <c r="F71" i="18" s="1"/>
  <c r="AO9" i="10"/>
  <c r="BU9" i="10"/>
  <c r="H36" i="10"/>
  <c r="F98" i="18" s="1"/>
  <c r="AO36" i="10"/>
  <c r="BU36" i="10"/>
  <c r="AO5" i="10"/>
  <c r="H5" i="10"/>
  <c r="AZ5" i="10"/>
  <c r="BU5" i="10"/>
  <c r="H13" i="10"/>
  <c r="F75" i="18" s="1"/>
  <c r="AO13" i="10"/>
  <c r="BU13" i="10"/>
  <c r="H35" i="10"/>
  <c r="F97" i="18" s="1"/>
  <c r="AO35" i="10"/>
  <c r="T34" i="16" s="1"/>
  <c r="BU35" i="10"/>
  <c r="H24" i="10"/>
  <c r="F86" i="18" s="1"/>
  <c r="BU24" i="10"/>
  <c r="AO24" i="10"/>
  <c r="AO10" i="10"/>
  <c r="AO30" i="10"/>
  <c r="U46" i="16" s="1"/>
  <c r="AO23" i="10"/>
  <c r="AO16" i="10"/>
  <c r="AO17" i="10"/>
  <c r="AO20" i="10"/>
  <c r="AO26" i="10"/>
  <c r="T49" i="16" s="1"/>
  <c r="AO19" i="10"/>
  <c r="AO21" i="10"/>
  <c r="AO11" i="10"/>
  <c r="AO15" i="10"/>
  <c r="AO22" i="10"/>
  <c r="AO8" i="10"/>
  <c r="U39" i="16" s="1"/>
  <c r="AO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M30" i="10" a="1"/>
  <c r="M30" i="10" s="1"/>
  <c r="M8" i="10" a="1"/>
  <c r="M8" i="10" s="1"/>
  <c r="D8" i="19" s="1"/>
  <c r="M25" i="10" a="1"/>
  <c r="M25" i="10" s="1"/>
  <c r="M27" i="10" a="1"/>
  <c r="M27" i="10" s="1"/>
  <c r="M21" i="10" a="1"/>
  <c r="M21" i="10" s="1"/>
  <c r="M15" i="10" a="1"/>
  <c r="M15" i="10" s="1"/>
  <c r="M19" i="10" a="1"/>
  <c r="M19" i="10" s="1"/>
  <c r="M17" i="10" a="1"/>
  <c r="M17" i="10" s="1"/>
  <c r="M22" i="10" a="1"/>
  <c r="M22" i="10" s="1"/>
  <c r="M20" i="10" a="1"/>
  <c r="M20" i="10" s="1"/>
  <c r="M11" i="10" a="1"/>
  <c r="M11" i="10" s="1"/>
  <c r="M16" i="10" a="1"/>
  <c r="M16" i="10" s="1"/>
  <c r="M26" i="10" a="1"/>
  <c r="M26" i="10" s="1"/>
  <c r="M10" i="10" a="1"/>
  <c r="M10" i="10" s="1"/>
  <c r="H30" i="10"/>
  <c r="F92" i="18" s="1"/>
  <c r="B73" i="18"/>
  <c r="B81" i="18"/>
  <c r="B87" i="18"/>
  <c r="B88" i="18"/>
  <c r="B72" i="18"/>
  <c r="B79" i="18"/>
  <c r="B85" i="18"/>
  <c r="B89" i="18"/>
  <c r="B77" i="18"/>
  <c r="B82" i="18"/>
  <c r="B84" i="18"/>
  <c r="BJ26" i="10"/>
  <c r="BJ8" i="10"/>
  <c r="BJ27" i="10"/>
  <c r="BJ19" i="10"/>
  <c r="BJ16" i="10"/>
  <c r="BJ10" i="10"/>
  <c r="BJ17" i="10"/>
  <c r="BJ22" i="10"/>
  <c r="BJ21" i="10"/>
  <c r="BJ15" i="10"/>
  <c r="BJ25" i="10"/>
  <c r="BJ23" i="10"/>
  <c r="BJ20" i="10"/>
  <c r="BJ11" i="10"/>
  <c r="L30" i="10"/>
  <c r="R28" i="10" l="1"/>
  <c r="U28" i="10" s="1"/>
  <c r="R34" i="10"/>
  <c r="D82" i="18"/>
  <c r="D20" i="19"/>
  <c r="R36" i="10"/>
  <c r="S36" i="10" s="1"/>
  <c r="D68" i="18"/>
  <c r="D6" i="19"/>
  <c r="R33" i="10"/>
  <c r="U33" i="10" s="1"/>
  <c r="D33" i="19"/>
  <c r="G36" i="19"/>
  <c r="C36" i="19" a="1"/>
  <c r="C36" i="19" s="1"/>
  <c r="G32" i="19"/>
  <c r="C32" i="19" a="1"/>
  <c r="C32" i="19" s="1"/>
  <c r="D92" i="18"/>
  <c r="D30" i="19"/>
  <c r="D79" i="18"/>
  <c r="D17" i="19"/>
  <c r="D85" i="18"/>
  <c r="D23" i="19"/>
  <c r="D81" i="18"/>
  <c r="D19" i="19"/>
  <c r="R35" i="10"/>
  <c r="T35" i="10" s="1"/>
  <c r="D69" i="18"/>
  <c r="D7" i="19"/>
  <c r="D75" i="18"/>
  <c r="D13" i="19"/>
  <c r="D67" i="18"/>
  <c r="D5" i="19"/>
  <c r="D73" i="18"/>
  <c r="D11" i="19"/>
  <c r="D84" i="18"/>
  <c r="D22" i="19"/>
  <c r="D77" i="18"/>
  <c r="D15" i="19"/>
  <c r="D80" i="18"/>
  <c r="D18" i="19"/>
  <c r="D74" i="18"/>
  <c r="D12" i="19"/>
  <c r="G8" i="19"/>
  <c r="C8" i="19" a="1"/>
  <c r="C8" i="19" s="1"/>
  <c r="D72" i="18"/>
  <c r="D10" i="19"/>
  <c r="D88" i="18"/>
  <c r="D26" i="19"/>
  <c r="R32" i="10"/>
  <c r="U32" i="10" s="1"/>
  <c r="R31" i="10"/>
  <c r="U31" i="10" s="1"/>
  <c r="D76" i="18"/>
  <c r="D14" i="19"/>
  <c r="G34" i="19"/>
  <c r="C34" i="19" a="1"/>
  <c r="C34" i="19" s="1"/>
  <c r="D83" i="18"/>
  <c r="D21" i="19"/>
  <c r="D78" i="18"/>
  <c r="D16" i="19"/>
  <c r="D89" i="18"/>
  <c r="D27" i="19"/>
  <c r="G24" i="19"/>
  <c r="C24" i="19" a="1"/>
  <c r="C24" i="19" s="1"/>
  <c r="G28" i="19"/>
  <c r="C28" i="19" a="1"/>
  <c r="C28" i="19" s="1"/>
  <c r="D87" i="18"/>
  <c r="D25" i="19"/>
  <c r="D71" i="18"/>
  <c r="D9" i="19"/>
  <c r="G29" i="19"/>
  <c r="C29" i="19" a="1"/>
  <c r="C29" i="19" s="1"/>
  <c r="G35" i="19"/>
  <c r="C35" i="19" a="1"/>
  <c r="C35" i="19" s="1"/>
  <c r="G31" i="19"/>
  <c r="C31" i="19" a="1"/>
  <c r="C31" i="19" s="1"/>
  <c r="S48" i="16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13" i="10"/>
  <c r="G75" i="18"/>
  <c r="U36" i="10"/>
  <c r="G98" i="18"/>
  <c r="T29" i="10"/>
  <c r="G91" i="18"/>
  <c r="F94" i="18"/>
  <c r="F67" i="18"/>
  <c r="U12" i="10"/>
  <c r="G74" i="18"/>
  <c r="G67" i="18"/>
  <c r="T14" i="10"/>
  <c r="G76" i="18"/>
  <c r="T13" i="10"/>
  <c r="U6" i="10"/>
  <c r="T12" i="10"/>
  <c r="T36" i="10"/>
  <c r="U29" i="10"/>
  <c r="U14" i="10"/>
  <c r="S29" i="10"/>
  <c r="S28" i="10"/>
  <c r="U34" i="10"/>
  <c r="T34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Y27" i="10"/>
  <c r="BT16" i="10"/>
  <c r="BU16" i="10" s="1"/>
  <c r="BT27" i="10"/>
  <c r="BU27" i="10" s="1"/>
  <c r="BT30" i="10"/>
  <c r="BU30" i="10" s="1"/>
  <c r="BT23" i="10"/>
  <c r="BU23" i="10" s="1"/>
  <c r="BT11" i="10"/>
  <c r="BU11" i="10" s="1"/>
  <c r="BT8" i="10"/>
  <c r="BU8" i="10" s="1"/>
  <c r="BT19" i="10"/>
  <c r="BU19" i="10" s="1"/>
  <c r="BT20" i="10"/>
  <c r="BU20" i="10" s="1"/>
  <c r="BT25" i="10"/>
  <c r="BU25" i="10" s="1"/>
  <c r="BT15" i="10"/>
  <c r="BU15" i="10" s="1"/>
  <c r="BT10" i="10"/>
  <c r="BU10" i="10" s="1"/>
  <c r="BT26" i="10"/>
  <c r="BU26" i="10" s="1"/>
  <c r="BT22" i="10"/>
  <c r="BU22" i="10" s="1"/>
  <c r="BT21" i="10"/>
  <c r="BU21" i="10" s="1"/>
  <c r="BT17" i="10"/>
  <c r="BU17" i="10" s="1"/>
  <c r="AO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G97" i="18" l="1"/>
  <c r="S35" i="10"/>
  <c r="S31" i="10"/>
  <c r="S32" i="10"/>
  <c r="G94" i="18"/>
  <c r="U35" i="10"/>
  <c r="G93" i="18"/>
  <c r="T31" i="10"/>
  <c r="T32" i="10"/>
  <c r="S33" i="10"/>
  <c r="G95" i="18"/>
  <c r="T33" i="10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S24" i="10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<sst xmlns="http://schemas.openxmlformats.org/spreadsheetml/2006/main" count="20725" uniqueCount="8277">
  <si>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</si>
  <si>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</si>
  <si>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</si>
  <si>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</si>
  <si>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</si>
  <si>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</si>
  <si>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</si>
  <si>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</si>
  <si>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</si>
  <si>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</si>
  <si>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</si>
  <si>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</si>
  <si>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</si>
  <si>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</si>
  <si>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</si>
  <si>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</si>
  <si>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</si>
  <si>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</si>
  <si>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</si>
  <si>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</si>
  <si>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</si>
  <si>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</si>
  <si>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</si>
  <si>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</si>
  <si>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</si>
  <si>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</si>
  <si>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</si>
  <si>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</si>
  <si>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</si>
  <si>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</si>
  <si>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</si>
  <si>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</si>
  <si>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</si>
  <si>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</si>
  <si>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</si>
  <si>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</si>
  <si>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</si>
  <si>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</si>
  <si>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</si>
  <si>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</si>
  <si>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</si>
  <si>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</si>
  <si>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</si>
  <si>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</si>
  <si>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</si>
  <si>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</si>
  <si>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</si>
  <si>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</si>
  <si>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</si>
  <si>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</si>
  <si>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</si>
  <si>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</si>
  <si>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</si>
  <si>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</si>
  <si>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</si>
  <si>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</si>
  <si>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</si>
  <si>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</si>
  <si>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</si>
  <si>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</si>
  <si>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</si>
  <si>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</si>
  <si>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</si>
  <si>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</si>
  <si>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</si>
  <si>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</si>
  <si>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</si>
  <si>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</si>
  <si>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</si>
  <si>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</si>
  <si>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</si>
  <si>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</si>
  <si>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</si>
  <si>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</si>
  <si>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</si>
  <si>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</si>
  <si>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</si>
  <si>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</si>
  <si>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</si>
  <si>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</si>
  <si>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</si>
  <si>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</si>
  <si>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</si>
  <si>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</si>
  <si>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</si>
  <si>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</si>
  <si>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</si>
  <si>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</si>
  <si>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</si>
  <si>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</si>
  <si>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</si>
  <si>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</si>
  <si>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</si>
  <si>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</si>
  <si>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</si>
  <si>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</si>
  <si>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</si>
  <si>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</si>
  <si>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</si>
  <si>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</si>
  <si>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</si>
  <si>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</si>
  <si>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</si>
  <si>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</si>
  <si>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</si>
  <si>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</si>
  <si>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</si>
  <si>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</si>
  <si>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</si>
  <si>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</si>
  <si>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</si>
  <si>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</si>
  <si>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</si>
  <si>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</si>
  <si>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</si>
  <si>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</si>
  <si>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</si>
  <si>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</si>
  <si>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</si>
  <si>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</si>
  <si>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</si>
  <si>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</si>
  <si>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</si>
  <si>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</si>
  <si>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</si>
  <si>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</si>
  <si>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</si>
  <si>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</si>
  <si>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</si>
  <si>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</si>
  <si>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</si>
  <si>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</si>
  <si>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</si>
  <si>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</si>
  <si>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</si>
  <si>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</si>
  <si>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</si>
  <si>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</si>
  <si>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</si>
  <si>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</si>
  <si>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</si>
  <si>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</si>
  <si>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</si>
  <si>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</si>
  <si>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</si>
  <si>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</si>
  <si>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</si>
  <si>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</si>
  <si>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</si>
  <si>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</si>
  <si>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</si>
  <si>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</si>
  <si>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</si>
  <si>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</si>
  <si>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</si>
  <si>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</si>
  <si>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</si>
  <si>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</si>
  <si>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</si>
  <si>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</si>
  <si>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</si>
  <si>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</si>
  <si>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</si>
  <si>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</si>
  <si>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</si>
  <si>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</si>
  <si>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</si>
  <si>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</si>
  <si>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</si>
  <si>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</si>
  <si>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</si>
  <si>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</si>
  <si>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</si>
  <si>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</si>
  <si>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</si>
  <si>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</si>
  <si>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</si>
  <si>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</si>
  <si>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</si>
  <si>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</si>
  <si>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</si>
  <si>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</si>
  <si>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</si>
  <si>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</si>
  <si>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</si>
  <si>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</si>
  <si>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</si>
  <si>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</si>
  <si>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</si>
  <si>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</si>
  <si>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</si>
  <si>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</si>
  <si>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</si>
  <si>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</si>
  <si>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</si>
  <si>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</si>
  <si>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</si>
  <si>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</si>
  <si>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</si>
  <si>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</si>
  <si>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</si>
  <si>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</si>
  <si>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</si>
  <si>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</si>
  <si>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</si>
  <si>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</si>
  <si>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</si>
  <si>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</si>
  <si>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</si>
  <si>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</si>
  <si>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</si>
  <si>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</si>
  <si>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</si>
  <si>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</si>
  <si>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</si>
  <si>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</si>
  <si>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</si>
  <si>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</si>
  <si>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</si>
  <si>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</si>
  <si>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</si>
  <si>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</si>
  <si>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</si>
  <si>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</si>
  <si>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</si>
  <si>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</si>
  <si>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</si>
  <si>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</si>
  <si>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</si>
  <si>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</si>
  <si>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</si>
  <si>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</si>
  <si>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</si>
  <si>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</si>
  <si>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</si>
  <si>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</si>
  <si>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</si>
  <si>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</si>
  <si>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</si>
  <si>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</si>
  <si>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</si>
  <si>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</si>
  <si>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</si>
  <si>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</si>
  <si>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</si>
  <si>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</si>
  <si>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</si>
  <si>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</si>
  <si>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</si>
  <si>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</si>
  <si>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</si>
  <si>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</si>
  <si>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</si>
  <si>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</si>
  <si>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</si>
  <si>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</si>
  <si>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</si>
  <si>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</si>
  <si>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</si>
  <si>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</si>
  <si>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</si>
  <si>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</si>
  <si>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</si>
  <si>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</si>
  <si>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</si>
  <si>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</si>
  <si>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</si>
  <si>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</si>
  <si>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</si>
  <si>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</si>
  <si>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</si>
  <si>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</si>
  <si>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</si>
  <si>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</si>
  <si>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</si>
  <si>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</si>
  <si>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</si>
  <si>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</si>
  <si>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</si>
  <si>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</si>
  <si>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</si>
  <si>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</si>
  <si>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</si>
  <si>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</si>
  <si>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</si>
  <si>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</si>
  <si>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</si>
  <si>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</si>
  <si>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</si>
  <si>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</si>
  <si>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</si>
  <si>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</si>
  <si>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</si>
  <si>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</si>
  <si>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</si>
  <si>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</si>
  <si>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</si>
  <si>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</si>
  <si>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</si>
  <si>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</si>
  <si>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</si>
  <si>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</si>
  <si>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</si>
  <si>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</si>
  <si>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</si>
  <si>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</si>
  <si>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</si>
  <si>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</si>
  <si>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</si>
  <si>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</si>
  <si>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</si>
  <si>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</si>
  <si>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</si>
  <si>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</si>
  <si>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</si>
  <si>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</si>
  <si>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</si>
  <si>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</si>
  <si>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</si>
  <si>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</si>
  <si>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</si>
  <si>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</si>
  <si>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</si>
  <si>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</si>
  <si>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</si>
  <si>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</si>
  <si>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</si>
  <si>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</si>
  <si>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</si>
  <si>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</si>
  <si>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</si>
  <si>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</si>
  <si>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</si>
  <si>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</si>
  <si>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</si>
  <si>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</si>
  <si>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</si>
  <si>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</si>
  <si>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</si>
  <si>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</si>
  <si>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</si>
  <si>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</si>
  <si>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</si>
  <si>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</si>
  <si>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</si>
  <si>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</si>
  <si>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</si>
  <si>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</si>
  <si>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</si>
  <si>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</si>
  <si>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</si>
  <si>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</si>
  <si>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</si>
  <si>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</si>
  <si>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</si>
  <si>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</si>
  <si>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</si>
  <si>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</si>
  <si>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</si>
  <si>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</si>
  <si>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</si>
  <si>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</si>
  <si>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</si>
  <si>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</si>
  <si>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</si>
  <si>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</si>
  <si>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</si>
  <si>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</si>
  <si>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</si>
  <si>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</si>
  <si>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</si>
  <si>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</si>
  <si>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</si>
  <si>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</si>
  <si>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</si>
  <si>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</si>
  <si>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</si>
  <si>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</si>
  <si>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</si>
  <si>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</si>
  <si>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</si>
  <si>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</si>
  <si>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</si>
  <si>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</si>
  <si>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</si>
  <si>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</si>
  <si>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</si>
  <si>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</si>
  <si>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</si>
  <si>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</si>
  <si>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</si>
  <si>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</si>
  <si>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</si>
  <si>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</si>
  <si>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</si>
  <si>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</si>
  <si>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</si>
  <si>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</si>
  <si>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</si>
  <si>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</si>
  <si>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</si>
  <si>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</si>
  <si>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</si>
  <si>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</si>
  <si>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</si>
  <si>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</si>
  <si>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</si>
  <si>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</si>
  <si>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</si>
  <si>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</si>
  <si>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</si>
  <si>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</si>
  <si>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</si>
  <si>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</si>
  <si>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</si>
  <si>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</si>
  <si>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</si>
  <si>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</si>
  <si>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</si>
  <si>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</si>
  <si>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</si>
  <si>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</si>
  <si>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</si>
  <si>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</si>
  <si>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</si>
  <si>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</si>
  <si>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</si>
  <si>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</si>
  <si>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</si>
  <si>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</si>
  <si>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</si>
  <si>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</si>
  <si>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</si>
  <si>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</si>
  <si>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</si>
  <si>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</si>
  <si>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</si>
  <si>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</si>
  <si>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</si>
  <si>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</si>
  <si>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</si>
  <si>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</si>
  <si>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</si>
  <si>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</si>
  <si>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</si>
  <si>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</si>
  <si>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</si>
  <si>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</si>
  <si>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</si>
  <si>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</si>
  <si>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</si>
  <si>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</si>
  <si>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</si>
  <si>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</si>
  <si>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</si>
  <si>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</si>
  <si>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</si>
  <si>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</si>
  <si>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</si>
  <si>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</si>
  <si>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</si>
  <si>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</si>
  <si>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</si>
  <si>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</si>
  <si>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</si>
  <si>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</si>
  <si>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</si>
  <si>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</si>
  <si>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</si>
  <si>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</si>
  <si>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</si>
  <si>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</si>
  <si>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</si>
  <si>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</si>
  <si>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</si>
  <si>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</si>
  <si>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</si>
  <si>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</si>
  <si>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</si>
  <si>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</si>
  <si>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</si>
  <si>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</si>
  <si>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</si>
  <si>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</si>
  <si>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</si>
  <si>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</si>
  <si>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</si>
  <si>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</si>
  <si>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</si>
  <si>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</si>
  <si>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</si>
  <si>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</si>
  <si>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</si>
  <si>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</si>
  <si>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</si>
  <si>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</si>
  <si>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</si>
  <si>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</si>
  <si>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</si>
  <si>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</si>
  <si>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</si>
  <si>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</si>
  <si>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</si>
  <si>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</si>
  <si>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</si>
  <si>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</si>
  <si>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</si>
  <si>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</si>
  <si>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</si>
  <si>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</si>
  <si>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</si>
  <si>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</si>
  <si>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</si>
  <si>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</si>
  <si>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</si>
  <si>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</si>
  <si>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</si>
  <si>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</si>
  <si>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</si>
  <si>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</si>
  <si>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</si>
  <si>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</si>
  <si>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</si>
  <si>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</si>
  <si>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</si>
  <si>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</si>
  <si>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</si>
  <si>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</si>
  <si>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</si>
  <si>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</si>
  <si>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</si>
  <si>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</si>
  <si>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</si>
  <si>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</si>
  <si>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</si>
  <si>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</si>
  <si>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</si>
  <si>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</si>
  <si>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</si>
  <si>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</si>
  <si>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</si>
  <si>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</si>
  <si>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</si>
  <si>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</si>
  <si>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</si>
  <si>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</si>
  <si>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</si>
  <si>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</si>
  <si>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</si>
  <si>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</si>
  <si>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</si>
  <si>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</si>
  <si>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</si>
  <si>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</si>
  <si>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</si>
  <si>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</si>
  <si>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</si>
  <si>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</si>
  <si>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</si>
  <si>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</si>
  <si>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</si>
  <si>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</si>
  <si>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</si>
  <si>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</si>
  <si>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</si>
  <si>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</si>
  <si>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</si>
  <si>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</si>
  <si>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</si>
  <si>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</si>
  <si>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</si>
  <si>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</si>
  <si>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</si>
  <si>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</si>
  <si>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</si>
  <si>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</si>
  <si>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</si>
  <si>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</si>
  <si>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</si>
  <si>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</si>
  <si>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</si>
  <si>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</si>
  <si>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</si>
  <si>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</si>
  <si>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</si>
  <si>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</si>
  <si>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</si>
  <si>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</si>
  <si>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</si>
  <si>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</si>
  <si>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</si>
  <si>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</si>
  <si>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</si>
  <si>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</si>
  <si>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</si>
  <si>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</si>
  <si>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</si>
  <si>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</si>
  <si>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</si>
  <si>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</si>
  <si>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</si>
  <si>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</si>
  <si>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</si>
  <si>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</si>
  <si>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</si>
  <si>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</si>
  <si>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</si>
  <si>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</si>
  <si>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</si>
  <si>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</si>
  <si>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</si>
  <si>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</si>
  <si>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</si>
  <si>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</si>
  <si>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</si>
  <si>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</si>
  <si>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</si>
  <si>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</si>
  <si>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</si>
  <si>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</si>
  <si>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</si>
  <si>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</si>
  <si>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</si>
  <si>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</si>
  <si>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</si>
  <si>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</si>
  <si>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</si>
  <si>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</si>
  <si>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</si>
  <si>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</si>
  <si>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</si>
  <si>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</si>
  <si>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</si>
  <si>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</si>
  <si>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</si>
  <si>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</si>
  <si>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</si>
  <si>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</si>
  <si>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</si>
  <si>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</si>
  <si>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</si>
  <si>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</si>
  <si>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</si>
  <si>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</si>
  <si>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</si>
  <si>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</si>
  <si>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</si>
  <si>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</si>
  <si>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</si>
  <si>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</si>
  <si>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</si>
  <si>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</si>
  <si>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</si>
  <si>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</si>
  <si>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</si>
  <si>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</si>
  <si>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</si>
  <si>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</si>
  <si>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</si>
  <si>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</si>
  <si>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</si>
  <si>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</si>
  <si>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</si>
  <si>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</si>
  <si>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</si>
  <si>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</si>
  <si>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</si>
  <si>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</si>
  <si>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</si>
  <si>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</si>
  <si>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</si>
  <si>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</si>
  <si>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</si>
  <si>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</si>
  <si>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</si>
  <si>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</si>
  <si>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</si>
  <si>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</si>
  <si>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</si>
  <si>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</si>
  <si>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</si>
  <si>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</si>
  <si>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</si>
  <si>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</si>
  <si>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</si>
  <si>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</si>
  <si>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</si>
  <si>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</si>
  <si>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</si>
  <si>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</si>
  <si>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</si>
  <si>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</si>
  <si>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</si>
  <si>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</si>
  <si>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</si>
  <si>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</si>
  <si>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</si>
  <si>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</si>
  <si>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</si>
  <si>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</si>
  <si>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</si>
  <si>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</si>
  <si>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</si>
  <si>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</si>
  <si>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</si>
  <si>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</si>
  <si>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</si>
  <si>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</si>
  <si>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</si>
  <si>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</si>
  <si>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</si>
  <si>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</si>
  <si>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</si>
  <si>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</si>
  <si>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</si>
  <si>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</si>
  <si>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</si>
  <si>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</si>
  <si>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</si>
  <si>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</si>
  <si>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</si>
  <si>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</si>
  <si>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</si>
  <si>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</si>
  <si>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</si>
  <si>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</si>
  <si>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</si>
  <si>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</si>
  <si>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</si>
  <si>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</si>
  <si>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</si>
  <si>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</si>
  <si>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</si>
  <si>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</si>
  <si>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</si>
  <si>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</si>
  <si>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</si>
  <si>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</si>
  <si>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</si>
  <si>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</si>
  <si>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</si>
  <si>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</si>
  <si>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</si>
  <si>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</si>
  <si>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</si>
  <si>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</si>
  <si>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</si>
  <si>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</si>
  <si>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</si>
  <si>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</si>
  <si>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</si>
  <si>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</si>
  <si>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</si>
  <si>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</si>
  <si>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</si>
  <si>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</si>
  <si>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</si>
  <si>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</si>
  <si>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</si>
  <si>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</si>
  <si>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</si>
  <si>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</si>
  <si>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</si>
  <si>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</si>
  <si>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</si>
  <si>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</si>
  <si>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</si>
  <si>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</si>
  <si>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</si>
  <si>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</si>
  <si>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</si>
  <si>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</si>
  <si>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</si>
  <si>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</si>
  <si>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</si>
  <si>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</si>
  <si>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</si>
  <si>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</si>
  <si>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</si>
  <si>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</si>
  <si>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</si>
  <si>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</si>
  <si>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</si>
  <si>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</si>
  <si>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</si>
  <si>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</si>
  <si>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</si>
  <si>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</si>
  <si>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</si>
  <si>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</si>
  <si>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</si>
  <si>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</si>
  <si>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</si>
  <si>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</si>
  <si>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</si>
  <si>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</si>
  <si>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</si>
  <si>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</si>
  <si>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</si>
  <si>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</si>
  <si>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</si>
  <si>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</si>
  <si>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</si>
  <si>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</si>
  <si>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</si>
  <si>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</si>
  <si>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</si>
  <si>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</si>
  <si>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</si>
  <si>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</si>
  <si>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</si>
  <si>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</si>
  <si>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</si>
  <si>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</si>
  <si>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</si>
  <si>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</si>
  <si>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</si>
  <si>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</si>
  <si>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</si>
  <si>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</si>
  <si>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</si>
  <si>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</si>
  <si>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</si>
  <si>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</si>
  <si>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</si>
  <si>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</si>
  <si>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</si>
  <si>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</si>
  <si>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</si>
  <si>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</si>
  <si>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</si>
  <si>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</si>
  <si>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</si>
  <si>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</si>
  <si>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</si>
  <si>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</si>
  <si>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</si>
  <si>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</si>
  <si>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</si>
  <si>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</si>
  <si>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</si>
  <si>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</si>
  <si>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</si>
  <si>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</si>
  <si>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</si>
  <si>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</si>
  <si>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</si>
  <si>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</si>
  <si>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</si>
  <si>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</si>
  <si>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</si>
  <si>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</si>
  <si>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</si>
  <si>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</si>
  <si>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</si>
  <si>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</si>
  <si>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</si>
  <si>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</si>
  <si>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</si>
  <si>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</si>
  <si>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</si>
  <si>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</si>
  <si>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</si>
  <si>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</si>
  <si>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</si>
  <si>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</si>
  <si>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</si>
  <si>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</si>
  <si>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</si>
  <si>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</si>
  <si>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</si>
  <si>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</si>
  <si>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</si>
  <si>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</si>
  <si>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</si>
  <si>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</si>
  <si>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</si>
  <si>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</si>
  <si>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</si>
  <si>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</si>
  <si>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</si>
  <si>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</si>
  <si>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</si>
  <si>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</si>
  <si>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</si>
  <si>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</si>
  <si>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</si>
  <si>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</si>
  <si>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</si>
  <si>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</si>
  <si>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</si>
  <si>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</si>
  <si>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</si>
  <si>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</si>
  <si>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</si>
  <si>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</si>
  <si>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</si>
  <si>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</si>
  <si>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</si>
  <si>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</si>
  <si>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</si>
  <si>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</si>
  <si>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</si>
  <si>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</si>
  <si>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</si>
  <si>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</si>
  <si>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</si>
  <si>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</si>
  <si>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</si>
  <si>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</si>
  <si>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</si>
  <si>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</si>
  <si>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</si>
  <si>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</si>
  <si>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</si>
  <si>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</si>
  <si>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</si>
  <si>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</si>
  <si>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</si>
  <si>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</si>
  <si>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</si>
  <si>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</si>
  <si>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</si>
  <si>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</si>
  <si>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</si>
  <si>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</si>
  <si>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</si>
  <si>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</si>
  <si>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</si>
  <si>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</si>
  <si>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</si>
  <si>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</si>
  <si>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</si>
  <si>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</si>
  <si>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</si>
  <si>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</si>
  <si>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</si>
  <si>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</si>
  <si>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</si>
  <si>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</si>
  <si>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</si>
  <si>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</si>
  <si>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</si>
  <si>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</si>
  <si>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</si>
  <si>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</si>
  <si>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</si>
  <si>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</si>
  <si>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</si>
  <si>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</si>
  <si>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</si>
  <si>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</si>
  <si>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</si>
  <si>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</si>
  <si>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</si>
  <si>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</si>
  <si>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</si>
  <si>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</si>
  <si>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</si>
  <si>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</si>
  <si>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</si>
  <si>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</si>
  <si>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</si>
  <si>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</si>
  <si>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</si>
  <si>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</si>
  <si>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</si>
  <si>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</si>
  <si>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</si>
  <si>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</si>
  <si>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</si>
  <si>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</si>
  <si>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</si>
  <si>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</si>
  <si>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</si>
  <si>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</si>
  <si>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</si>
  <si>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</si>
  <si>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</si>
  <si>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</si>
  <si>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</si>
  <si>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</si>
  <si>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</si>
  <si>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</si>
  <si>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</si>
  <si>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</si>
  <si>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</si>
  <si>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</si>
  <si>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</si>
  <si>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</si>
  <si>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</si>
  <si>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</si>
  <si>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</si>
  <si>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</si>
  <si>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</si>
  <si>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</si>
  <si>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</si>
  <si>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</si>
  <si>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</si>
  <si>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</si>
  <si>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</si>
  <si>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</si>
  <si>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</si>
  <si>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</si>
  <si>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</si>
  <si>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</si>
  <si>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</si>
  <si>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</si>
  <si>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</si>
  <si>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</si>
  <si>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</si>
  <si>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</si>
  <si>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</si>
  <si>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</si>
  <si>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</si>
  <si>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</si>
  <si>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</si>
  <si>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</si>
  <si>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</si>
  <si>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</si>
  <si>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</si>
  <si>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</si>
  <si>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</si>
  <si>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</si>
  <si>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</si>
  <si>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</si>
  <si>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</si>
  <si>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</si>
  <si>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</si>
  <si>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</si>
  <si>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</si>
  <si>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</si>
  <si>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</si>
  <si>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</si>
  <si>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</si>
  <si>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</si>
  <si>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</si>
  <si>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</si>
  <si>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</si>
  <si>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</si>
  <si>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</si>
  <si>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</si>
  <si>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</si>
  <si>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</si>
  <si>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</si>
  <si>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</si>
  <si>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</si>
  <si>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</si>
  <si>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</si>
  <si>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</si>
  <si>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</si>
  <si>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</si>
  <si>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</si>
  <si>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</si>
  <si>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</si>
  <si>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</si>
  <si>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</si>
  <si>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</si>
  <si>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</si>
  <si>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</si>
  <si>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</si>
  <si>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</si>
  <si>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</si>
  <si>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</si>
  <si>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</si>
  <si>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</si>
  <si>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</si>
  <si>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</si>
  <si>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</si>
  <si>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</si>
  <si>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</si>
  <si>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</si>
  <si>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</si>
  <si>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</si>
  <si>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</si>
  <si>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</si>
  <si>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</si>
  <si>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</si>
  <si>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</si>
  <si>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</si>
  <si>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</si>
  <si>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</si>
  <si>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</si>
  <si>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</si>
  <si>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</si>
  <si>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</si>
  <si>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</si>
  <si>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</si>
  <si>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</si>
  <si>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</si>
  <si>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</si>
  <si>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</si>
  <si>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</si>
  <si>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</si>
  <si>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</si>
  <si>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</si>
  <si>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</si>
  <si>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</si>
  <si>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</si>
  <si>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</si>
  <si>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</si>
  <si>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</si>
  <si>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</si>
  <si>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</si>
  <si>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</si>
  <si>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</si>
  <si>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</si>
  <si>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</si>
  <si>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</si>
  <si>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</si>
  <si>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</si>
  <si>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</si>
  <si>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</si>
  <si>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</si>
  <si>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</si>
  <si>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</si>
  <si>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</si>
  <si>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</si>
  <si>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</si>
  <si>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</si>
  <si>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</si>
  <si>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</si>
  <si>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</si>
  <si>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</si>
  <si>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</si>
  <si>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</si>
  <si>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</si>
  <si>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</si>
  <si>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</si>
  <si>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</si>
  <si>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</si>
  <si>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</si>
  <si>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</si>
  <si>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</si>
  <si>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</si>
  <si>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</si>
  <si>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</si>
  <si>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</si>
  <si>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</si>
  <si>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</si>
  <si>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</si>
  <si>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</si>
  <si>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</si>
  <si>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</si>
  <si>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</si>
  <si>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</si>
  <si>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</si>
  <si>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</si>
  <si>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</si>
  <si>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</si>
  <si>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</si>
  <si>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</si>
  <si>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</si>
  <si>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</si>
  <si>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</si>
  <si>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</si>
  <si>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</si>
  <si>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</si>
  <si>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</si>
  <si>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</si>
  <si>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</si>
  <si>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</si>
  <si>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</si>
  <si>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</si>
  <si>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</si>
  <si>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</si>
  <si>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</si>
  <si>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</si>
  <si>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</si>
  <si>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</si>
  <si>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</si>
  <si>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</si>
  <si>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</si>
  <si>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</si>
  <si>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</si>
  <si>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</si>
  <si>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</si>
  <si>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</si>
  <si>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</si>
  <si>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</si>
  <si>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</si>
  <si>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</si>
  <si>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</si>
  <si>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</si>
  <si>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</si>
  <si>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</si>
  <si>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</si>
  <si>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</si>
  <si>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</si>
  <si>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</si>
  <si>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</si>
  <si>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</si>
  <si>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</si>
  <si>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</si>
  <si>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</si>
  <si>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</si>
  <si>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</si>
  <si>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</si>
  <si>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</si>
  <si>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</si>
  <si>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</si>
  <si>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</si>
  <si>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</si>
  <si>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</si>
  <si>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</si>
  <si>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</si>
  <si>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</si>
  <si>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</si>
  <si>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</si>
  <si>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</si>
  <si>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</si>
  <si>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</si>
  <si>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</si>
  <si>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</si>
  <si>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</si>
  <si>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</si>
  <si>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</si>
  <si>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</si>
  <si>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</si>
  <si>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</si>
  <si>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</si>
  <si>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</si>
  <si>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</si>
  <si>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</si>
  <si>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</si>
  <si>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</si>
  <si>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</si>
  <si>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</si>
  <si>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</si>
  <si>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</si>
  <si>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</si>
  <si>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</si>
  <si>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</si>
  <si>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</si>
  <si>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</si>
  <si>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</si>
  <si>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</si>
  <si>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</si>
  <si>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</si>
  <si>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</si>
  <si>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</si>
  <si>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</si>
  <si>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</si>
  <si>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</si>
  <si>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</si>
  <si>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</si>
  <si>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</si>
  <si>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</si>
  <si>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</si>
  <si>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</si>
  <si>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</si>
  <si>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</si>
  <si>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</si>
  <si>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</si>
  <si>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</si>
  <si>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</si>
  <si>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</si>
  <si>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</si>
  <si>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</si>
  <si>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</si>
  <si>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</si>
  <si>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</si>
  <si>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</si>
  <si>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</si>
  <si>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</si>
  <si>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</si>
  <si>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</si>
  <si>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</si>
  <si>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</si>
  <si>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</si>
  <si>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</si>
  <si>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</si>
  <si>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</si>
  <si>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</si>
  <si>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</si>
  <si>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</si>
  <si>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</si>
  <si>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</si>
  <si>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</si>
  <si>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</si>
  <si>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</si>
  <si>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</si>
  <si>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</si>
  <si>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</si>
  <si>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</si>
  <si>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</si>
  <si>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</si>
  <si>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</si>
  <si>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</si>
  <si>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</si>
  <si>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</si>
  <si>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</si>
  <si>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</si>
  <si>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</si>
  <si>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</si>
  <si>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</si>
  <si>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</si>
  <si>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</si>
  <si>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</si>
  <si>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</si>
  <si>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</si>
  <si>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</si>
  <si>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</si>
  <si>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</si>
  <si>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</si>
  <si>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</si>
  <si>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</si>
  <si>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</si>
  <si>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</si>
  <si>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</si>
  <si>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</si>
  <si>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</si>
  <si>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</si>
  <si>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</si>
  <si>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</si>
  <si>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</si>
  <si>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</si>
  <si>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</si>
  <si>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</si>
  <si>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</si>
  <si>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</si>
  <si>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</si>
  <si>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</si>
  <si>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</si>
  <si>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</si>
  <si>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</si>
  <si>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</si>
  <si>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</si>
  <si>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</si>
  <si>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</si>
  <si>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</si>
  <si>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</si>
  <si>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</si>
  <si>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</si>
  <si>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</si>
  <si>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</si>
  <si>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</si>
  <si>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</si>
  <si>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</si>
  <si>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</si>
  <si>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</si>
  <si>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</si>
  <si>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</si>
  <si>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</si>
  <si>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</si>
  <si>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</si>
  <si>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</si>
  <si>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</si>
  <si>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</si>
  <si>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</si>
  <si>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</si>
  <si>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</si>
  <si>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</si>
  <si>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</si>
  <si>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</si>
  <si>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</si>
  <si>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</si>
  <si>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</si>
  <si>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</si>
  <si>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</si>
  <si>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</si>
  <si>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</si>
  <si>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</si>
  <si>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</si>
  <si>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</si>
  <si>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</si>
  <si>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</si>
  <si>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</si>
  <si>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</si>
  <si>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</si>
  <si>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</si>
  <si>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</si>
  <si>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</si>
  <si>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</si>
  <si>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</si>
  <si>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</si>
  <si>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</si>
  <si>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</si>
  <si>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</si>
  <si>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</si>
  <si>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</si>
  <si>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</si>
  <si>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</si>
  <si>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</si>
  <si>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</si>
  <si>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</si>
  <si>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</si>
  <si>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</si>
  <si>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</si>
  <si>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</si>
  <si>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</si>
  <si>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</si>
  <si>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</si>
  <si>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</si>
  <si>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</si>
  <si>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</si>
  <si>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</si>
  <si>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</si>
  <si>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</si>
  <si>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</si>
  <si>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</si>
  <si>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</si>
  <si>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</si>
  <si>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</si>
  <si>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</si>
  <si>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</si>
  <si>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</si>
  <si>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</si>
  <si>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</si>
  <si>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</si>
  <si>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</si>
  <si>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</si>
  <si>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</si>
  <si>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</si>
  <si>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</si>
  <si>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</si>
  <si>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</si>
  <si>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</si>
  <si>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</si>
  <si>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</si>
  <si>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</si>
  <si>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</si>
  <si>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</si>
  <si>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</si>
  <si>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</si>
  <si>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</si>
  <si>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</si>
  <si>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</si>
  <si>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</si>
  <si>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</si>
  <si>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</si>
  <si>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</si>
  <si>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</si>
  <si>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</si>
  <si>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</si>
  <si>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</si>
  <si>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</si>
  <si>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</si>
  <si>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</si>
  <si>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</si>
  <si>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</si>
  <si>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</si>
  <si>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</si>
  <si>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</si>
  <si>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</si>
  <si>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</si>
  <si>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</si>
  <si>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</si>
  <si>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</si>
  <si>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</si>
  <si>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</si>
  <si>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</si>
  <si>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</si>
  <si>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</si>
  <si>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</si>
  <si>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</si>
  <si>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</si>
  <si>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</si>
  <si>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</si>
  <si>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</si>
  <si>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</si>
  <si>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</si>
  <si>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</si>
  <si>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</si>
  <si>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</si>
  <si>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</si>
  <si>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</si>
  <si>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</si>
  <si>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</si>
  <si>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</si>
  <si>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</si>
  <si>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</si>
  <si>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</si>
  <si>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</si>
  <si>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</si>
  <si>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</si>
  <si>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</si>
  <si>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</si>
  <si>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</si>
  <si>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</si>
  <si>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</si>
  <si>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</si>
  <si>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</si>
  <si>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</si>
  <si>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</si>
  <si>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</si>
  <si>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</si>
  <si>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</si>
  <si>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</si>
  <si>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</si>
  <si>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</si>
  <si>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</si>
  <si>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</si>
  <si>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</si>
  <si>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</si>
  <si>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</si>
  <si>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</si>
  <si>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</si>
  <si>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</si>
  <si>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</si>
  <si>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</si>
  <si>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</si>
  <si>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</si>
  <si>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</si>
  <si>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</si>
  <si>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</si>
  <si>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</si>
  <si>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</si>
  <si>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</si>
  <si>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</si>
  <si>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</si>
  <si>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</si>
  <si>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</si>
  <si>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</si>
  <si>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</si>
  <si>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</si>
  <si>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</si>
  <si>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</si>
  <si>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</si>
  <si>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</si>
  <si>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</si>
  <si>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</si>
  <si>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</si>
  <si>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</si>
  <si>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</si>
  <si>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</si>
  <si>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</si>
  <si>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</si>
  <si>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</si>
  <si>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</si>
  <si>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</si>
  <si>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</si>
  <si>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</si>
  <si>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</si>
  <si>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</si>
  <si>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</si>
  <si>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</si>
  <si>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</si>
  <si>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</si>
  <si>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</si>
  <si>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</si>
  <si>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</si>
  <si>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</si>
  <si>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</si>
  <si>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</si>
  <si>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</si>
  <si>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</si>
  <si>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</si>
  <si>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</si>
  <si>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</si>
  <si>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</si>
  <si>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</si>
  <si>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</si>
  <si>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</si>
  <si>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</si>
  <si>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</si>
  <si>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</si>
  <si>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</si>
  <si>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</si>
  <si>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</si>
  <si>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</si>
  <si>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</si>
  <si>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</si>
  <si>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</si>
  <si>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</si>
  <si>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</si>
  <si>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</si>
  <si>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</si>
  <si>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</si>
  <si>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</si>
  <si>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</si>
  <si>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</si>
  <si>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</si>
  <si>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</si>
  <si>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</si>
  <si>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</si>
  <si>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</si>
  <si>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</si>
  <si>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</si>
  <si>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</si>
  <si>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</si>
  <si>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</si>
  <si>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</si>
  <si>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</si>
  <si>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</si>
  <si>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</si>
  <si>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</si>
  <si>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</si>
  <si>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</si>
  <si>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</si>
  <si>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</si>
  <si>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</si>
  <si>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</si>
  <si>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</si>
  <si>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</si>
  <si>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</si>
  <si>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</si>
  <si>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</si>
  <si>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</si>
  <si>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</si>
  <si>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</si>
  <si>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</si>
  <si>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</si>
  <si>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</si>
  <si>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</si>
  <si>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</si>
  <si>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</si>
  <si>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</si>
  <si>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</si>
  <si>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</si>
  <si>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</si>
  <si>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</si>
  <si>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</si>
  <si>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</si>
  <si>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</si>
  <si>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</si>
  <si>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</si>
  <si>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</si>
  <si>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</si>
  <si>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</si>
  <si>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</si>
  <si>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</si>
  <si>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</si>
  <si>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</si>
  <si>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</si>
  <si>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</si>
  <si>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</si>
  <si>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</si>
  <si>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</si>
  <si>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</si>
  <si>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</si>
  <si>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</si>
  <si>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</si>
  <si>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</si>
  <si>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</si>
  <si>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</si>
  <si>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</si>
  <si>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</si>
  <si>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</si>
  <si>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</si>
  <si>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</si>
  <si>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</si>
  <si>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</si>
  <si>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</si>
  <si>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</si>
  <si>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</si>
  <si>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</si>
  <si>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</si>
  <si>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</si>
  <si>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</si>
  <si>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</si>
  <si>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</si>
  <si>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</si>
  <si>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</si>
  <si>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</si>
  <si>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</si>
  <si>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</si>
  <si>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</si>
  <si>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</si>
  <si>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</si>
  <si>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</si>
  <si>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</si>
  <si>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</si>
  <si>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</si>
  <si>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</si>
  <si>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</si>
  <si>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</si>
  <si>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</si>
  <si>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</si>
  <si>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</si>
  <si>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</si>
  <si>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</si>
  <si>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</si>
  <si>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</si>
  <si>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</si>
  <si>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</si>
  <si>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</si>
  <si>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</si>
  <si>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</si>
  <si>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</si>
  <si>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</si>
  <si>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</si>
  <si>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</si>
  <si>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</si>
  <si>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</si>
  <si>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</si>
  <si>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</si>
  <si>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</si>
  <si>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</si>
  <si>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</si>
  <si>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</si>
  <si>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</si>
  <si>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</si>
  <si>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</si>
  <si>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</si>
  <si>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</si>
  <si>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</si>
  <si>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</si>
  <si>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</si>
  <si>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</si>
  <si>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</si>
  <si>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</si>
  <si>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</si>
  <si>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</si>
  <si>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</si>
  <si>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</si>
  <si>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</si>
  <si>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</si>
  <si>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</si>
  <si>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</si>
  <si>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</si>
  <si>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</si>
  <si>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</si>
  <si>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</si>
  <si>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</si>
  <si>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</si>
  <si>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</si>
  <si>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</si>
  <si>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</si>
  <si>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</si>
  <si>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</si>
  <si>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</si>
  <si>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</si>
  <si>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</si>
  <si>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</si>
  <si>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</si>
  <si>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</si>
  <si>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</si>
  <si>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</si>
  <si>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</si>
  <si>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</si>
  <si>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</si>
  <si>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</si>
  <si>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</si>
  <si>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</si>
  <si>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</si>
  <si>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</si>
  <si>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</si>
  <si>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</si>
  <si>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</si>
  <si>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</si>
  <si>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</si>
  <si>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</si>
  <si>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</si>
  <si>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</si>
  <si>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</si>
  <si>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</si>
  <si>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</si>
  <si>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</si>
  <si>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</si>
  <si>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</si>
  <si>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</si>
  <si>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</si>
  <si>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</si>
  <si>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</si>
  <si>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</si>
  <si>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</si>
  <si>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</si>
  <si>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</si>
  <si>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</si>
  <si>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</si>
  <si>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</si>
  <si>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</si>
  <si>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</si>
  <si>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</si>
  <si>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</si>
  <si>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</si>
  <si>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</si>
  <si>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</si>
  <si>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</si>
  <si>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</si>
  <si>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</si>
  <si>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</si>
  <si>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</si>
  <si>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</si>
  <si>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</si>
  <si>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</si>
  <si>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</si>
  <si>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</si>
  <si>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</si>
  <si>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</si>
  <si>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</si>
  <si>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</si>
  <si>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</si>
  <si>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</si>
  <si>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</si>
  <si>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</si>
  <si>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</si>
  <si>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</si>
  <si>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</si>
  <si>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</si>
  <si>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</si>
  <si>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</si>
  <si>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</si>
  <si>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</si>
  <si>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</si>
  <si>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</si>
  <si>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</si>
  <si>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</si>
  <si>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</si>
  <si>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</si>
  <si>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</si>
  <si>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</si>
  <si>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</si>
  <si>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</si>
  <si>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</si>
  <si>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</si>
  <si>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</si>
  <si>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</si>
  <si>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</si>
  <si>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</si>
  <si>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</si>
  <si>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</si>
  <si>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</si>
  <si>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</si>
  <si>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</si>
  <si>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</si>
  <si>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</si>
  <si>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</si>
  <si>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</si>
  <si>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</si>
  <si>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</si>
  <si>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</si>
  <si>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</si>
  <si>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</si>
  <si>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</si>
  <si>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</si>
  <si>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</si>
  <si>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</si>
  <si>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</si>
  <si>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</si>
  <si>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</si>
  <si>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</si>
  <si>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</si>
  <si>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</si>
  <si>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</si>
  <si>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</si>
  <si>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</si>
  <si>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</si>
  <si>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</si>
  <si>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</si>
  <si>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</si>
  <si>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</si>
  <si>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</si>
  <si>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</si>
  <si>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</si>
  <si>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</si>
  <si>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</si>
  <si>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</si>
  <si>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</si>
  <si>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</si>
  <si>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</si>
  <si>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</si>
  <si>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</si>
  <si>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</si>
  <si>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</si>
  <si>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</si>
  <si>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</si>
  <si>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</si>
  <si>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</si>
  <si>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</si>
  <si>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</si>
  <si>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</si>
  <si>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</si>
  <si>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</si>
  <si>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</si>
  <si>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</si>
  <si>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</si>
  <si>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</si>
  <si>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</si>
  <si>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</si>
  <si>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</si>
  <si>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</si>
  <si>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</si>
  <si>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</si>
  <si>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</si>
  <si>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</si>
  <si>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</si>
  <si>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</si>
  <si>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</si>
  <si>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</si>
  <si>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</si>
  <si>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</si>
  <si>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</si>
  <si>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</si>
  <si>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</si>
  <si>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</si>
  <si>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</si>
  <si>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</si>
  <si>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</si>
  <si>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</si>
  <si>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</si>
  <si>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</si>
  <si>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</si>
  <si>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</si>
  <si>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</si>
  <si>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</si>
  <si>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</si>
  <si>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</si>
  <si>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</si>
  <si>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</si>
  <si>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</si>
  <si>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</si>
  <si>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</si>
  <si>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</si>
  <si>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</si>
  <si>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</si>
  <si>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</si>
  <si>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</si>
  <si>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</si>
  <si>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</si>
  <si>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</si>
  <si>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</si>
  <si>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</si>
  <si>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</si>
  <si>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</si>
  <si>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</si>
  <si>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</si>
  <si>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</si>
  <si>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</si>
  <si>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</si>
  <si>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</si>
  <si>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</si>
  <si>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</si>
  <si>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</si>
  <si>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</si>
  <si>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</si>
  <si>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</si>
  <si>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</si>
  <si>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</si>
  <si>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</si>
  <si>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</si>
  <si>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</si>
  <si>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</si>
  <si>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</si>
  <si>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</si>
  <si>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</si>
  <si>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</si>
  <si>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</si>
  <si>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</si>
  <si>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</si>
  <si>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</si>
  <si>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</si>
  <si>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</si>
  <si>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</si>
  <si>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</si>
  <si>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</si>
  <si>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</si>
  <si>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</si>
  <si>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</si>
  <si>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</si>
  <si>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</si>
  <si>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</si>
  <si>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</si>
  <si>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</si>
  <si>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</si>
  <si>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</si>
  <si>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</si>
  <si>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</si>
  <si>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</si>
  <si>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</si>
  <si>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</si>
  <si>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</si>
  <si>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</si>
  <si>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</si>
  <si>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</si>
  <si>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</si>
  <si>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</si>
  <si>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</si>
  <si>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</si>
  <si>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</si>
  <si>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</si>
  <si>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</si>
  <si>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</si>
  <si>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</si>
  <si>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</si>
  <si>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</si>
  <si>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</si>
  <si>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</si>
  <si>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</si>
  <si>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</si>
  <si>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</si>
  <si>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</si>
  <si>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</si>
  <si>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</si>
  <si>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</si>
  <si>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</si>
  <si>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</si>
  <si>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</si>
  <si>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</si>
  <si>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</si>
  <si>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</si>
  <si>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</si>
  <si>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</si>
  <si>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</si>
  <si>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</si>
  <si>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</si>
  <si>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</si>
  <si>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</si>
  <si>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</si>
  <si>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</si>
  <si>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</si>
  <si>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</si>
  <si>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</si>
  <si>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</si>
  <si>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</si>
  <si>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</si>
  <si>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</si>
  <si>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</si>
  <si>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</si>
  <si>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</si>
  <si>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</si>
  <si>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</si>
  <si>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</si>
  <si>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</si>
  <si>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</si>
  <si>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</si>
  <si>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</si>
  <si>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</si>
  <si>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</si>
  <si>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</si>
  <si>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</si>
  <si>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</si>
  <si>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</si>
  <si>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</si>
  <si>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</si>
  <si>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</si>
  <si>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</si>
  <si>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</si>
  <si>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</si>
  <si>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</si>
  <si>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</si>
  <si>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</si>
  <si>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</si>
  <si>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</si>
  <si>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</si>
  <si>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</si>
  <si>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</si>
  <si>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</si>
  <si>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</si>
  <si>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</si>
  <si>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</si>
  <si>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</si>
  <si>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</si>
  <si>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</si>
  <si>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</si>
  <si>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</si>
  <si>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</si>
  <si>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</si>
  <si>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</si>
  <si>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</si>
  <si>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</si>
  <si>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</si>
  <si>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</si>
  <si>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</si>
  <si>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</si>
  <si>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</si>
  <si>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</si>
  <si>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</si>
  <si>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</si>
  <si>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</si>
  <si>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</si>
  <si>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</si>
  <si>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</si>
  <si>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</si>
  <si>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</si>
  <si>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</si>
  <si>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</si>
  <si>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</si>
  <si>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</si>
  <si>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</si>
  <si>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</si>
  <si>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</si>
  <si>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</si>
  <si>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</si>
  <si>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</si>
  <si>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</si>
  <si>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</si>
  <si>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</si>
  <si>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</si>
  <si>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</si>
  <si>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</si>
  <si>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</si>
  <si>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</si>
  <si>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</si>
  <si>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</si>
  <si>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</si>
  <si>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</si>
  <si>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</si>
  <si>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</si>
  <si>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</si>
  <si>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</si>
  <si>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</si>
  <si>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</si>
  <si>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</si>
  <si>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</si>
  <si>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</si>
  <si>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</si>
  <si>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</si>
  <si>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</si>
  <si>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</si>
  <si>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</si>
  <si>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</si>
  <si>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</si>
  <si>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</si>
  <si>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</si>
  <si>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</si>
  <si>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</si>
  <si>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</si>
  <si>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</si>
  <si>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</si>
  <si>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</si>
  <si>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</si>
  <si>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</si>
  <si>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</si>
  <si>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</si>
  <si>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</si>
  <si>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</si>
  <si>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</si>
  <si>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</si>
  <si>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</si>
  <si>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</si>
  <si>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</si>
  <si>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</si>
  <si>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</si>
  <si>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</si>
  <si>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</si>
  <si>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</si>
  <si>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</si>
  <si>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</si>
  <si>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</si>
  <si>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</si>
  <si>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</si>
  <si>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</si>
  <si>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</si>
  <si>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</si>
  <si>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</si>
  <si>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</si>
  <si>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</si>
  <si>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</si>
  <si>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</si>
  <si>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</si>
  <si>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</si>
  <si>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</si>
  <si>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</si>
  <si>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</si>
  <si>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</si>
  <si>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</si>
  <si>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</si>
  <si>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</si>
  <si>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</si>
  <si>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</si>
  <si>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</si>
  <si>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</si>
  <si>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</si>
  <si>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</si>
  <si>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</si>
  <si>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</si>
  <si>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</si>
  <si>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</si>
  <si>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</si>
  <si>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</si>
  <si>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</si>
  <si>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</si>
  <si>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</si>
  <si>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</si>
  <si>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</si>
  <si>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</si>
  <si>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</si>
  <si>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</si>
  <si>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</si>
  <si>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</si>
  <si>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</si>
  <si>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</si>
  <si>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</si>
  <si>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</si>
  <si>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</si>
  <si>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</si>
  <si>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</si>
  <si>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</si>
  <si>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</si>
  <si>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</si>
  <si>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</si>
  <si>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</si>
  <si>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</si>
  <si>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</si>
  <si>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</si>
  <si>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</si>
  <si>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</si>
  <si>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</si>
  <si>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</si>
  <si>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</si>
  <si>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</si>
  <si>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</si>
  <si>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</si>
  <si>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</si>
  <si>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</si>
  <si>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</si>
  <si>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</si>
  <si>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</si>
  <si>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</si>
  <si>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</si>
  <si>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</si>
  <si>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</si>
  <si>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</si>
  <si>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</si>
  <si>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</si>
  <si>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</si>
  <si>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</si>
  <si>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</si>
  <si>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</si>
  <si>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</si>
  <si>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</si>
  <si>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</si>
  <si>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</si>
  <si>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</si>
  <si>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</si>
  <si>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</si>
  <si>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</si>
  <si>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</si>
  <si>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</si>
  <si>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</si>
  <si>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</si>
  <si>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</si>
  <si>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</si>
  <si>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</si>
  <si>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</si>
  <si>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</si>
  <si>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</si>
  <si>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</si>
  <si>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</si>
  <si>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</si>
  <si>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</si>
  <si>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</si>
  <si>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</si>
  <si>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</si>
  <si>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</si>
  <si>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</si>
  <si>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</si>
  <si>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</si>
  <si>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</si>
  <si>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</si>
  <si>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</si>
  <si>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</si>
  <si>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</si>
  <si>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</si>
  <si>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</si>
  <si>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</si>
  <si>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</si>
  <si>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</si>
  <si>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</si>
  <si>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</si>
  <si>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</si>
  <si>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</si>
  <si>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</si>
  <si>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</si>
  <si>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</si>
  <si>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</si>
  <si>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</si>
  <si>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</si>
  <si>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</si>
  <si>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</si>
  <si>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</si>
  <si>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</si>
  <si>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</si>
  <si>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</si>
  <si>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</si>
  <si>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</si>
  <si>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</si>
  <si>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</si>
  <si>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</si>
  <si>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</si>
  <si>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</si>
  <si>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</si>
  <si>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</si>
  <si>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</si>
  <si>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</si>
  <si>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</si>
  <si>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</si>
  <si>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</si>
  <si>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</si>
  <si>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</si>
  <si>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</si>
  <si>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</si>
  <si>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</si>
  <si>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</si>
  <si>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</si>
  <si>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</si>
  <si>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</si>
  <si>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</si>
  <si>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</si>
  <si>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</si>
  <si>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</si>
  <si>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</si>
  <si>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</si>
  <si>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</si>
  <si>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</si>
  <si>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</si>
  <si>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</si>
  <si>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</si>
  <si>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</si>
  <si>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</si>
  <si>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</si>
  <si>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</si>
  <si>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</si>
  <si>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</si>
  <si>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</si>
  <si>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</si>
  <si>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</si>
  <si>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</si>
  <si>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</si>
  <si>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</si>
  <si>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</si>
  <si>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</si>
  <si>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</si>
  <si>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</si>
  <si>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</si>
  <si>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</si>
  <si>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</si>
  <si>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</si>
  <si>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</si>
  <si>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</si>
  <si>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</si>
  <si>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</si>
  <si>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</si>
  <si>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</si>
  <si>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</si>
  <si>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</si>
  <si>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</si>
  <si>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</si>
  <si>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</si>
  <si>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</si>
  <si>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</si>
  <si>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</si>
  <si>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</si>
  <si>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</si>
  <si>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</si>
  <si>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</si>
  <si>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</si>
  <si>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</si>
  <si>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</si>
  <si>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</si>
  <si>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</si>
  <si>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</si>
  <si>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</si>
  <si>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</si>
  <si>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</si>
  <si>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</si>
  <si>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</si>
  <si>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</si>
  <si>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</si>
  <si>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</si>
  <si>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</si>
  <si>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</si>
  <si>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</si>
  <si>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</si>
  <si>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</si>
  <si>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</si>
  <si>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</si>
  <si>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</si>
  <si>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</si>
  <si>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</si>
  <si>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</si>
  <si>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</si>
  <si>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</si>
  <si>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</si>
  <si>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</si>
  <si>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</si>
  <si>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</si>
  <si>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</si>
  <si>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</si>
  <si>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</si>
  <si>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</si>
  <si>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</si>
  <si>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</si>
  <si>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</si>
  <si>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</si>
  <si>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</si>
  <si>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</si>
  <si>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</si>
  <si>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</si>
  <si>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</si>
  <si>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</si>
  <si>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</si>
  <si>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</si>
  <si>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</si>
  <si>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</si>
  <si>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</si>
  <si>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</si>
  <si>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</si>
  <si>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</si>
  <si>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</si>
  <si>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</si>
  <si>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</si>
  <si>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</si>
  <si>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</si>
  <si>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</si>
  <si>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</si>
  <si>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</si>
  <si>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</si>
  <si>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</si>
  <si>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</si>
  <si>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</si>
  <si>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</si>
  <si>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</si>
  <si>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</si>
  <si>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</si>
  <si>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</si>
  <si>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</si>
  <si>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</si>
  <si>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</si>
  <si>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</si>
  <si>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</si>
  <si>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</si>
  <si>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</si>
  <si>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</si>
  <si>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</si>
  <si>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</si>
  <si>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</si>
  <si>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</si>
  <si>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</si>
  <si>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</si>
  <si>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</si>
  <si>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</si>
  <si>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</si>
  <si>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</si>
  <si>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</si>
  <si>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</si>
  <si>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</si>
  <si>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</si>
  <si>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</si>
  <si>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</si>
  <si>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</si>
  <si>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</si>
  <si>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</si>
  <si>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</si>
  <si>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</si>
  <si>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</si>
  <si>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</si>
  <si>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</si>
  <si>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</si>
  <si>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</si>
  <si>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</si>
  <si>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</si>
  <si>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</si>
  <si>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</si>
  <si>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</si>
  <si>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</si>
  <si>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</si>
  <si>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</si>
  <si>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</si>
  <si>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</si>
  <si>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</si>
  <si>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</si>
  <si>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</si>
  <si>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</si>
  <si>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</si>
  <si>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</si>
  <si>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</si>
  <si>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</si>
  <si>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</si>
  <si>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</si>
  <si>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</si>
  <si>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</si>
  <si>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</si>
  <si>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</si>
  <si>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</si>
  <si>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</si>
  <si>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</si>
  <si>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</si>
  <si>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</si>
  <si>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</si>
  <si>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</si>
  <si>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</si>
  <si>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</si>
  <si>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</si>
  <si>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</si>
  <si>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</si>
  <si>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</si>
  <si>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</si>
  <si>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</si>
  <si>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</si>
  <si>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</si>
  <si>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</si>
  <si>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</si>
  <si>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</si>
  <si>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</si>
  <si>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</si>
  <si>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</si>
  <si>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</si>
  <si>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</si>
  <si>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</si>
  <si>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</si>
  <si>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</si>
  <si>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</si>
  <si>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</si>
  <si>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</si>
  <si>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</si>
  <si>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</si>
  <si>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</si>
  <si>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</si>
  <si>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</si>
  <si>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</si>
  <si>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</si>
  <si>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</si>
  <si>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</si>
  <si>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</si>
  <si>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</si>
  <si>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</si>
  <si>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</si>
  <si>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</si>
  <si>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</si>
  <si>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</si>
  <si>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</si>
  <si>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</si>
  <si>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</si>
  <si>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</si>
  <si>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</si>
  <si>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</si>
  <si>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</si>
  <si>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</si>
  <si>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</si>
  <si>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</si>
  <si>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</si>
  <si>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</si>
  <si>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</si>
  <si>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</si>
  <si>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</si>
  <si>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</si>
  <si>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</si>
  <si>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</si>
  <si>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</si>
  <si>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</si>
  <si>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</si>
  <si>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</si>
  <si>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</si>
  <si>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</si>
  <si>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</si>
  <si>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</si>
  <si>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</si>
  <si>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</si>
  <si>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</si>
  <si>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</si>
  <si>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</si>
  <si>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</si>
  <si>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</si>
  <si>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</si>
  <si>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</si>
  <si>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</si>
  <si>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</si>
  <si>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</si>
  <si>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</si>
  <si>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</si>
  <si>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</si>
  <si>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</si>
  <si>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</si>
  <si>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</si>
  <si>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</si>
  <si>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</si>
  <si>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</si>
  <si>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</si>
  <si>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</si>
  <si>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</si>
  <si>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</si>
  <si>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</si>
  <si>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</si>
  <si>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</si>
  <si>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</si>
  <si>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</si>
  <si>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</si>
  <si>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</si>
  <si>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</si>
  <si>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</si>
  <si>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</si>
  <si>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</si>
  <si>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</si>
  <si>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</si>
  <si>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</si>
  <si>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</si>
  <si>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</si>
  <si>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</si>
  <si>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</si>
  <si>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</si>
  <si>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</si>
  <si>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</si>
  <si>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</si>
  <si>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</si>
  <si>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</si>
  <si>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</si>
  <si>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</si>
  <si>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</si>
  <si>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</si>
  <si>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</si>
  <si>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</si>
  <si>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</si>
  <si>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</si>
  <si>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</si>
  <si>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</si>
  <si>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</si>
  <si>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</si>
  <si>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</si>
  <si>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</si>
  <si>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</si>
  <si>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</si>
  <si>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</si>
  <si>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</si>
  <si>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</si>
  <si>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</si>
  <si>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</si>
  <si>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</si>
  <si>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</si>
  <si>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</si>
  <si>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</si>
  <si>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</si>
  <si>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</si>
  <si>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</si>
  <si>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</si>
  <si>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</si>
  <si>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</si>
  <si>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</si>
  <si>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</si>
  <si>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</si>
  <si>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</si>
  <si>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</si>
  <si>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</si>
  <si>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</si>
  <si>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</si>
  <si>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</si>
  <si>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</si>
  <si>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</si>
  <si>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</si>
  <si>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</si>
  <si>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</si>
  <si>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</si>
  <si>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</si>
  <si>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</si>
  <si>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</si>
  <si>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</si>
  <si>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</si>
  <si>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</si>
  <si>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</si>
  <si>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</si>
  <si>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</si>
  <si>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</si>
  <si>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</si>
  <si>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</si>
  <si>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</si>
  <si>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</si>
  <si>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</si>
  <si>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</si>
  <si>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</si>
  <si>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</si>
  <si>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</si>
  <si>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</si>
  <si>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</si>
  <si>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</si>
  <si>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</si>
  <si>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</si>
  <si>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</si>
  <si>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</si>
  <si>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</si>
  <si>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</si>
  <si>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</si>
  <si>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</si>
  <si>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</si>
  <si>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</si>
  <si>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</si>
  <si>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</si>
  <si>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</si>
  <si>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</si>
  <si>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</si>
  <si>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</si>
  <si>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</si>
  <si>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</si>
  <si>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</si>
  <si>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</si>
  <si>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</si>
  <si>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</si>
  <si>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</si>
  <si>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</si>
  <si>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</si>
  <si>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</si>
  <si>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</si>
  <si>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</si>
  <si>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</si>
  <si>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</si>
  <si>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</si>
  <si>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</si>
  <si>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</si>
  <si>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</si>
  <si>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</si>
  <si>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</si>
  <si>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</si>
  <si>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</si>
  <si>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</si>
  <si>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</si>
  <si>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</si>
  <si>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</si>
  <si>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</si>
  <si>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</si>
  <si>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</si>
  <si>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</si>
  <si>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</si>
  <si>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</si>
  <si>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</si>
  <si>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</si>
  <si>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</si>
  <si>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</si>
  <si>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</si>
  <si>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</si>
  <si>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</si>
  <si>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</si>
  <si>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</si>
  <si>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</si>
  <si>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</si>
  <si>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</si>
  <si>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</si>
  <si>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</si>
  <si>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</si>
  <si>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</si>
  <si>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</si>
  <si>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</si>
  <si>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</si>
  <si>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</si>
  <si>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</si>
  <si>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</si>
  <si>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</si>
  <si>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</si>
  <si>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</si>
  <si>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</si>
  <si>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</si>
  <si>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</si>
  <si>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</si>
  <si>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</si>
  <si>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</si>
  <si>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</si>
  <si>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</si>
  <si>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</si>
  <si>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</si>
  <si>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</si>
  <si>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</si>
  <si>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</si>
  <si>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</si>
  <si>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</si>
  <si>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</si>
  <si>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</si>
  <si>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</si>
  <si>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</si>
  <si>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</si>
  <si>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</si>
  <si>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</si>
  <si>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</si>
  <si>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</si>
  <si>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</si>
  <si>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</si>
  <si>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</si>
  <si>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</si>
  <si>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</si>
  <si>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</si>
  <si>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</si>
  <si>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</si>
  <si>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</si>
  <si>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</si>
  <si>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</si>
  <si>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</si>
  <si>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</si>
  <si>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</si>
  <si>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</si>
  <si>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</si>
  <si>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</si>
  <si>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</si>
  <si>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</si>
  <si>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</si>
  <si>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</si>
  <si>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</si>
  <si>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</si>
  <si>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</si>
  <si>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</si>
  <si>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</si>
  <si>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</si>
  <si>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</si>
  <si>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</si>
  <si>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</si>
  <si>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</si>
  <si>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</si>
  <si>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</si>
  <si>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</si>
  <si>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</si>
  <si>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</si>
  <si>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</si>
  <si>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</si>
  <si>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</si>
  <si>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</si>
  <si>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</si>
  <si>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</si>
  <si>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</si>
  <si>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</si>
  <si>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</si>
  <si>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</si>
  <si>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</si>
  <si>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</si>
  <si>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</si>
  <si>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</si>
  <si>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</si>
  <si>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</si>
  <si>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</si>
  <si>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</si>
  <si>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</si>
  <si>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</si>
  <si>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</si>
  <si>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</si>
  <si>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</si>
  <si>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</si>
  <si>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</si>
  <si>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</si>
  <si>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</si>
  <si>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</si>
  <si>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</si>
  <si>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</si>
  <si>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</si>
  <si>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</si>
  <si>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</si>
  <si>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</si>
  <si>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</si>
  <si>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</si>
  <si>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</si>
  <si>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</si>
  <si>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</si>
  <si>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</si>
  <si>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</si>
  <si>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</si>
  <si>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</si>
  <si>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</si>
  <si>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</si>
  <si>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</si>
  <si>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</si>
  <si>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</si>
  <si>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</si>
  <si>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</si>
  <si>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</si>
  <si>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</si>
  <si>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</si>
  <si>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</si>
  <si>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</si>
  <si>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</si>
  <si>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</si>
  <si>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</si>
  <si>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</si>
  <si>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</si>
  <si>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</si>
  <si>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</si>
  <si>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</si>
  <si>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</si>
  <si>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</si>
  <si>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</si>
  <si>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</si>
  <si>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</si>
  <si>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</si>
  <si>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</si>
  <si>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</si>
  <si>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</si>
  <si>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</si>
  <si>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</si>
  <si>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</si>
  <si>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</si>
  <si>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</si>
  <si>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</si>
  <si>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</si>
  <si>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</si>
  <si>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</si>
  <si>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</si>
  <si>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</si>
  <si>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</si>
  <si>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</si>
  <si>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</si>
  <si>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</si>
  <si>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</si>
  <si>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</si>
  <si>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</si>
  <si>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</si>
  <si>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</si>
  <si>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</si>
  <si>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</si>
  <si>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</si>
  <si>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</si>
  <si>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</si>
  <si>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</si>
  <si>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</si>
  <si>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</si>
  <si>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</si>
  <si>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</si>
  <si>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</si>
  <si>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</si>
  <si>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</si>
  <si>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</si>
  <si>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</si>
  <si>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</si>
  <si>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</si>
  <si>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</si>
  <si>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</si>
  <si>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</si>
  <si>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</si>
  <si>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</si>
  <si>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</si>
  <si>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</si>
  <si>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</si>
  <si>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</si>
  <si>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</si>
  <si>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</si>
  <si>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</si>
  <si>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</si>
  <si>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</si>
  <si>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</si>
  <si>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</si>
  <si>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</si>
  <si>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</si>
  <si>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</si>
  <si>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</si>
  <si>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</si>
  <si>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</si>
  <si>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</si>
  <si>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</si>
  <si>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</si>
  <si>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</si>
  <si>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</si>
  <si>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</si>
  <si>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</si>
  <si>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</si>
  <si>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</si>
  <si>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</si>
  <si>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</si>
  <si>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</si>
  <si>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</si>
  <si>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</si>
  <si>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</si>
  <si>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</si>
  <si>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</si>
  <si>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</si>
  <si>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</si>
  <si>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</si>
  <si>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</si>
  <si>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</si>
  <si>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</si>
  <si>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</si>
  <si>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</si>
  <si>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</si>
  <si>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</si>
  <si>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</si>
  <si>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</si>
  <si>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</si>
  <si>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</si>
  <si>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</si>
  <si>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</si>
  <si>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</si>
  <si>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</si>
  <si>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</si>
  <si>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</si>
  <si>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</si>
  <si>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</si>
  <si>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</si>
  <si>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</si>
  <si>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</si>
  <si>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</si>
  <si>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</si>
  <si>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</si>
  <si>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</si>
  <si>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</si>
  <si>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</si>
  <si>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</si>
  <si>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</si>
  <si>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</si>
  <si>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</si>
  <si>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</si>
  <si>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</si>
  <si>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</si>
  <si>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</si>
  <si>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</si>
  <si>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</si>
  <si>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</si>
  <si>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</si>
  <si>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</si>
  <si>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</si>
  <si>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</si>
  <si>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</si>
  <si>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</si>
  <si>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</si>
  <si>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</si>
  <si>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</si>
  <si>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</si>
  <si>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</si>
  <si>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</si>
  <si>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</si>
  <si>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</si>
  <si>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</si>
  <si>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</si>
  <si>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</si>
  <si>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</si>
  <si>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</si>
  <si>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</si>
  <si>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</si>
  <si>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</si>
  <si>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</si>
  <si>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</si>
  <si>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</si>
  <si>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</si>
  <si>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</si>
  <si>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</si>
  <si>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</si>
  <si>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</si>
  <si>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</si>
  <si>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</si>
  <si>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</si>
  <si>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</si>
  <si>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</si>
  <si>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</si>
  <si>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</si>
  <si>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</si>
  <si>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</si>
  <si>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</si>
  <si>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</si>
  <si>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</si>
  <si>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</si>
  <si>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</si>
  <si>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</si>
  <si>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</si>
  <si>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</si>
  <si>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</si>
  <si>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</si>
  <si>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</si>
  <si>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</si>
  <si>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</si>
  <si>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</si>
  <si>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</si>
  <si>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</si>
  <si>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</si>
  <si>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</si>
  <si>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</si>
  <si>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</si>
  <si>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</si>
  <si>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</si>
  <si>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</si>
  <si>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</si>
  <si>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</si>
  <si>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</si>
  <si>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</si>
  <si>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</si>
  <si>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</si>
  <si>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</si>
  <si>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</si>
  <si>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</si>
  <si>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</si>
  <si>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</si>
  <si>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</si>
  <si>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</si>
  <si>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</si>
  <si>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</si>
  <si>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</si>
  <si>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</si>
  <si>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</si>
  <si>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</si>
  <si>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</si>
  <si>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</si>
  <si>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</si>
  <si>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</si>
  <si>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</si>
  <si>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</si>
  <si>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</si>
  <si>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</si>
  <si>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</si>
  <si>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</si>
  <si>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</si>
  <si>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</si>
  <si>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</si>
  <si>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</si>
  <si>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</si>
  <si>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</si>
  <si>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</si>
  <si>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</si>
  <si>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</si>
  <si>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</si>
  <si>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</si>
  <si>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</si>
  <si>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</si>
  <si>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</si>
  <si>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</si>
  <si>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</si>
  <si>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</si>
  <si>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</si>
  <si>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</si>
  <si>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</si>
  <si>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</si>
  <si>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</si>
  <si>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</si>
  <si>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</si>
  <si>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</si>
  <si>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</si>
  <si>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</si>
  <si>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</si>
  <si>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</si>
  <si>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</si>
  <si>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</si>
  <si>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</si>
  <si>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</si>
  <si>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</si>
  <si>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</si>
  <si>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</si>
  <si>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</si>
  <si>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</si>
  <si>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</si>
  <si>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</si>
  <si>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</si>
  <si>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</si>
  <si>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</si>
  <si>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</si>
  <si>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</si>
  <si>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</si>
  <si>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</si>
  <si>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</si>
  <si>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</si>
  <si>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</si>
  <si>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</si>
  <si>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</si>
  <si>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</si>
  <si>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</si>
  <si>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</si>
  <si>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</si>
  <si>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</si>
  <si>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</si>
  <si>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</si>
  <si>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</si>
  <si>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</si>
  <si>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</si>
  <si>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</si>
  <si>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</si>
  <si>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</si>
  <si>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</si>
  <si>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</si>
  <si>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</si>
  <si>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</si>
  <si>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</si>
  <si>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</si>
  <si>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</si>
  <si>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</si>
  <si>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</si>
  <si>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</si>
  <si>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</si>
  <si>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</si>
  <si>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</si>
  <si>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</si>
  <si>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</si>
  <si>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</si>
  <si>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</si>
  <si>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</si>
  <si>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</si>
  <si>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</si>
  <si>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</si>
  <si>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</si>
  <si>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</si>
  <si>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</si>
  <si>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</si>
  <si>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</si>
  <si>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</si>
  <si>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</si>
  <si>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</si>
  <si>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</si>
  <si>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</si>
  <si>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</si>
  <si>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</si>
  <si>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</si>
  <si>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</si>
  <si>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</si>
  <si>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</si>
  <si>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</si>
  <si>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</si>
  <si>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</si>
  <si>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</si>
  <si>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</si>
  <si>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</si>
  <si>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</si>
  <si>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</si>
  <si>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</si>
  <si>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</si>
  <si>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</si>
  <si>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</si>
  <si>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</si>
  <si>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</si>
  <si>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</si>
  <si>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</si>
  <si>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</si>
  <si>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</si>
  <si>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</si>
  <si>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</si>
  <si>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</si>
  <si>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</si>
  <si>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</si>
  <si>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</si>
  <si>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</si>
  <si>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</si>
  <si>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</si>
  <si>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</si>
  <si>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</si>
  <si>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</si>
  <si>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</si>
  <si>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</si>
  <si>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</si>
  <si>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</si>
  <si>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</si>
  <si>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</si>
  <si>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</si>
  <si>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</si>
  <si>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</si>
  <si>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</si>
  <si>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</si>
  <si>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</si>
  <si>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</si>
  <si>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</si>
  <si>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</si>
  <si>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</si>
  <si>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</si>
  <si>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</si>
  <si>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</si>
  <si>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</si>
  <si>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</si>
  <si>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</si>
  <si>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</si>
  <si>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</si>
  <si>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</si>
  <si>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</si>
  <si>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</si>
  <si>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</si>
  <si>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</si>
  <si>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</si>
  <si>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</si>
  <si>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</si>
  <si>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</si>
  <si>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</si>
  <si>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</si>
  <si>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</si>
  <si>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</si>
  <si>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</si>
  <si>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</si>
  <si>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</si>
  <si>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</si>
  <si>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</si>
  <si>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</si>
  <si>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</si>
  <si>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</si>
  <si>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</si>
  <si>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</si>
  <si>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</si>
  <si>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</si>
  <si>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</si>
  <si>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</si>
  <si>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</si>
  <si>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</si>
  <si>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</si>
  <si>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</si>
  <si>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</si>
  <si>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</si>
  <si>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</si>
  <si>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</si>
  <si>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</si>
  <si>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</si>
  <si>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</si>
  <si>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</si>
  <si>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</si>
  <si>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</si>
  <si>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</si>
  <si>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</si>
  <si>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</si>
  <si>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</si>
  <si>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</si>
  <si>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</si>
  <si>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</si>
  <si>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</si>
  <si>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</si>
  <si>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</si>
  <si>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</si>
  <si>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</si>
  <si>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</si>
  <si>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</si>
  <si>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</si>
  <si>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</si>
  <si>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</si>
  <si>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</si>
  <si>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</si>
  <si>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</si>
  <si>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</si>
  <si>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</si>
  <si>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</si>
  <si>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</si>
  <si>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</si>
  <si>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</si>
  <si>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</si>
  <si>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</si>
  <si>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</si>
  <si>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</si>
  <si>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</si>
  <si>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</si>
  <si>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</si>
  <si>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</si>
  <si>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</si>
  <si>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</si>
  <si>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</si>
  <si>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</si>
  <si>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</si>
  <si>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</si>
  <si>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</si>
  <si>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</si>
  <si>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</si>
  <si>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</si>
  <si>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</si>
  <si>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</si>
  <si>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</si>
  <si>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</si>
  <si>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</si>
  <si>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</si>
  <si>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</si>
  <si>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</si>
  <si>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</si>
  <si>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</si>
  <si>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</si>
  <si>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</si>
  <si>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</si>
  <si>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</si>
  <si>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</si>
  <si>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</si>
  <si>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</si>
  <si>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</si>
  <si>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</si>
  <si>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</si>
  <si>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</si>
  <si>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</si>
  <si>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</si>
  <si>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</si>
  <si>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</si>
  <si>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</si>
  <si>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</si>
  <si>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</si>
  <si>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</si>
  <si>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</si>
  <si>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</si>
  <si>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</si>
  <si>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</si>
  <si>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</si>
  <si>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</si>
  <si>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</si>
  <si>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</si>
  <si>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</si>
  <si>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</si>
  <si>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</si>
  <si>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</si>
  <si>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</si>
  <si>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</si>
  <si>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</si>
  <si>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</si>
  <si>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</si>
  <si>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</si>
  <si>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</si>
  <si>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</si>
  <si>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</si>
  <si>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</si>
  <si>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</si>
  <si>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</si>
  <si>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</si>
  <si>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</si>
  <si>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</si>
  <si>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</si>
  <si>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</si>
  <si>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</si>
  <si>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</si>
  <si>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</si>
  <si>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</si>
  <si>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</si>
  <si>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</si>
  <si>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</si>
  <si>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</si>
  <si>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</si>
  <si>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</si>
  <si>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</si>
  <si>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</si>
  <si>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</si>
  <si>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</si>
  <si>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</si>
  <si>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</si>
  <si>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</si>
  <si>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</si>
  <si>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</si>
  <si>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</si>
  <si>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</si>
  <si>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</si>
  <si>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</si>
  <si>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</si>
  <si>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</si>
  <si>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</si>
  <si>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</si>
  <si>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</si>
  <si>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</si>
  <si>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</si>
  <si>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</si>
  <si>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</si>
  <si>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</si>
  <si>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</si>
  <si>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</si>
  <si>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</si>
  <si>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</si>
  <si>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</si>
  <si>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</si>
  <si>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</si>
  <si>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</si>
  <si>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</si>
  <si>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</si>
  <si>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</si>
  <si>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</si>
  <si>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</si>
  <si>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</si>
  <si>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</si>
  <si>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</si>
  <si>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</si>
  <si>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</si>
  <si>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</si>
  <si>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</si>
  <si>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</si>
  <si>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</si>
  <si>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</si>
  <si>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</si>
  <si>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</si>
  <si>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</si>
  <si>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</si>
  <si>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</si>
  <si>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</si>
  <si>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</si>
  <si>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</si>
  <si>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</si>
  <si>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</si>
  <si>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</si>
  <si>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</si>
  <si>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</si>
  <si>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</si>
  <si>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</si>
  <si>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</si>
  <si>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</si>
  <si>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</si>
  <si>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</si>
  <si>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</si>
  <si>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</si>
  <si>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</si>
  <si>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</si>
  <si>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</si>
  <si>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</si>
  <si>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</si>
  <si>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</si>
  <si>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</si>
  <si>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</si>
  <si>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</si>
  <si>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</si>
  <si>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</si>
  <si>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</si>
  <si>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</si>
  <si>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</si>
  <si>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</si>
  <si>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</si>
  <si>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</si>
  <si>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</si>
  <si>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</si>
  <si>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</si>
  <si>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</si>
  <si>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</si>
  <si>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</si>
  <si>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</si>
  <si>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</si>
  <si>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</si>
  <si>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</si>
  <si>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</si>
  <si>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</si>
  <si>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</si>
  <si>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</si>
  <si>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</si>
  <si>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</si>
  <si>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</si>
  <si>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</si>
  <si>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</si>
  <si>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</si>
  <si>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</si>
  <si>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</si>
  <si>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</si>
  <si>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</si>
  <si>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</si>
  <si>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</si>
  <si>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</si>
  <si>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</si>
  <si>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</si>
  <si>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</si>
  <si>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</si>
  <si>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</si>
  <si>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</si>
  <si>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</si>
  <si>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</si>
  <si>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</si>
  <si>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</si>
  <si>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</si>
  <si>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</si>
  <si>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</si>
  <si>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</si>
  <si>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</si>
  <si>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</si>
  <si>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</si>
  <si>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</si>
  <si>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</si>
  <si>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</si>
  <si>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</si>
  <si>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</si>
  <si>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</si>
  <si>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</si>
  <si>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</si>
  <si>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</si>
  <si>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</si>
  <si>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</si>
  <si>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</si>
  <si>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</si>
  <si>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</si>
  <si>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</si>
  <si>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</si>
  <si>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</si>
  <si>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</si>
  <si>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</si>
  <si>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</si>
  <si>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</si>
  <si>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</si>
  <si>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</si>
  <si>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</si>
  <si>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</si>
  <si>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</si>
  <si>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</si>
  <si>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</si>
  <si>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</si>
  <si>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</si>
  <si>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</si>
  <si>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</si>
  <si>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</si>
  <si>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</si>
  <si>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</si>
  <si>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</si>
  <si>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</si>
  <si>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</si>
  <si>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</si>
  <si>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</si>
  <si>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</si>
  <si>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</si>
  <si>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</si>
  <si>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</si>
  <si>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</si>
  <si>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</si>
  <si>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</si>
  <si>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</si>
  <si>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</si>
  <si>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</si>
  <si>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</si>
  <si>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</si>
  <si>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</si>
  <si>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</si>
  <si>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</si>
  <si>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</si>
  <si>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</si>
  <si>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</si>
  <si>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</si>
  <si>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</si>
  <si>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</si>
  <si>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</si>
  <si>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</si>
  <si>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</si>
  <si>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</si>
  <si>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</si>
  <si>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</si>
  <si>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</si>
  <si>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</si>
  <si>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</si>
  <si>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</si>
  <si>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</si>
  <si>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</si>
  <si>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</si>
  <si>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</si>
  <si>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</si>
  <si>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</si>
  <si>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</si>
  <si>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</si>
  <si>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</si>
  <si>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</si>
  <si>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</si>
  <si>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</si>
  <si>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</si>
  <si>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</si>
  <si>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</si>
  <si>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</si>
  <si>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</si>
  <si>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</si>
  <si>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</si>
  <si>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</si>
  <si>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</si>
  <si>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</si>
  <si>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</si>
  <si>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</si>
  <si>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</si>
  <si>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</si>
  <si>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</si>
  <si>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</si>
  <si>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</si>
  <si>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</si>
  <si>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</si>
  <si>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</si>
  <si>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</si>
  <si>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</si>
  <si>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</si>
  <si>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</si>
  <si>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</si>
  <si>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</si>
  <si>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</si>
  <si>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</si>
  <si>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</si>
  <si>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</si>
  <si>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</si>
  <si>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</si>
  <si>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</si>
  <si>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</si>
  <si>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</si>
  <si>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</si>
  <si>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</si>
  <si>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</si>
  <si>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</si>
  <si>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</si>
  <si>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</si>
  <si>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</si>
  <si>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</si>
  <si>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</si>
  <si>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</si>
  <si>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</si>
  <si>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</si>
  <si>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</si>
  <si>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</si>
  <si>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</si>
  <si>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</si>
  <si>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</si>
  <si>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</si>
  <si>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</si>
  <si>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</si>
  <si>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</si>
  <si>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</si>
  <si>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</si>
  <si>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</si>
  <si>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</si>
  <si>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</si>
  <si>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</si>
  <si>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</si>
  <si>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</si>
  <si>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</si>
  <si>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</si>
  <si>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</si>
  <si>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</si>
  <si>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</si>
  <si>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</si>
  <si>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</si>
  <si>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</si>
  <si>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</si>
  <si>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</si>
  <si>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</si>
  <si>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</si>
  <si>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</si>
  <si>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</si>
  <si>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</si>
  <si>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</si>
  <si>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</si>
  <si>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</si>
  <si>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</si>
  <si>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</si>
  <si>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</si>
  <si>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</si>
  <si>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</si>
  <si>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</si>
  <si>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</si>
  <si>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</si>
  <si>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</si>
  <si>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</si>
  <si>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</si>
  <si>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</si>
  <si>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</si>
  <si>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</si>
  <si>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</si>
  <si>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</si>
  <si>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</si>
  <si>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</si>
  <si>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</si>
  <si>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</si>
  <si>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</si>
  <si>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</si>
  <si>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</si>
  <si>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</si>
  <si>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</si>
  <si>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</si>
  <si>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</si>
  <si>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</si>
  <si>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</si>
  <si>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</si>
  <si>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</si>
  <si>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</si>
  <si>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</si>
  <si>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</si>
  <si>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</si>
  <si>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</si>
  <si>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</si>
  <si>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</si>
  <si>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</si>
  <si>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</si>
  <si>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</si>
  <si>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</si>
  <si>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</si>
  <si>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</si>
  <si>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</si>
  <si>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</si>
  <si>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</si>
  <si>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</si>
  <si>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</si>
  <si>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</si>
  <si>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</si>
  <si>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</si>
  <si>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</si>
  <si>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</si>
  <si>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</si>
  <si>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</si>
  <si>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</si>
  <si>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</si>
  <si>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</si>
  <si>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</si>
  <si>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</si>
  <si>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</si>
  <si>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</si>
  <si>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</si>
  <si>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</si>
  <si>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</si>
  <si>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</si>
  <si>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</si>
  <si>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</si>
  <si>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</si>
  <si>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</si>
  <si>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</si>
  <si>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</si>
  <si>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</si>
  <si>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</si>
  <si>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</si>
  <si>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</si>
  <si>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</si>
  <si>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</si>
  <si>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</si>
  <si>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</si>
  <si>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</si>
  <si>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</si>
  <si>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</si>
  <si>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</si>
  <si>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</si>
  <si>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</si>
  <si>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</si>
  <si>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</si>
  <si>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</si>
  <si>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</si>
  <si>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</si>
  <si>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</si>
  <si>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</si>
  <si>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</si>
  <si>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</si>
  <si>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</si>
  <si>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</si>
  <si>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</si>
  <si>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</si>
  <si>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</si>
  <si>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</si>
  <si>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</si>
  <si>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</si>
  <si>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</si>
  <si>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</si>
  <si>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</si>
  <si>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</si>
  <si>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</si>
  <si>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</si>
  <si>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</si>
  <si>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</si>
  <si>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</si>
  <si>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</si>
  <si>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</si>
  <si>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</si>
  <si>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</si>
  <si>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</si>
  <si>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</si>
  <si>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</si>
  <si>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</si>
  <si>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</si>
  <si>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</si>
  <si>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</si>
  <si>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</si>
  <si>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</si>
  <si>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</si>
  <si>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</si>
  <si>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</si>
  <si>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</si>
  <si>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</si>
  <si>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</si>
  <si>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</si>
  <si>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</si>
  <si>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</si>
  <si>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</si>
  <si>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</si>
  <si>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</si>
  <si>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</si>
  <si>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</si>
  <si>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</si>
  <si>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</si>
  <si>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</si>
  <si>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</si>
  <si>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</si>
  <si>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</si>
  <si>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</si>
  <si>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</si>
  <si>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</si>
  <si>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</si>
  <si>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</si>
  <si>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</si>
  <si>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</si>
  <si>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</si>
  <si>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</si>
  <si>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</si>
  <si>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</si>
  <si>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</si>
  <si>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</si>
  <si>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</si>
  <si>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</si>
  <si>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</si>
  <si>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</si>
  <si>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</si>
  <si>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</si>
  <si>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</si>
  <si>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</si>
  <si>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</si>
  <si>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</si>
  <si>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</si>
  <si>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</si>
  <si>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</si>
  <si>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</si>
  <si>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</si>
  <si>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</si>
  <si>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</si>
  <si>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</si>
  <si>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</si>
  <si>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</si>
  <si>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</si>
  <si>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</si>
  <si>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</si>
  <si>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</si>
  <si>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</si>
  <si>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</si>
  <si>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</si>
  <si>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</si>
  <si>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</si>
  <si>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</si>
  <si>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</si>
  <si>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</si>
  <si>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</si>
  <si>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</si>
  <si>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</si>
  <si>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</si>
  <si>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</si>
  <si>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</si>
  <si>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</si>
  <si>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</si>
  <si>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</si>
  <si>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</si>
  <si>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</si>
  <si>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</si>
  <si>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</si>
  <si>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</si>
  <si>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</si>
  <si>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</si>
  <si>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</si>
  <si>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</si>
  <si>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</si>
  <si>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</si>
  <si>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</si>
  <si>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</si>
  <si>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</si>
  <si>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</si>
  <si>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</si>
  <si>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</si>
  <si>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</si>
  <si>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</si>
  <si>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</si>
  <si>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</si>
  <si>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</si>
  <si>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</si>
  <si>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</si>
  <si>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</si>
  <si>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</si>
  <si>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</si>
  <si>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</si>
  <si>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</si>
  <si>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</si>
  <si>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</si>
  <si>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</si>
  <si>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</si>
  <si>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</si>
  <si>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</si>
  <si>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</si>
  <si>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</si>
  <si>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</si>
  <si>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</si>
  <si>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</si>
  <si>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</si>
  <si>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</si>
  <si>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</si>
  <si>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</si>
  <si>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</si>
  <si>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</si>
  <si>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</si>
  <si>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</si>
  <si>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</si>
  <si>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</si>
  <si>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</si>
  <si>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</si>
  <si>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</si>
  <si>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</si>
  <si>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</si>
  <si>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</si>
  <si>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</si>
  <si>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</si>
  <si>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</si>
  <si>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</si>
  <si>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</si>
  <si>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</si>
  <si>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</si>
  <si>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</si>
  <si>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</si>
  <si>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</si>
  <si>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</si>
  <si>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</si>
  <si>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</si>
  <si>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</si>
  <si>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</si>
  <si>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</si>
  <si>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</si>
  <si>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</si>
  <si>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</si>
  <si>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</si>
  <si>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</si>
  <si>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</si>
  <si>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</si>
  <si>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</si>
  <si>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</si>
  <si>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</si>
  <si>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</si>
  <si>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</si>
  <si>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</si>
  <si>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</si>
  <si>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</si>
  <si>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</si>
  <si>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</si>
  <si>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</si>
  <si>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</si>
  <si>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</si>
  <si>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</si>
  <si>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</si>
  <si>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</si>
  <si>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</si>
  <si>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</si>
  <si>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</si>
  <si>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</si>
  <si>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</si>
  <si>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</si>
  <si>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</si>
  <si>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</si>
  <si>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</si>
  <si>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</si>
  <si>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</si>
  <si>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</si>
  <si>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</si>
  <si>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</si>
  <si>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</si>
  <si>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</si>
  <si>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</si>
  <si>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</si>
  <si>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</si>
  <si>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</si>
  <si>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</si>
  <si>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</si>
  <si>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</si>
  <si>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</si>
  <si>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</si>
  <si>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</si>
  <si>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</si>
  <si>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</si>
  <si>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</si>
  <si>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</si>
  <si>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</si>
  <si>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</si>
  <si>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</si>
  <si>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</si>
  <si>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</si>
  <si>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</si>
  <si>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</si>
  <si>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</si>
  <si>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</si>
  <si>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</si>
  <si>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</si>
  <si>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</si>
  <si>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</si>
  <si>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</si>
  <si>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</si>
  <si>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</si>
  <si>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</si>
  <si>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</si>
  <si>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</si>
  <si>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</si>
  <si>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</si>
  <si>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</si>
  <si>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</si>
  <si>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</si>
  <si>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</si>
  <si>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</si>
  <si>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</si>
  <si>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</si>
  <si>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</si>
  <si>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</si>
  <si>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</si>
  <si>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</si>
  <si>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</si>
  <si>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</si>
  <si>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</si>
  <si>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</si>
  <si>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</si>
  <si>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</si>
  <si>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</si>
  <si>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</si>
  <si>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</si>
  <si>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</si>
  <si>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</si>
  <si>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</si>
  <si>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</si>
  <si>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</si>
  <si>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</si>
  <si>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</si>
  <si>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</si>
  <si>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</si>
  <si>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</si>
  <si>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</si>
  <si>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</si>
  <si>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</si>
  <si>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</si>
  <si>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</si>
  <si>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</si>
  <si>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</si>
  <si>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</si>
  <si>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</si>
  <si>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</si>
  <si>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</si>
  <si>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</si>
  <si>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</si>
  <si>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</si>
  <si>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</si>
  <si>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</si>
  <si>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</si>
  <si>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</si>
  <si>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</si>
  <si>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</si>
  <si>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</si>
  <si>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</si>
  <si>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</si>
  <si>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</si>
  <si>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</si>
  <si>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</si>
  <si>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</si>
  <si>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</si>
  <si>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</si>
  <si>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</si>
  <si>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</si>
  <si>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</si>
  <si>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</si>
  <si>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</si>
  <si>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</si>
  <si>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</si>
  <si>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</si>
  <si>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</si>
  <si>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</si>
  <si>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</si>
  <si>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</si>
  <si>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</si>
  <si>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</si>
  <si>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</si>
  <si>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</si>
  <si>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</si>
  <si>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</si>
  <si>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</si>
  <si>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</si>
  <si>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</si>
  <si>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</si>
  <si>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</si>
  <si>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</si>
  <si>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</si>
  <si>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</si>
  <si>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</si>
  <si>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</si>
  <si>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</si>
  <si>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</si>
  <si>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</si>
  <si>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</si>
  <si>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</si>
  <si>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</si>
  <si>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</si>
  <si>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</si>
  <si>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</si>
  <si>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</si>
  <si>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</si>
  <si>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</si>
  <si>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</si>
  <si>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</si>
  <si>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</si>
  <si>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</si>
  <si>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</si>
  <si>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</si>
  <si>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</si>
  <si>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</si>
  <si>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</si>
  <si>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</si>
  <si>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</si>
  <si>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</si>
  <si>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</si>
  <si>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</si>
  <si>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</si>
  <si>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</si>
  <si>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</si>
  <si>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</si>
  <si>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</si>
  <si>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</si>
  <si>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</si>
  <si>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</si>
  <si>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</si>
  <si>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</si>
  <si>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</si>
  <si>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</si>
  <si>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</si>
  <si>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</si>
  <si>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</si>
  <si>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</si>
  <si>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</si>
  <si>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</si>
  <si>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</si>
  <si>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</si>
  <si>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</si>
  <si>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</si>
  <si>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</si>
  <si>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</si>
  <si>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</si>
  <si>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</si>
  <si>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</si>
  <si>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</si>
  <si>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</si>
  <si>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</si>
  <si>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</si>
  <si>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</si>
  <si>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</si>
  <si>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</si>
  <si>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</si>
  <si>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</si>
  <si>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</si>
  <si>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</si>
  <si>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</si>
  <si>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</si>
  <si>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</si>
  <si>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</si>
  <si>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</si>
  <si>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</si>
  <si>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</si>
  <si>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</si>
  <si>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</si>
  <si>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</si>
  <si>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</si>
  <si>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</si>
  <si>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</si>
  <si>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</si>
  <si>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</si>
  <si>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</si>
  <si>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</si>
  <si>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</si>
  <si>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</si>
  <si>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</si>
  <si>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</si>
  <si>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</si>
  <si>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</si>
  <si>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</si>
  <si>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</si>
  <si>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</si>
  <si>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</si>
  <si>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</si>
  <si>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</si>
  <si>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</si>
  <si>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</si>
  <si>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</si>
  <si>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</si>
  <si>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</si>
  <si>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</si>
  <si>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</si>
  <si>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</si>
  <si>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</si>
  <si>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</si>
  <si>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</si>
  <si>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</si>
  <si>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</si>
  <si>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</si>
  <si>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</si>
  <si>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</si>
  <si>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</si>
  <si>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</si>
  <si>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</si>
  <si>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</si>
  <si>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</si>
  <si>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</si>
  <si>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</si>
  <si>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</si>
  <si>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</si>
  <si>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</si>
  <si>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</si>
  <si>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</si>
  <si>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</si>
  <si>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</si>
  <si>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</si>
  <si>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</si>
  <si>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</si>
  <si>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</si>
  <si>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</si>
  <si>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</si>
  <si>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</si>
  <si>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</si>
  <si>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</si>
  <si>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</si>
  <si>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</si>
  <si>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</si>
  <si>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</si>
  <si>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</si>
  <si>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</si>
  <si>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</si>
  <si>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</si>
  <si>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</si>
  <si>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</si>
  <si>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</si>
  <si>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</si>
  <si>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</si>
  <si>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</si>
  <si>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</si>
  <si>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</si>
  <si>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</si>
  <si>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</si>
  <si>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</si>
  <si>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</si>
  <si>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</si>
  <si>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</si>
  <si>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</si>
  <si>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</si>
  <si>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</si>
  <si>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</si>
  <si>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</si>
  <si>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</si>
  <si>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</si>
  <si>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</si>
  <si>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</si>
  <si>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</si>
  <si>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</si>
  <si>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</si>
  <si>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</si>
  <si>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</si>
  <si>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</si>
  <si>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</si>
  <si>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</si>
  <si>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</si>
  <si>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</si>
  <si>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</si>
  <si>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</si>
  <si>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</si>
  <si>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</si>
  <si>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</si>
  <si>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</si>
  <si>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</si>
  <si>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</si>
  <si>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</si>
  <si>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</si>
  <si>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</si>
  <si>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</si>
  <si>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</si>
  <si>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</si>
  <si>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</si>
  <si>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</si>
  <si>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</si>
  <si>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</si>
  <si>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</si>
  <si>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</si>
  <si>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</si>
  <si>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</si>
  <si>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</si>
  <si>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</si>
  <si>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</si>
  <si>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</si>
  <si>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</si>
  <si>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</si>
  <si>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</si>
  <si>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</si>
  <si>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</si>
  <si>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</si>
  <si>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</si>
  <si>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</si>
  <si>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</si>
  <si>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</si>
  <si>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</si>
  <si>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</si>
  <si>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</si>
  <si>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</si>
  <si>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</si>
  <si>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</si>
  <si>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</si>
  <si>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</si>
  <si>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</si>
  <si>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</si>
  <si>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</si>
  <si>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</si>
  <si>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</si>
  <si>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</si>
  <si>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</si>
  <si>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</si>
  <si>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</si>
  <si>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</si>
  <si>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</si>
  <si>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</si>
  <si>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</si>
  <si>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</si>
  <si>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</si>
  <si>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</si>
  <si>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</si>
  <si>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</si>
  <si>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</si>
  <si>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</si>
  <si>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</si>
  <si>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</si>
  <si>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</si>
  <si>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</si>
  <si>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</si>
  <si>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</si>
  <si>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</si>
  <si>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</si>
  <si>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</si>
  <si>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</si>
  <si>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</si>
  <si>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</si>
  <si>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</si>
  <si>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</si>
  <si>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</si>
  <si>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</si>
  <si>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</si>
  <si>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</si>
  <si>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</si>
  <si>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</si>
  <si>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</si>
  <si>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</si>
  <si>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</si>
  <si>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</si>
  <si>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</si>
  <si>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</si>
  <si>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</si>
  <si>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</si>
  <si>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</si>
  <si>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</si>
  <si>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</si>
  <si>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</si>
  <si>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</si>
  <si>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</si>
  <si>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</si>
  <si>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</si>
  <si>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</si>
  <si>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</si>
  <si>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</si>
  <si>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</si>
  <si>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</si>
  <si>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</si>
  <si>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</si>
  <si>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</si>
  <si>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</si>
  <si>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</si>
  <si>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</si>
  <si>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</si>
  <si>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</si>
  <si>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</si>
  <si>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</si>
  <si>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</si>
  <si>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</si>
  <si>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</si>
  <si>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</si>
  <si>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</si>
  <si>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</si>
  <si>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</si>
  <si>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</si>
  <si>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</si>
  <si>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</si>
  <si>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</si>
  <si>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</si>
  <si>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</si>
  <si>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</si>
  <si>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</si>
  <si>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</si>
  <si>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</si>
  <si>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</si>
  <si>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</si>
  <si>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</si>
  <si>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</si>
  <si>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</si>
  <si>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</si>
  <si>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</si>
  <si>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</si>
  <si>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</si>
  <si>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</si>
  <si>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</si>
  <si>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</si>
  <si>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</si>
  <si>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</si>
  <si>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</si>
  <si>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</si>
  <si>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</si>
  <si>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</si>
  <si>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</si>
  <si>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</si>
  <si>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</si>
  <si>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</si>
  <si>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</si>
  <si>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</si>
  <si>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</si>
  <si>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</si>
  <si>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</si>
  <si>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</si>
  <si>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</si>
  <si>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</si>
  <si>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</si>
  <si>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</si>
  <si>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</si>
  <si>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</si>
  <si>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</si>
  <si>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</si>
  <si>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</si>
  <si>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</si>
  <si>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</si>
  <si>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</si>
  <si>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</si>
  <si>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</si>
  <si>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</si>
  <si>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</si>
  <si>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</si>
  <si>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</si>
  <si>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</si>
  <si>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</si>
  <si>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</si>
  <si>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</si>
  <si>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</si>
  <si>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</si>
  <si>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</si>
  <si>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</si>
  <si>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</si>
  <si>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</si>
  <si>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</si>
  <si>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</si>
  <si>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</si>
  <si>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</si>
  <si>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</si>
  <si>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</si>
  <si>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</si>
  <si>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</si>
  <si>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</si>
  <si>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</si>
  <si>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</si>
  <si>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</si>
  <si>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</si>
  <si>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</si>
  <si>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</si>
  <si>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</si>
  <si>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</si>
  <si>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</si>
  <si>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</si>
  <si>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</si>
  <si>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</si>
  <si>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</si>
  <si>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</si>
  <si>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</si>
  <si>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</si>
  <si>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</si>
  <si>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</si>
  <si>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</si>
  <si>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</si>
  <si>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</si>
  <si>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</si>
  <si>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</si>
  <si>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</si>
  <si>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</si>
  <si>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</si>
  <si>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</si>
  <si>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</si>
  <si>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</si>
  <si>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</si>
  <si>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</si>
  <si>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</si>
  <si>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</si>
  <si>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</si>
  <si>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</si>
  <si>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</si>
  <si>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</si>
  <si>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</si>
  <si>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</si>
  <si>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</si>
  <si>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</si>
  <si>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</si>
  <si>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</si>
  <si>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</si>
  <si>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</si>
  <si>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</si>
  <si>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</si>
  <si>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</si>
  <si>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</si>
  <si>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</si>
  <si>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</si>
  <si>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</si>
  <si>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</si>
  <si>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</si>
  <si>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</si>
  <si>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</si>
  <si>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</si>
  <si>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</si>
  <si>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</si>
  <si>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</si>
  <si>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</si>
  <si>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</si>
  <si>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</si>
  <si>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</si>
  <si>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</si>
  <si>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</si>
  <si>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</si>
  <si>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</si>
  <si>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</si>
  <si>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</si>
  <si>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</si>
  <si>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</si>
  <si>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</si>
  <si>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</si>
  <si>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</si>
  <si>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</si>
  <si>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</si>
  <si>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</si>
  <si>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</si>
  <si>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</si>
  <si>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</si>
  <si>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</si>
  <si>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</si>
  <si>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</si>
  <si>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</si>
  <si>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</si>
  <si>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</si>
  <si>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</si>
  <si>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</si>
  <si>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</si>
  <si>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</si>
  <si>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</si>
  <si>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</si>
  <si>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</si>
  <si>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</si>
  <si>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</si>
  <si>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</si>
  <si>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</si>
  <si>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</si>
  <si>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</si>
  <si>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</si>
  <si>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</si>
  <si>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</si>
  <si>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</si>
  <si>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</si>
  <si>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</si>
  <si>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</si>
  <si>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</si>
  <si>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</si>
  <si>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</si>
  <si>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</si>
  <si>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</si>
  <si>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</si>
  <si>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</si>
  <si>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</si>
  <si>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</si>
  <si>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</si>
  <si>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</si>
  <si>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</si>
  <si>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</si>
  <si>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</si>
  <si>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</si>
  <si>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</si>
  <si>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</si>
  <si>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</si>
  <si>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</si>
  <si>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</si>
  <si>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</si>
  <si>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</si>
  <si>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</si>
  <si>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</si>
  <si>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</si>
  <si>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</si>
  <si>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</si>
  <si>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</si>
  <si>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</si>
  <si>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</si>
  <si>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</si>
  <si>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</si>
  <si>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</si>
  <si>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</si>
  <si>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</si>
  <si>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</si>
  <si>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</si>
  <si>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</si>
  <si>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</si>
  <si>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</si>
  <si>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</si>
  <si>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</si>
  <si>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</si>
  <si>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</si>
  <si>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</si>
  <si>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</si>
  <si>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</si>
  <si>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</si>
  <si>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</si>
  <si>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</si>
  <si>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</si>
  <si>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</si>
  <si>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</si>
  <si>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</si>
  <si>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</si>
  <si>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</si>
  <si>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</si>
  <si>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</si>
  <si>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</si>
  <si>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</si>
  <si>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</si>
  <si>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</si>
  <si>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</si>
  <si>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</si>
  <si>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</si>
  <si>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</si>
  <si>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</si>
  <si>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</si>
  <si>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</si>
  <si>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</si>
  <si>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</si>
  <si>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</si>
  <si>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</si>
  <si>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</si>
  <si>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</si>
  <si>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</si>
  <si>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</si>
  <si>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</si>
  <si>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</si>
  <si>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</si>
  <si>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</si>
  <si>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</si>
  <si>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</si>
  <si>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</si>
  <si>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</si>
  <si>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</si>
  <si>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</si>
  <si>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</si>
  <si>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</si>
  <si>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</si>
  <si>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</si>
  <si>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</si>
  <si>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</si>
  <si>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</si>
  <si>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</si>
  <si>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</si>
  <si>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</si>
  <si>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</si>
  <si>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</si>
  <si>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</si>
  <si>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</si>
  <si>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</si>
  <si>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</si>
  <si>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</si>
  <si>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</si>
  <si>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</si>
  <si>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</si>
  <si>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</si>
  <si>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</si>
  <si>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</si>
  <si>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</si>
  <si>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</si>
  <si>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</si>
  <si>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</si>
  <si>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</si>
  <si>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</si>
  <si>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</si>
  <si>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</si>
  <si>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</si>
  <si>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</si>
  <si>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</si>
  <si>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</si>
  <si>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</si>
  <si>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</si>
  <si>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</si>
  <si>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</si>
  <si>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</si>
  <si>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</si>
  <si>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</si>
  <si>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</si>
  <si>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</si>
  <si>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</si>
  <si>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</si>
  <si>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</si>
  <si>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</si>
  <si>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</si>
  <si>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</si>
  <si>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</si>
  <si>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</si>
  <si>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</si>
  <si>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</si>
  <si>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</si>
  <si>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</si>
  <si>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</si>
  <si>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</si>
  <si>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</si>
  <si>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</si>
  <si>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</si>
  <si>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</si>
  <si>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</si>
  <si>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</si>
  <si>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</si>
  <si>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</si>
  <si>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</si>
  <si>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</si>
  <si>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</si>
  <si>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</si>
  <si>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</si>
  <si>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</si>
  <si>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</si>
  <si>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</si>
  <si>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</si>
  <si>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</si>
  <si>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</si>
  <si>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</si>
  <si>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</si>
  <si>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</si>
  <si>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</si>
  <si>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</si>
  <si>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</si>
  <si>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</si>
  <si>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</si>
  <si>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</si>
  <si>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</si>
  <si>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</si>
  <si>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</si>
  <si>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</si>
  <si>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</si>
  <si>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</si>
  <si>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</si>
  <si>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</si>
  <si>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</si>
  <si>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</si>
  <si>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</si>
  <si>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</si>
  <si>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</si>
  <si>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</si>
  <si>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</si>
  <si>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</si>
  <si>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</si>
  <si>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</si>
  <si>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</si>
  <si>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</si>
  <si>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</si>
  <si>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</si>
  <si>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</si>
  <si>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</si>
  <si>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</si>
  <si>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</si>
  <si>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</si>
  <si>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</si>
  <si>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</si>
  <si>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</si>
  <si>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</si>
  <si>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</si>
  <si>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</si>
  <si>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</si>
  <si>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</si>
  <si>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</si>
  <si>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</si>
  <si>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</si>
  <si>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</si>
  <si>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</si>
  <si>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</si>
  <si>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</si>
  <si>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</si>
  <si>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</si>
  <si>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</si>
  <si>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</si>
  <si>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</si>
  <si>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</si>
  <si>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</si>
  <si>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</si>
  <si>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</si>
  <si>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</si>
  <si>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</si>
  <si>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</si>
  <si>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</si>
  <si>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</si>
  <si>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</si>
  <si>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</si>
  <si>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</si>
  <si>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</si>
  <si>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</si>
  <si>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</si>
  <si>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</si>
  <si>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</si>
  <si>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</si>
  <si>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</si>
  <si>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</si>
  <si>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</si>
  <si>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</si>
  <si>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</si>
  <si>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</si>
  <si>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</si>
  <si>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</si>
  <si>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</si>
  <si>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</si>
  <si>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</si>
  <si>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</si>
  <si>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</si>
  <si>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</si>
  <si>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</si>
  <si>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</si>
  <si>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</si>
  <si>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</si>
  <si>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</si>
  <si>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</si>
  <si>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</si>
  <si>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</si>
  <si>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</si>
  <si>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</si>
  <si>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</si>
  <si>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</si>
  <si>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</si>
  <si>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</si>
  <si>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</si>
  <si>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</si>
  <si>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</si>
  <si>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</si>
  <si>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</si>
  <si>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</si>
  <si>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</si>
  <si>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</si>
  <si>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</si>
  <si>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</si>
  <si>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</si>
  <si>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</si>
  <si>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</si>
  <si>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</si>
  <si>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</si>
  <si>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</si>
  <si>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</si>
  <si>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</si>
  <si>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</si>
  <si>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</si>
  <si>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</si>
  <si>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</si>
  <si>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</si>
  <si>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</si>
  <si>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</si>
  <si>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</si>
  <si>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</si>
  <si>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</si>
  <si>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</si>
  <si>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</si>
  <si>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</si>
  <si>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</si>
  <si>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</si>
  <si>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</si>
  <si>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</si>
  <si>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</si>
  <si>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</si>
  <si>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</si>
  <si>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</si>
  <si>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</si>
  <si>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</si>
  <si>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</si>
  <si>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</si>
  <si>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</si>
  <si>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</si>
  <si>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</si>
  <si>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</si>
  <si>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</si>
  <si>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</si>
  <si>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</si>
  <si>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</si>
  <si>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</si>
  <si>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</si>
  <si>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</si>
  <si>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</si>
  <si>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</si>
  <si>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</si>
  <si>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</si>
  <si>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</si>
  <si>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</si>
  <si>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</si>
  <si>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</si>
  <si>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</si>
  <si>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</si>
  <si>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</si>
  <si>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</si>
  <si>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</si>
  <si>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</si>
  <si>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</si>
  <si>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</si>
  <si>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</si>
  <si>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</si>
  <si>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</si>
  <si>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</si>
  <si>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</si>
  <si>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</si>
  <si>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</si>
  <si>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</si>
  <si>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</si>
  <si>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</si>
  <si>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</si>
  <si>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</si>
  <si>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</si>
  <si>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</si>
  <si>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</si>
  <si>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</si>
  <si>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</si>
  <si>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</si>
  <si>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</si>
  <si>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</si>
  <si>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</si>
  <si>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</si>
  <si>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</si>
  <si>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</si>
  <si>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</si>
  <si>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</si>
  <si>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</si>
  <si>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</si>
  <si>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</si>
  <si>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</si>
  <si>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</si>
  <si>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</si>
  <si>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</si>
  <si>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</si>
  <si>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</si>
  <si>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</si>
  <si>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</si>
  <si>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</si>
  <si>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</si>
  <si>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</si>
  <si>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</si>
  <si>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</si>
  <si>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</si>
  <si>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</si>
  <si>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</si>
  <si>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</si>
  <si>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</si>
  <si>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</si>
  <si>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</si>
  <si>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</si>
  <si>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</si>
  <si>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</si>
  <si>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</si>
  <si>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</si>
  <si>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</si>
  <si>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</si>
  <si>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</si>
  <si>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</si>
  <si>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</si>
  <si>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</si>
  <si>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</si>
  <si>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</si>
  <si>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</si>
  <si>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</si>
  <si>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</si>
  <si>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</si>
  <si>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</si>
  <si>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</si>
  <si>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</si>
  <si>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</si>
  <si>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</si>
  <si>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</si>
  <si>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</si>
  <si>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</si>
  <si>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</si>
  <si>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</si>
  <si>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</si>
  <si>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</si>
  <si>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</si>
  <si>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</si>
  <si>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</si>
  <si>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</si>
  <si>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</si>
  <si>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</si>
  <si>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</si>
  <si>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</si>
  <si>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</si>
  <si>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</si>
  <si>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</si>
  <si>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</si>
  <si>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</si>
  <si>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</si>
  <si>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</si>
  <si>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</si>
  <si>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</si>
  <si>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</si>
  <si>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</si>
  <si>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</si>
  <si>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</si>
  <si>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</si>
  <si>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</si>
  <si>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</si>
  <si>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</si>
  <si>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</si>
  <si>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</si>
  <si>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</si>
  <si>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</si>
  <si>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</si>
  <si>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</si>
  <si>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</si>
  <si>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</si>
  <si>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</si>
  <si>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</si>
  <si>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</si>
  <si>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</si>
  <si>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</si>
  <si>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</si>
  <si>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</si>
  <si>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</si>
  <si>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</si>
  <si>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</si>
  <si>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</si>
  <si>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</si>
  <si>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</si>
  <si>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</si>
  <si>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</si>
  <si>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</si>
  <si>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</si>
  <si>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</si>
  <si>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</si>
  <si>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</si>
  <si>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</si>
  <si>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</si>
  <si>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</si>
  <si>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</si>
  <si>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</si>
  <si>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</si>
  <si>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</si>
  <si>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</si>
  <si>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</si>
  <si>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</si>
  <si>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</si>
  <si>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</si>
  <si>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</si>
  <si>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</si>
  <si>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</si>
  <si>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</si>
  <si>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</si>
  <si>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</si>
  <si>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</si>
  <si>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</si>
  <si>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</si>
  <si>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</si>
  <si>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</si>
  <si>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</si>
  <si>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</si>
  <si>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</si>
  <si>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</si>
  <si>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</si>
  <si>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</si>
  <si>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</si>
  <si>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</si>
  <si>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</si>
  <si>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</si>
  <si>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</si>
  <si>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</si>
  <si>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</si>
  <si>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</si>
  <si>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</si>
  <si>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</si>
  <si>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</si>
  <si>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</si>
  <si>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</si>
  <si>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</si>
  <si>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</si>
  <si>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</si>
  <si>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</si>
  <si>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</si>
  <si>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</si>
  <si>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</si>
  <si>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</si>
  <si>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</si>
  <si>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</si>
  <si>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</si>
  <si>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</si>
  <si>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</si>
  <si>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</si>
  <si>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</si>
  <si>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</si>
  <si>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</si>
  <si>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</si>
  <si>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</si>
  <si>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</si>
  <si>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</si>
  <si>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</si>
  <si>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</si>
  <si>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</si>
  <si>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</si>
  <si>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</si>
  <si>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</si>
  <si>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</si>
  <si>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</si>
  <si>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</si>
  <si>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</si>
  <si>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</si>
  <si>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</si>
  <si>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</si>
  <si>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</si>
  <si>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</si>
  <si>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</si>
  <si>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</si>
  <si>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</si>
  <si>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</si>
  <si>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</si>
  <si>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</si>
  <si>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</si>
  <si>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</si>
  <si>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</si>
  <si>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</si>
  <si>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</si>
  <si>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</si>
  <si>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</si>
  <si>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</si>
  <si>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</si>
  <si>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</si>
  <si>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</si>
  <si>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</si>
  <si>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</si>
  <si>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</si>
  <si>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</si>
  <si>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</si>
  <si>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</si>
  <si>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</si>
  <si>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</si>
  <si>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</si>
  <si>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</si>
  <si>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</si>
  <si>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</si>
  <si>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</si>
  <si>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</si>
  <si>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</si>
  <si>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</si>
  <si>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</si>
  <si>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</si>
  <si>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</si>
  <si>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</si>
  <si>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</si>
  <si>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</si>
  <si>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</si>
  <si>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</si>
  <si>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</si>
  <si>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</si>
  <si>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</si>
  <si>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</si>
  <si>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</si>
  <si>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</si>
  <si>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</si>
  <si>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</si>
  <si>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</si>
  <si>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</si>
  <si>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</si>
  <si>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</si>
  <si>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</si>
  <si>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</si>
  <si>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</si>
  <si>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</si>
  <si>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</si>
  <si>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</si>
  <si>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</si>
  <si>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</si>
  <si>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</si>
  <si>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</si>
  <si>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</si>
  <si>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</si>
  <si>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</si>
  <si>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</si>
  <si>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</si>
  <si>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</si>
  <si>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</si>
  <si>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</si>
  <si>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</si>
  <si>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</si>
  <si>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</si>
  <si>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</si>
  <si>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</si>
  <si>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</si>
  <si>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</si>
  <si>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</si>
  <si>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</si>
  <si>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</si>
  <si>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</si>
  <si>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</si>
  <si>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</si>
  <si>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</si>
  <si>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</si>
  <si>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</si>
  <si>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</si>
  <si>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</si>
  <si>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</si>
  <si>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</si>
  <si>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</si>
  <si>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</si>
  <si>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</si>
  <si>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</si>
  <si>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</si>
  <si>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</si>
  <si>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</si>
  <si>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</si>
  <si>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</si>
  <si>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</si>
  <si>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</si>
  <si>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</si>
  <si>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</si>
  <si>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</si>
  <si>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</si>
  <si>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</si>
  <si>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</si>
  <si>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</si>
  <si>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</si>
  <si>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</si>
  <si>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</si>
  <si>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</si>
  <si>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</si>
  <si>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</si>
  <si>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</si>
  <si>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</si>
  <si>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</si>
  <si>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</si>
  <si>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</si>
  <si>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</si>
  <si>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</si>
  <si>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</si>
  <si>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</si>
  <si>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</si>
  <si>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</si>
  <si>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</si>
  <si>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</si>
  <si>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</si>
  <si>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</si>
  <si>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</si>
  <si>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</si>
  <si>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</si>
  <si>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</si>
  <si>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</si>
  <si>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</si>
  <si>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</si>
  <si>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</si>
  <si>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</si>
  <si>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</si>
  <si>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</si>
  <si>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</si>
  <si>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</si>
  <si>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</si>
  <si>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</si>
  <si>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</si>
  <si>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</si>
  <si>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</si>
  <si>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</si>
  <si>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</si>
  <si>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</si>
  <si>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</si>
  <si>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</si>
  <si>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</si>
  <si>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</si>
  <si>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</si>
  <si>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</si>
  <si>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</si>
  <si>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</si>
  <si>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</si>
  <si>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</si>
  <si>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</si>
  <si>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</si>
  <si>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</si>
  <si>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</si>
  <si>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</si>
  <si>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</si>
  <si>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</si>
  <si>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</si>
  <si>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</si>
  <si>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</si>
  <si>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</si>
  <si>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</si>
  <si>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</si>
  <si>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</si>
  <si>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</si>
  <si>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</si>
  <si>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</si>
  <si>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</si>
  <si>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</si>
  <si>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</si>
  <si>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</si>
  <si>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</si>
  <si>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</si>
  <si>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</si>
  <si>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</si>
  <si>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</si>
  <si>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</si>
  <si>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</si>
  <si>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</si>
  <si>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</si>
  <si>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</si>
  <si>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</si>
  <si>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</si>
  <si>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</si>
  <si>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</si>
  <si>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</si>
  <si>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</si>
  <si>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</si>
  <si>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</si>
  <si>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</si>
  <si>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</si>
  <si>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</si>
  <si>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</si>
  <si>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</si>
  <si>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</si>
  <si>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</si>
  <si>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</si>
  <si>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</si>
  <si>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</si>
  <si>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</si>
  <si>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</si>
  <si>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</si>
  <si>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</si>
  <si>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</si>
  <si>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</si>
  <si>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</si>
  <si>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</si>
  <si>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</si>
  <si>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</si>
  <si>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</si>
  <si>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</si>
  <si>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</si>
  <si>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</si>
  <si>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</si>
  <si>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</si>
  <si>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</si>
  <si>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</si>
  <si>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</si>
  <si>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</si>
  <si>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</si>
  <si>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</si>
  <si>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</si>
  <si>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</si>
  <si>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</si>
  <si>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</si>
  <si>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</si>
  <si>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</si>
  <si>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</si>
  <si>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</si>
  <si>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</si>
  <si>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</si>
  <si>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</si>
  <si>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</si>
  <si>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</si>
  <si>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</si>
  <si>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</si>
  <si>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</si>
  <si>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</si>
  <si>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</si>
  <si>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</si>
  <si>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</si>
  <si>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</si>
  <si>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</si>
  <si>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</si>
  <si>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</si>
  <si>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</si>
  <si>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</si>
  <si>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</si>
  <si>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</si>
  <si>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</si>
  <si>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</si>
  <si>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</si>
  <si>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</si>
  <si>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</si>
  <si>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</si>
  <si>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</si>
  <si>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</si>
  <si>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</si>
  <si>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</si>
  <si>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</si>
  <si>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</si>
  <si>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</si>
  <si>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</si>
  <si>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</si>
  <si>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</si>
  <si>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</si>
  <si>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</si>
  <si>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</si>
  <si>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</si>
  <si>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</si>
  <si>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</si>
  <si>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</si>
  <si>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</si>
  <si>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</si>
  <si>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</si>
  <si>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</si>
  <si>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</si>
  <si>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</si>
  <si>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</si>
  <si>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</si>
  <si>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</si>
  <si>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</si>
  <si>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</si>
  <si>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</si>
  <si>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</si>
  <si>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</si>
  <si>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</si>
  <si>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</si>
  <si>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</si>
  <si>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</si>
  <si>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</si>
  <si>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</si>
  <si>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</si>
  <si>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</si>
  <si>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</si>
  <si>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</si>
  <si>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</si>
  <si>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</si>
  <si>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</si>
  <si>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</si>
  <si>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</si>
  <si>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</si>
  <si>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</si>
  <si>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</si>
  <si>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</si>
  <si>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</si>
  <si>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</si>
  <si>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</si>
  <si>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</si>
  <si>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</si>
  <si>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</si>
  <si>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</si>
  <si>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</si>
  <si>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</si>
  <si>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</si>
  <si>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</si>
  <si>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</si>
  <si>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</si>
  <si>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</si>
  <si>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</si>
  <si>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</si>
  <si>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</si>
  <si>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</si>
  <si>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</si>
  <si>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</si>
  <si>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</si>
  <si>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</si>
  <si>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</si>
  <si>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</si>
  <si>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</si>
  <si>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</si>
  <si>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</si>
  <si>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</si>
  <si>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</si>
  <si>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</si>
  <si>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</si>
  <si>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</si>
  <si>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</si>
  <si>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</si>
  <si>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</si>
  <si>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</si>
  <si>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</si>
  <si>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</si>
  <si>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</si>
  <si>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</si>
  <si>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</si>
  <si>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</si>
  <si>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</si>
  <si>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</si>
  <si>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</si>
  <si>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</si>
  <si>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</si>
  <si>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</si>
  <si>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</si>
  <si>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</si>
  <si>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</si>
  <si>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</si>
  <si>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</si>
  <si>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</si>
  <si>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</si>
  <si>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</si>
  <si>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</si>
  <si>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</si>
  <si>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</si>
  <si>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</si>
  <si>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</si>
  <si>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</si>
  <si>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</si>
  <si>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</si>
  <si>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</si>
  <si>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</si>
  <si>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</si>
  <si>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</si>
  <si>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</si>
  <si>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</si>
  <si>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</si>
  <si>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</si>
  <si>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</si>
  <si>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</si>
  <si>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</si>
  <si>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</si>
  <si>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</si>
  <si>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</si>
  <si>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</si>
  <si>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</si>
  <si>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</si>
  <si>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</si>
  <si>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</si>
  <si>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</si>
  <si>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</si>
  <si>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</si>
  <si>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</si>
  <si>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</si>
  <si>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</si>
  <si>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</si>
  <si>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</si>
  <si>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</si>
  <si>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</si>
  <si>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</si>
  <si>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</si>
  <si>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</si>
  <si>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</si>
  <si>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</si>
  <si>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</si>
  <si>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</si>
  <si>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</si>
  <si>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</si>
  <si>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</si>
  <si>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</si>
  <si>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</si>
  <si>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</si>
  <si>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</si>
  <si>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</si>
  <si>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</si>
  <si>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</si>
  <si>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</si>
  <si>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</si>
  <si>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</si>
  <si>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</si>
  <si>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</si>
  <si>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</si>
  <si>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</si>
  <si>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</si>
  <si>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</si>
  <si>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</si>
  <si>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</si>
  <si>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</si>
  <si>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</si>
  <si>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</si>
  <si>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</si>
  <si>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</si>
  <si>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</si>
  <si>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</si>
  <si>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</si>
  <si>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</si>
  <si>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</si>
  <si>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</si>
  <si>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</si>
  <si>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</si>
  <si>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</si>
  <si>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</si>
  <si>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</si>
  <si>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</si>
  <si>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</si>
  <si>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</si>
  <si>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</si>
  <si>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</si>
  <si>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</si>
  <si>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</si>
  <si>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</si>
  <si>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</si>
  <si>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</si>
  <si>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</si>
  <si>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</si>
  <si>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</si>
  <si>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</si>
  <si>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</si>
  <si>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</si>
  <si>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</si>
  <si>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</si>
  <si>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</si>
  <si>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</si>
  <si>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</si>
  <si>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</si>
  <si>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</si>
  <si>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</si>
  <si>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</si>
  <si>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</si>
  <si>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</si>
  <si>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</si>
  <si>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</si>
  <si>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</si>
  <si>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</si>
  <si>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</si>
  <si>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</si>
  <si>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</si>
  <si>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</si>
  <si>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</si>
  <si>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</si>
  <si>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</si>
  <si>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</si>
  <si>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</si>
  <si>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</si>
  <si>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</si>
  <si>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</si>
  <si>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</si>
  <si>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</si>
  <si>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</si>
  <si>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</si>
  <si>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</si>
  <si>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</si>
  <si>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</si>
  <si>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</si>
  <si>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</si>
  <si>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</si>
  <si>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</si>
  <si>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</si>
  <si>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</si>
  <si>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</si>
  <si>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</si>
  <si>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</si>
  <si>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</si>
  <si>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</si>
  <si>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</si>
  <si>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</si>
  <si>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</si>
  <si>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</si>
  <si>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</si>
  <si>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</si>
  <si>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</si>
  <si>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</si>
  <si>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</si>
  <si>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</si>
  <si>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</si>
  <si>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</si>
  <si>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</si>
  <si>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</si>
  <si>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</si>
  <si>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</si>
  <si>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</si>
  <si>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</si>
  <si>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</si>
  <si>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</si>
  <si>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</si>
  <si>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</si>
  <si>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</si>
  <si>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</si>
  <si>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</si>
  <si>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</si>
  <si>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</si>
  <si>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</si>
  <si>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</si>
  <si>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</si>
  <si>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</si>
  <si>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</si>
  <si>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</si>
  <si>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</si>
  <si>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</si>
  <si>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</si>
  <si>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</si>
  <si>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</si>
  <si>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</si>
  <si>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</si>
  <si>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</si>
  <si>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</si>
  <si>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</si>
  <si>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</si>
  <si>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</si>
  <si>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</si>
  <si>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</si>
  <si>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</si>
  <si>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</si>
  <si>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</si>
  <si>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</si>
  <si>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</si>
  <si>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</si>
  <si>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</si>
  <si>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</si>
  <si>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</si>
  <si>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</si>
  <si>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</si>
  <si>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</si>
  <si>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</si>
  <si>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</si>
  <si>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</si>
  <si>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</si>
  <si>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</si>
  <si>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</si>
  <si>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</si>
  <si>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</si>
  <si>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</si>
  <si>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</si>
  <si>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</si>
  <si>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</si>
  <si>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</si>
  <si>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</si>
  <si>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</si>
  <si>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</si>
  <si>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</si>
  <si>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</si>
  <si>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</si>
  <si>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</si>
  <si>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</si>
  <si>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</si>
  <si>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</si>
  <si>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</si>
  <si>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</si>
  <si>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</si>
  <si>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</si>
  <si>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</si>
  <si>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</si>
  <si>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</si>
  <si>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</si>
  <si>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</si>
  <si>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</si>
  <si>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</si>
  <si>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</si>
  <si>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</si>
  <si>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</si>
  <si>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</si>
  <si>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</si>
  <si>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</si>
  <si>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</si>
  <si>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</si>
  <si>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</si>
  <si>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</si>
  <si>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</si>
  <si>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</si>
  <si>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</si>
  <si>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</si>
  <si>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</si>
  <si>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</si>
  <si>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</si>
  <si>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</si>
  <si>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</si>
  <si>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</si>
  <si>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</si>
  <si>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</si>
  <si>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</si>
  <si>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</si>
  <si>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</si>
  <si>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</si>
  <si>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</si>
  <si>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</si>
  <si>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</si>
  <si>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</si>
  <si>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</si>
  <si>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</si>
  <si>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</si>
  <si>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</si>
  <si>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</si>
  <si>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</si>
  <si>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</si>
  <si>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</si>
  <si>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</si>
  <si>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</si>
  <si>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</si>
  <si>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</si>
  <si>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</si>
  <si>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</si>
  <si>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</si>
  <si>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</si>
  <si>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</si>
  <si>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</si>
  <si>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</si>
  <si>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</si>
  <si>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</si>
  <si>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</si>
  <si>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</si>
  <si>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</si>
  <si>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</si>
  <si>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</si>
  <si>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</si>
  <si>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</si>
  <si>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</si>
  <si>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</si>
  <si>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</si>
  <si>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</si>
  <si>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</si>
  <si>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</si>
  <si>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</si>
  <si>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</si>
  <si>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</si>
  <si>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</si>
  <si>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</si>
  <si>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</si>
  <si>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</si>
  <si>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</si>
  <si>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</si>
  <si>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</si>
  <si>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</si>
  <si>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</si>
  <si>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</si>
  <si>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</si>
  <si>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</si>
  <si>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</si>
  <si>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</si>
  <si>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</si>
  <si>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</si>
  <si>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</si>
  <si>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</si>
  <si>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</si>
  <si>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</si>
  <si>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</si>
  <si>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</si>
  <si>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</si>
  <si>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</si>
  <si>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</si>
  <si>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</si>
  <si>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</si>
  <si>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</si>
  <si>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</si>
  <si>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</si>
  <si>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</si>
  <si>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</si>
  <si>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</si>
  <si>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</si>
  <si>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</si>
  <si>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</si>
  <si>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</si>
  <si>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</si>
  <si>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</si>
  <si>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</si>
  <si>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</si>
  <si>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</si>
  <si>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</si>
  <si>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</si>
  <si>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</si>
  <si>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</si>
  <si>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</si>
  <si>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</si>
  <si>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</si>
  <si>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</si>
  <si>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</si>
  <si>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</si>
  <si>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</si>
  <si>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</si>
  <si>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</si>
  <si>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</si>
  <si>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</si>
  <si>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</si>
  <si>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</si>
  <si>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</si>
  <si>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</si>
  <si>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</si>
  <si>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</si>
  <si>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</si>
  <si>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</si>
  <si>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</si>
  <si>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</si>
  <si>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</si>
  <si>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</si>
  <si>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</si>
  <si>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</si>
  <si>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</si>
  <si>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</si>
  <si>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</si>
  <si>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</si>
  <si>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</si>
  <si>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</si>
  <si>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</si>
  <si>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</si>
  <si>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</si>
  <si>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</si>
  <si>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</si>
  <si>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</si>
  <si>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</si>
  <si>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</si>
  <si>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</si>
  <si>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</si>
  <si>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</si>
  <si>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</si>
  <si>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</si>
  <si>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</si>
  <si>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</si>
  <si>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</si>
  <si>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</si>
  <si>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</si>
  <si>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</si>
  <si>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</si>
  <si>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</si>
  <si>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</si>
  <si>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</si>
  <si>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</si>
  <si>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</si>
  <si>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</si>
  <si>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</si>
  <si>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</si>
  <si>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</si>
  <si>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</si>
  <si>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</si>
  <si>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</si>
  <si>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</si>
  <si>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</si>
  <si>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</si>
  <si>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</si>
  <si>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</si>
  <si>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</si>
  <si>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</si>
  <si>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</si>
  <si>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</si>
  <si>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</si>
  <si>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</si>
  <si>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</si>
  <si>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</si>
  <si>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</si>
  <si>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</si>
  <si>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</si>
  <si>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</si>
  <si>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</si>
  <si>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</si>
  <si>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</si>
  <si>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</si>
  <si>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</si>
  <si>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</si>
  <si>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</si>
  <si>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</si>
  <si>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</si>
  <si>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</si>
  <si>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</si>
  <si>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</si>
  <si>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</si>
  <si>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</si>
  <si>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</si>
  <si>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</si>
  <si>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</si>
  <si>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</si>
  <si>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</si>
  <si>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</si>
  <si>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</si>
  <si>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</si>
  <si>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</si>
  <si>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</si>
  <si>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</si>
  <si>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</si>
  <si>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</si>
  <si>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</si>
  <si>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</si>
  <si>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</si>
  <si>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</si>
  <si>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</si>
  <si>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</si>
  <si>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</si>
  <si>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</si>
  <si>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</si>
  <si>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</si>
  <si>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</si>
  <si>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</si>
  <si>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</si>
  <si>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</si>
  <si>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</si>
  <si>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</si>
  <si>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</si>
  <si>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</si>
  <si>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</si>
  <si>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</si>
  <si>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</si>
  <si>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</si>
  <si>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</si>
  <si>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</si>
  <si>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</si>
  <si>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</si>
  <si>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</si>
  <si>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</si>
  <si>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</si>
  <si>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</si>
  <si>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</si>
  <si>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</si>
  <si>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</si>
  <si>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</si>
  <si>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</si>
  <si>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</si>
  <si>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</si>
  <si>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</si>
  <si>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</si>
  <si>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</si>
  <si>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</si>
  <si>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</si>
  <si>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</si>
  <si>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</si>
  <si>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</si>
  <si>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</si>
  <si>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</si>
  <si>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</si>
  <si>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</si>
  <si>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</si>
  <si>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</si>
  <si>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</si>
  <si>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</si>
  <si>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</si>
  <si>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</si>
  <si>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</si>
  <si>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</si>
  <si>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</si>
  <si>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</si>
  <si>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</si>
  <si>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</si>
  <si>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</si>
  <si>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</si>
  <si>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</si>
  <si>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</si>
  <si>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</si>
  <si>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</si>
  <si>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</si>
  <si>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</si>
  <si>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</si>
  <si>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</si>
  <si>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</si>
  <si>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</si>
  <si>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</si>
  <si>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</si>
  <si>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</si>
  <si>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</si>
  <si>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</si>
  <si>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</si>
  <si>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</si>
  <si>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</si>
  <si>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</si>
  <si>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</si>
  <si>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</si>
  <si>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</si>
  <si>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</si>
  <si>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</si>
  <si>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</si>
  <si>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</si>
  <si>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</si>
  <si>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</si>
  <si>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</si>
  <si>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</si>
  <si>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</si>
  <si>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</si>
  <si>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</si>
  <si>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</si>
  <si>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</si>
  <si>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</si>
  <si>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</si>
  <si>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</si>
  <si>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</si>
  <si>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</si>
  <si>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</si>
  <si>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</si>
  <si>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</si>
  <si>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</si>
  <si>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</si>
  <si>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</si>
  <si>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</si>
  <si>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</si>
  <si>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</si>
  <si>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</si>
  <si>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</si>
  <si>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</si>
  <si>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</si>
  <si>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</si>
  <si>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</si>
  <si>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</si>
  <si>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</si>
  <si>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</si>
  <si>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</si>
  <si>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</si>
  <si>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</si>
  <si>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</si>
  <si>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</si>
  <si>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</si>
  <si>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</si>
  <si>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</si>
  <si>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</si>
  <si>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</si>
  <si>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</si>
  <si>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</si>
  <si>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</si>
  <si>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</si>
  <si>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</si>
  <si>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</si>
  <si>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</si>
  <si>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</si>
  <si>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</si>
  <si>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</si>
  <si>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</si>
  <si>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</si>
  <si>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</si>
  <si>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</si>
  <si>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</si>
  <si>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</si>
  <si>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</si>
  <si>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</si>
  <si>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</si>
  <si>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</si>
  <si>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</si>
  <si>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</si>
  <si>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</si>
  <si>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</si>
  <si>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</si>
  <si>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</si>
  <si>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</si>
  <si>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</si>
  <si>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</si>
  <si>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</si>
  <si>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</si>
  <si>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</si>
  <si>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</si>
  <si>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</si>
  <si>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</si>
  <si>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</si>
  <si>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</si>
  <si>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</si>
  <si>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</si>
  <si>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</si>
  <si>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</si>
  <si>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</si>
  <si>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</si>
  <si>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</si>
  <si>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</si>
  <si>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</si>
  <si>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</si>
  <si>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</si>
  <si>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</si>
  <si>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</si>
  <si>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</si>
  <si>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</si>
  <si>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</si>
  <si>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</si>
  <si>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</si>
  <si>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</si>
  <si>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</si>
  <si>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</si>
  <si>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</si>
  <si>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</si>
  <si>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</si>
  <si>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</si>
  <si>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</si>
  <si>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</si>
  <si>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</si>
  <si>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</si>
  <si>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</si>
  <si>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</si>
  <si>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</si>
  <si>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</si>
  <si>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</si>
  <si>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</si>
  <si>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</si>
  <si>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</si>
  <si>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</si>
  <si>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</si>
  <si>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</si>
  <si>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</si>
  <si>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</si>
  <si>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</si>
  <si>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</si>
  <si>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</si>
  <si>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</si>
  <si>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</si>
  <si>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</si>
  <si>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</si>
  <si>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</si>
  <si>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</si>
  <si>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</si>
  <si>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</si>
  <si>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</si>
  <si>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</si>
  <si>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</si>
  <si>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</si>
  <si>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</si>
  <si>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</si>
  <si>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</si>
  <si>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</si>
  <si>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</si>
  <si>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</si>
  <si>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</si>
  <si>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</si>
  <si>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</si>
  <si>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</si>
  <si>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</si>
  <si>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</si>
  <si>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</si>
  <si>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</si>
  <si>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</si>
  <si>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</si>
  <si>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</si>
  <si>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</si>
  <si>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</si>
  <si>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</si>
  <si>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</si>
  <si>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</si>
  <si>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</si>
  <si>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</si>
  <si>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</si>
  <si>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</si>
  <si>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</si>
  <si>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</si>
  <si>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</si>
  <si>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</si>
  <si>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</si>
  <si>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</si>
  <si>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</si>
  <si>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</si>
  <si>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</si>
  <si>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</si>
  <si>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</si>
  <si>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</si>
  <si>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</si>
  <si>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</si>
  <si>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</si>
  <si>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</si>
  <si>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</si>
  <si>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</si>
  <si>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</si>
  <si>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</si>
  <si>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</si>
  <si>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</si>
  <si>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</si>
  <si>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</si>
  <si>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</si>
  <si>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</si>
  <si>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</si>
  <si>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</si>
  <si>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</si>
  <si>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</si>
  <si>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</si>
  <si>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</si>
  <si>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</si>
  <si>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</si>
  <si>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</si>
  <si>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</si>
  <si>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</si>
  <si>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</si>
  <si>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</si>
  <si>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</si>
  <si>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</si>
  <si>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</si>
  <si>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</si>
  <si>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</si>
  <si>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</si>
  <si>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</si>
  <si>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</si>
  <si>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</si>
  <si>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</si>
  <si>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</si>
  <si>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</si>
  <si>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</si>
  <si>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</si>
  <si>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</si>
  <si>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</si>
  <si>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</si>
  <si>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</si>
  <si>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</si>
  <si>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</si>
  <si>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</si>
  <si>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</si>
  <si>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</si>
  <si>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</si>
  <si>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</si>
  <si>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</si>
  <si>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</si>
  <si>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</si>
  <si>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</si>
  <si>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</si>
  <si>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</si>
  <si>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</si>
  <si>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</si>
  <si>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</si>
  <si>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</si>
  <si>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</si>
  <si>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</si>
  <si>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</si>
  <si>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</si>
  <si>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</si>
  <si>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</si>
  <si>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</si>
  <si>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</si>
  <si>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</si>
  <si>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</si>
  <si>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</si>
  <si>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</si>
  <si>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</si>
  <si>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</si>
  <si>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</si>
  <si>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</si>
  <si>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</si>
  <si>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</si>
  <si>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</si>
  <si>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</si>
  <si>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</si>
  <si>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</si>
  <si>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</si>
  <si>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</si>
  <si>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</si>
  <si>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</si>
  <si>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</si>
  <si>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</si>
  <si>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</si>
  <si>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</si>
  <si>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</si>
  <si>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</si>
  <si>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</si>
  <si>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</si>
  <si>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</si>
  <si>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</si>
  <si>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</si>
  <si>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</si>
  <si>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</si>
  <si>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</si>
  <si>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</si>
  <si>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</si>
  <si>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</si>
  <si>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</si>
  <si>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</si>
  <si>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</si>
  <si>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</si>
  <si>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</si>
  <si>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</si>
  <si>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</si>
  <si>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</si>
  <si>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</si>
  <si>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</si>
  <si>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</si>
  <si>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</si>
  <si>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</si>
  <si>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</si>
  <si>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</si>
  <si>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</si>
  <si>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</si>
  <si>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</si>
  <si>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</si>
  <si>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</si>
  <si>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</si>
  <si>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</si>
  <si>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</si>
  <si>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</si>
  <si>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</si>
  <si>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</si>
  <si>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</si>
  <si>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</si>
  <si>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</si>
  <si>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</si>
  <si>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</si>
  <si>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</si>
  <si>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</si>
  <si>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</si>
  <si>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</si>
  <si>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</si>
  <si>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</si>
  <si>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</si>
  <si>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</si>
  <si>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</si>
  <si>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</si>
  <si>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</si>
  <si>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</si>
  <si>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</si>
  <si>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</si>
  <si>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</si>
  <si>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</si>
  <si>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</si>
  <si>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</si>
  <si>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</si>
  <si>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</si>
  <si>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</si>
  <si>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</si>
  <si>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</si>
  <si>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</si>
  <si>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</si>
  <si>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</si>
  <si>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</si>
  <si>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</si>
  <si>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</si>
  <si>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</si>
  <si>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</si>
  <si>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</si>
  <si>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</si>
  <si>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</si>
  <si>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</si>
  <si>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</si>
  <si>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</si>
  <si>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</si>
  <si>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</si>
  <si>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</si>
  <si>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</si>
  <si>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</si>
  <si>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</si>
  <si>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</si>
  <si>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</si>
  <si>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</si>
  <si>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</si>
  <si>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</si>
  <si>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</si>
  <si>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</si>
  <si>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</si>
  <si>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</si>
  <si>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</si>
  <si>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</si>
  <si>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</si>
  <si>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</si>
  <si>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</si>
  <si>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</si>
  <si>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</si>
  <si>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</si>
  <si>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</si>
  <si>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</si>
  <si>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</si>
  <si>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</si>
  <si>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</si>
  <si>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</si>
  <si>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</si>
  <si>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</si>
  <si>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</si>
  <si>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</si>
  <si>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</si>
  <si>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</si>
  <si>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</si>
  <si>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</si>
  <si>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</si>
  <si>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</si>
  <si>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</si>
  <si>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</si>
  <si>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</si>
  <si>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</si>
  <si>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</si>
  <si>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</si>
  <si>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</si>
  <si>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</si>
  <si>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</si>
  <si>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</si>
  <si>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</si>
  <si>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</si>
  <si>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</si>
  <si>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</si>
  <si>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</si>
  <si>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</si>
  <si>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</si>
  <si>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</si>
  <si>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</si>
  <si>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</si>
  <si>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</si>
  <si>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</si>
  <si>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</si>
  <si>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</si>
  <si>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</si>
  <si>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</si>
  <si>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</si>
  <si>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</si>
  <si>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</si>
  <si>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</si>
  <si>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</si>
  <si>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</si>
  <si>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</si>
  <si>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</si>
  <si>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</si>
  <si>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</si>
  <si>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</si>
  <si>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</si>
  <si>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</si>
  <si>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</si>
  <si>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</si>
  <si>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</si>
  <si>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</si>
  <si>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</si>
  <si>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</si>
  <si>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</si>
  <si>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</si>
  <si>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</si>
  <si>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</si>
  <si>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</si>
  <si>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</si>
  <si>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</si>
  <si>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</si>
  <si>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</si>
  <si>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</si>
  <si>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</si>
  <si>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</si>
  <si>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</si>
  <si>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</si>
  <si>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</si>
  <si>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</si>
  <si>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</si>
  <si>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</si>
  <si>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</si>
  <si>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</si>
  <si>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</si>
  <si>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</si>
  <si>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</si>
  <si>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</si>
  <si>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</si>
  <si>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</si>
  <si>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</si>
  <si>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</si>
  <si>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</si>
  <si>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</si>
  <si>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</si>
  <si>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</si>
  <si>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</si>
  <si>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</si>
  <si>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</si>
  <si>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</si>
  <si>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</si>
  <si>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</si>
  <si>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</si>
  <si>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</si>
  <si>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</si>
  <si>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</si>
  <si>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</si>
  <si>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</si>
  <si>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</si>
  <si>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</si>
  <si>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</si>
  <si>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</si>
  <si>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</si>
  <si>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</si>
  <si>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</si>
  <si>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</si>
  <si>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</si>
  <si>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</si>
  <si>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</si>
  <si>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</si>
  <si>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</si>
  <si>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</si>
  <si>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</si>
  <si>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</si>
  <si>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</si>
  <si>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</si>
  <si>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</si>
  <si>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</si>
  <si>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</si>
  <si>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</si>
  <si>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</si>
  <si>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</si>
  <si>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</si>
  <si>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</si>
  <si>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</si>
  <si>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</si>
  <si>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</si>
  <si>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</si>
  <si>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</si>
  <si>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</si>
  <si>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</si>
  <si>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</si>
  <si>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</si>
  <si>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</si>
  <si>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</si>
  <si>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</si>
  <si>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</si>
  <si>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</si>
  <si>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</si>
  <si>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</si>
  <si>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</si>
  <si>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</si>
  <si>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</si>
  <si>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</si>
  <si>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</si>
  <si>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</si>
  <si>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</si>
  <si>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</si>
  <si>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</si>
  <si>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</si>
  <si>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</si>
  <si>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</si>
  <si>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</si>
  <si>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</si>
  <si>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</si>
  <si>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</si>
  <si>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</si>
  <si>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</si>
  <si>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</si>
  <si>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</si>
  <si>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</si>
  <si>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</si>
  <si>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</si>
  <si>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</si>
  <si>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</si>
  <si>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</si>
  <si>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</si>
  <si>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</si>
  <si>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</si>
  <si>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</si>
  <si>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</si>
  <si>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</si>
  <si>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</si>
  <si>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</si>
  <si>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</si>
  <si>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</si>
  <si>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</si>
  <si>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</si>
  <si>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</si>
  <si>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</si>
  <si>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</si>
  <si>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</si>
  <si>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</si>
  <si>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</si>
  <si>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</si>
  <si>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</si>
  <si>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</si>
  <si>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</si>
  <si>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</si>
  <si>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</si>
  <si>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</si>
  <si>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</si>
  <si>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</si>
  <si>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</si>
  <si>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</si>
  <si>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</si>
  <si>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</si>
  <si>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</si>
  <si>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</si>
  <si>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</si>
  <si>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</si>
  <si>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</si>
  <si>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</si>
  <si>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</si>
  <si>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</si>
  <si>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</si>
  <si>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</si>
  <si>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</si>
  <si>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</si>
  <si>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</si>
  <si>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</si>
  <si>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</si>
  <si>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</si>
  <si>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</si>
  <si>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</si>
  <si>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</si>
  <si>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</si>
  <si>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</si>
  <si>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</si>
  <si>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</si>
  <si>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</si>
  <si>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</si>
  <si>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</si>
  <si>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</si>
  <si>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</si>
  <si>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</si>
  <si>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</si>
  <si>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</si>
  <si>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</si>
  <si>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</si>
  <si>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</si>
  <si>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</si>
  <si>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</si>
  <si>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</si>
  <si>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</si>
  <si>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</si>
  <si>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</si>
  <si>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</si>
  <si>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</si>
  <si>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</si>
  <si>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</si>
  <si>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</si>
  <si>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</si>
  <si>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</si>
  <si>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</si>
  <si>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</si>
  <si>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</si>
  <si>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</si>
  <si>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</si>
  <si>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</si>
  <si>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</si>
  <si>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</si>
  <si>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</si>
  <si>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</si>
  <si>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</si>
  <si>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</si>
  <si>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</si>
  <si>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</si>
  <si>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</si>
  <si>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</si>
  <si>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</si>
  <si>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</si>
  <si>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</si>
  <si>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</si>
  <si>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</si>
  <si>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</si>
  <si>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</si>
  <si>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</si>
  <si>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</si>
  <si>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</si>
  <si>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</si>
  <si>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</si>
  <si>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</si>
  <si>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</si>
  <si>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</si>
  <si>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</si>
  <si>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</si>
  <si>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</si>
  <si>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</si>
  <si>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</si>
  <si>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</si>
  <si>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</si>
  <si>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</si>
  <si>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</si>
  <si>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</si>
  <si>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</si>
  <si>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</si>
  <si>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</si>
  <si>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</si>
  <si>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</si>
  <si>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</si>
  <si>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</si>
  <si>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</si>
  <si>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</si>
  <si>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</si>
  <si>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</si>
  <si>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</si>
  <si>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</si>
  <si>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</si>
  <si>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</si>
  <si>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</si>
  <si>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</si>
  <si>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</si>
  <si>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</si>
  <si>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</si>
  <si>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</si>
  <si>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</si>
  <si>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</si>
  <si>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</si>
  <si>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</si>
  <si>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</si>
  <si>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</si>
  <si>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</si>
  <si>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</si>
  <si>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</si>
  <si>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</si>
  <si>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</si>
  <si>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</si>
  <si>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</si>
  <si>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</si>
  <si>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</si>
  <si>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</si>
  <si>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</si>
  <si>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</si>
  <si>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</si>
  <si>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</si>
  <si>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</si>
  <si>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</si>
  <si>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</si>
  <si>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</si>
  <si>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</si>
  <si>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</si>
  <si>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</si>
  <si>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</si>
  <si>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</si>
  <si>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</si>
  <si>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</si>
  <si>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</si>
  <si>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</si>
  <si>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</si>
  <si>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</si>
  <si>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</si>
  <si>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</si>
  <si>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</si>
  <si>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</si>
  <si>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</si>
  <si>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</si>
  <si>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</si>
  <si>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</si>
  <si>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</si>
  <si>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</si>
  <si>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</si>
  <si>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</si>
  <si>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</si>
  <si>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</si>
  <si>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</si>
  <si>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</si>
  <si>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</si>
  <si>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</si>
  <si>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</si>
  <si>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</si>
  <si>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</si>
  <si>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</si>
  <si>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</si>
  <si>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</si>
  <si>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</si>
  <si>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</si>
  <si>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</si>
  <si>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</si>
  <si>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</si>
  <si>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</si>
  <si>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</si>
  <si>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</si>
  <si>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</si>
  <si>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</si>
  <si>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</si>
  <si>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</si>
  <si>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</si>
  <si>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</si>
  <si>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</si>
  <si>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</si>
  <si>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</si>
  <si>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</si>
  <si>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</si>
  <si>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</si>
  <si>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</si>
  <si>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</si>
  <si>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</si>
  <si>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</si>
  <si>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</si>
  <si>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</si>
  <si>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</si>
  <si>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</si>
  <si>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</si>
  <si>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</si>
  <si>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</si>
  <si>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</si>
  <si>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</si>
  <si>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</si>
  <si>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</si>
  <si>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</si>
  <si>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</si>
  <si>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</si>
  <si>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</si>
  <si>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</si>
  <si>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</si>
  <si>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</si>
  <si>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</si>
  <si>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</si>
  <si>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</si>
  <si>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</si>
  <si>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</si>
  <si>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</si>
  <si>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</si>
  <si>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</si>
  <si>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</si>
  <si>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</si>
  <si>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</si>
  <si>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</si>
  <si>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</si>
  <si>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</si>
  <si>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</si>
  <si>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</si>
  <si>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</si>
  <si>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</si>
  <si>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</si>
  <si>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</si>
  <si>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</si>
  <si>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</si>
  <si>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</si>
  <si>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</si>
  <si>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</si>
  <si>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</si>
  <si>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</si>
  <si>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</si>
  <si>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</si>
  <si>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</si>
  <si>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</si>
  <si>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</si>
  <si>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</si>
  <si>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</si>
  <si>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</si>
  <si>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</si>
  <si>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</si>
  <si>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</si>
  <si>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</si>
  <si>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</si>
  <si>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</si>
  <si>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</si>
  <si>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</si>
  <si>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</si>
  <si>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</si>
  <si>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</si>
  <si>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</si>
  <si>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</si>
  <si>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</si>
  <si>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</si>
  <si>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</si>
  <si>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</si>
  <si>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</si>
  <si>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</si>
  <si>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</si>
  <si>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</si>
  <si>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</si>
  <si>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</si>
  <si>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</si>
  <si>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</si>
  <si>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</si>
  <si>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</si>
  <si>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</si>
  <si>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</si>
  <si>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</si>
  <si>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</si>
  <si>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</si>
  <si>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</si>
  <si>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</si>
  <si>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</si>
  <si>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</si>
  <si>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</si>
  <si>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</si>
  <si>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</si>
  <si>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</si>
  <si>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</si>
  <si>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</si>
  <si>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</si>
  <si>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</si>
  <si>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</si>
  <si>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</si>
  <si>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</si>
  <si>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</si>
  <si>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</si>
  <si>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</si>
  <si>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</si>
  <si>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</si>
  <si>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</si>
  <si>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</si>
  <si>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</si>
  <si>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</si>
  <si>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</si>
  <si>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</si>
  <si>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</si>
  <si>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</si>
  <si>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</si>
  <si>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</si>
  <si>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</si>
  <si>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</si>
  <si>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</si>
  <si>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</si>
  <si>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</si>
  <si>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</si>
  <si>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</si>
  <si>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</si>
  <si>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</si>
  <si>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</si>
  <si>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</si>
  <si>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</si>
  <si>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</si>
  <si>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</si>
  <si>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</si>
  <si>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</si>
  <si>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</si>
  <si>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</si>
  <si>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</si>
  <si>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</si>
  <si>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</si>
  <si>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</si>
  <si>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</si>
  <si>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</si>
  <si>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</si>
  <si>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</si>
  <si>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</si>
  <si>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</si>
  <si>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</si>
  <si>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</si>
  <si>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</si>
  <si>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</si>
  <si>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</si>
  <si>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</si>
  <si>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</si>
  <si>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</si>
  <si>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</si>
  <si>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</si>
  <si>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</si>
  <si>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</si>
  <si>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</si>
  <si>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</si>
  <si>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</si>
  <si>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</si>
  <si>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</si>
  <si>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</si>
  <si>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</si>
  <si>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</si>
  <si>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</si>
  <si>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</si>
  <si>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</si>
  <si>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</si>
  <si>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</si>
  <si>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</si>
  <si>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</si>
  <si>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</si>
  <si>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</si>
  <si>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</si>
  <si>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</si>
  <si>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</si>
  <si>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</si>
  <si>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</si>
  <si>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</si>
  <si>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</si>
  <si>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</si>
  <si>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</si>
  <si>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</si>
  <si>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</si>
  <si>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</si>
  <si>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</si>
  <si>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</si>
  <si>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</si>
  <si>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</si>
  <si>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</si>
  <si>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</si>
  <si>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</si>
  <si>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</si>
  <si>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</si>
  <si>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</si>
  <si>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</si>
  <si>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</si>
  <si>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</si>
  <si>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</si>
  <si>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</si>
  <si>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</si>
  <si>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</si>
  <si>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</si>
  <si>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</si>
  <si>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</si>
  <si>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</si>
  <si>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</si>
  <si>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</si>
  <si>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</si>
  <si>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</si>
  <si>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</si>
  <si>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</si>
  <si>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</si>
  <si>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</si>
  <si>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</si>
  <si>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</si>
  <si>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</si>
  <si>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</si>
  <si>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</si>
  <si>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</si>
  <si>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</si>
  <si>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</si>
  <si>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</si>
  <si>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</si>
  <si>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</si>
  <si>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</si>
  <si>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</si>
  <si>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</si>
  <si>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</si>
  <si>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</si>
  <si>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</si>
  <si>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</si>
  <si>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</si>
  <si>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</si>
  <si>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</si>
  <si>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</si>
  <si>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</si>
  <si>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</si>
  <si>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</si>
  <si>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</si>
  <si>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</si>
  <si>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</si>
  <si>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</si>
  <si>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</si>
  <si>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</si>
  <si>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</si>
  <si>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</si>
  <si>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</si>
  <si>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</si>
  <si>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</si>
  <si>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</si>
  <si>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</si>
  <si>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</si>
  <si>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</si>
  <si>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</si>
  <si>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</si>
  <si>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</si>
  <si>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</si>
  <si>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</si>
  <si>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</si>
  <si>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</si>
  <si>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</si>
  <si>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</si>
  <si>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</si>
  <si>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</si>
  <si>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</si>
  <si>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</si>
  <si>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</si>
  <si>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</si>
  <si>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</si>
  <si>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</si>
  <si>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</si>
  <si>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</si>
  <si>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</si>
  <si>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</si>
  <si>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</si>
  <si>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</si>
  <si>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</si>
  <si>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</si>
  <si>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</si>
  <si>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</si>
  <si>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</si>
  <si>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</si>
  <si>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</si>
  <si>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</si>
  <si>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</si>
  <si>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</si>
  <si>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</si>
  <si>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</si>
  <si>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</si>
  <si>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</si>
  <si>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</si>
  <si>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</si>
  <si>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</si>
  <si>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</si>
  <si>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</si>
  <si>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</si>
  <si>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</si>
  <si>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</si>
  <si>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</si>
  <si>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</si>
  <si>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</si>
  <si>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</si>
  <si>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</si>
  <si>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</si>
  <si>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</si>
  <si>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</si>
  <si>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</si>
  <si>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</si>
  <si>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</si>
  <si>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</si>
  <si>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</si>
  <si>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</si>
  <si>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</si>
  <si>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</si>
  <si>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</si>
  <si>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</si>
  <si>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</si>
  <si>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</si>
  <si>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</si>
  <si>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</si>
  <si>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</si>
  <si>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</si>
  <si>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</si>
  <si>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</si>
  <si>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</si>
  <si>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</si>
  <si>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</si>
  <si>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</si>
  <si>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</si>
  <si>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</si>
  <si>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</si>
  <si>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</si>
  <si>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</si>
  <si>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</si>
  <si>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</si>
  <si>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</si>
  <si>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</si>
  <si>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</si>
  <si>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</si>
  <si>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</si>
  <si>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</si>
  <si>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</si>
  <si>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</si>
  <si>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</si>
  <si>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</si>
  <si>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</si>
  <si>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</si>
  <si>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</si>
  <si>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</si>
  <si>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</si>
  <si>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</si>
  <si>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</si>
  <si>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</si>
  <si>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</si>
  <si>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</si>
  <si>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</si>
  <si>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</si>
  <si>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</si>
  <si>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</si>
  <si>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</si>
  <si>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</si>
  <si>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</si>
  <si>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</si>
  <si>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</si>
  <si>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</si>
  <si>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</si>
  <si>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</si>
  <si>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</si>
  <si>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</si>
  <si>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</si>
  <si>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</si>
  <si>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</si>
  <si>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</si>
  <si>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</si>
  <si>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</si>
  <si>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</si>
  <si>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</si>
  <si>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</si>
  <si>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</si>
  <si>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</si>
  <si>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</si>
  <si>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</si>
  <si>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</si>
  <si>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</si>
  <si>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</si>
  <si>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</si>
  <si>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</si>
  <si>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</si>
  <si>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</si>
  <si>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</si>
  <si>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</si>
  <si>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</si>
  <si>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</si>
  <si>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</si>
  <si>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</si>
  <si>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</si>
  <si>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</si>
  <si>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</si>
  <si>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</si>
  <si>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</si>
  <si>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</si>
  <si>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</si>
  <si>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</si>
  <si>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</si>
  <si>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</si>
  <si>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</si>
  <si>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</si>
  <si>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</si>
  <si>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</si>
  <si>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</si>
  <si>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</si>
  <si>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</si>
  <si>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</si>
  <si>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</si>
  <si>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</si>
  <si>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</si>
  <si>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</si>
  <si>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</si>
  <si>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</si>
  <si>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</si>
  <si>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</si>
  <si>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</si>
  <si>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</si>
  <si>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</si>
  <si>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</si>
  <si>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</si>
  <si>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</si>
  <si>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</si>
  <si>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</si>
  <si>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</si>
  <si>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</si>
  <si>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</si>
  <si>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</si>
  <si>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</si>
  <si>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</si>
  <si>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</si>
  <si>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</si>
  <si>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</si>
  <si>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</si>
  <si>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</si>
  <si>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</si>
  <si>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</si>
  <si>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</si>
  <si>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</si>
  <si>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</si>
  <si>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</si>
  <si>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</si>
  <si>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</si>
  <si>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</si>
  <si>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</si>
  <si>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</si>
  <si>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</si>
  <si>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</si>
  <si>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</si>
  <si>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</si>
  <si>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</si>
  <si>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</si>
  <si>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</si>
  <si>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</si>
  <si>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</si>
  <si>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</si>
  <si>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</si>
  <si>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</si>
  <si>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</si>
  <si>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</si>
  <si>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</si>
  <si>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</si>
  <si>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</si>
  <si>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</si>
  <si>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</si>
  <si>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</si>
  <si>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</si>
  <si>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</si>
  <si>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</si>
  <si>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</si>
  <si>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</si>
  <si>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</si>
  <si>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</si>
  <si>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</si>
  <si>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</si>
  <si>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</si>
  <si>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</si>
  <si>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</si>
  <si>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</si>
  <si>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</si>
  <si>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</si>
  <si>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</si>
  <si>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</si>
  <si>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</si>
  <si>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</si>
  <si>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</si>
  <si>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</si>
  <si>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</si>
  <si>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</si>
  <si>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</si>
  <si>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</si>
  <si>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</si>
  <si>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</si>
  <si>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</si>
  <si>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</si>
  <si>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</si>
  <si>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</si>
  <si>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</si>
  <si>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</si>
  <si>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</si>
  <si>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</si>
  <si>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</si>
  <si>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</si>
  <si>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</si>
  <si>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</si>
  <si>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</si>
  <si>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</si>
  <si>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</si>
  <si>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</si>
  <si>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</si>
  <si>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</si>
  <si>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</si>
  <si>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</si>
  <si>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</si>
  <si>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</si>
  <si>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</si>
  <si>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</si>
  <si>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</si>
  <si>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</si>
  <si>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</si>
  <si>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</si>
  <si>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</si>
  <si>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</si>
  <si>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</si>
  <si>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</si>
  <si>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</si>
  <si>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</si>
  <si>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</si>
  <si>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</si>
  <si>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</si>
  <si>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</si>
  <si>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</si>
  <si>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</si>
  <si>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</si>
  <si>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</si>
  <si>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</si>
  <si>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</si>
  <si>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</si>
  <si>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</si>
  <si>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</si>
  <si>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</si>
  <si>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</si>
  <si>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</si>
  <si>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</si>
  <si>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</si>
  <si>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</si>
  <si>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</si>
  <si>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</si>
  <si>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</si>
  <si>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</si>
  <si>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</si>
  <si>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</si>
  <si>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</si>
  <si>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</si>
  <si>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</si>
  <si>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</si>
  <si>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</si>
  <si>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</si>
  <si>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</si>
  <si>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</si>
  <si>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</si>
  <si>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</si>
  <si>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</si>
  <si>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</si>
  <si>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</si>
  <si>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</si>
  <si>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</si>
  <si>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</si>
  <si>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</si>
  <si>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</si>
  <si>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</si>
  <si>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</si>
  <si>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</si>
  <si>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</si>
  <si>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</si>
  <si>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</si>
  <si>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</si>
  <si>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</si>
  <si>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</si>
  <si>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</si>
  <si>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</si>
  <si>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</si>
  <si>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</si>
  <si>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</si>
  <si>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</si>
  <si>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</si>
  <si>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</si>
  <si>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</si>
  <si>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</si>
  <si>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</si>
  <si>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</si>
  <si>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</si>
  <si>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</si>
  <si>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</si>
  <si>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</si>
  <si>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</si>
  <si>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</si>
  <si>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</si>
  <si>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</si>
  <si>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</si>
  <si>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</si>
  <si>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</si>
  <si>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</si>
  <si>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</si>
  <si>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</si>
  <si>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</si>
  <si>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</si>
  <si>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</si>
  <si>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</si>
  <si>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</si>
  <si>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</si>
  <si>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</si>
  <si>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</si>
  <si>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</si>
  <si>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</si>
  <si>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</si>
  <si>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</si>
  <si>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</si>
  <si>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</si>
  <si>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</si>
  <si>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</si>
  <si>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</si>
  <si>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</si>
  <si>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</si>
  <si>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</si>
  <si>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</si>
  <si>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</si>
  <si>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</si>
  <si>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</si>
  <si>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</si>
  <si>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</si>
  <si>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</si>
  <si>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</si>
  <si>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</si>
  <si>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</si>
  <si>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</si>
  <si>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</si>
  <si>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</si>
  <si>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</si>
  <si>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</si>
  <si>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</si>
  <si>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</si>
  <si>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</si>
  <si>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</si>
  <si>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</si>
  <si>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</si>
  <si>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</si>
  <si>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</si>
  <si>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</si>
  <si>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</si>
  <si>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</si>
  <si>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</si>
  <si>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</si>
  <si>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</si>
  <si>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</si>
  <si>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</si>
  <si>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</si>
  <si>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</si>
  <si>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</si>
  <si>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</si>
  <si>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</si>
  <si>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</si>
  <si>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</si>
  <si>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</si>
  <si>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</si>
  <si>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</si>
  <si>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</si>
  <si>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</si>
  <si>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</si>
  <si>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</si>
  <si>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</si>
  <si>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</si>
  <si>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</si>
  <si>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</si>
  <si>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</si>
  <si>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</si>
  <si>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</si>
  <si>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</si>
  <si>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</si>
  <si>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</si>
  <si>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</si>
  <si>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</si>
  <si>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</si>
  <si>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</si>
  <si>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</si>
  <si>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</si>
  <si>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</si>
  <si>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</si>
  <si>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</si>
  <si>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</si>
  <si>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</si>
  <si>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</si>
  <si>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</si>
  <si>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</si>
  <si>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</si>
  <si>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</si>
  <si>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</si>
  <si>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</si>
  <si>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</si>
  <si>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</si>
  <si>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</si>
  <si>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</si>
  <si>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</si>
  <si>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</si>
  <si>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</si>
  <si>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</si>
  <si>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</si>
  <si>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</si>
  <si>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</si>
  <si>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</si>
  <si>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</si>
  <si>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</si>
  <si>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</si>
  <si>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</si>
  <si>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</si>
  <si>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</si>
  <si>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</si>
  <si>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</si>
  <si>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</si>
  <si>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</si>
  <si>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</si>
  <si>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</si>
  <si>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</si>
  <si>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</si>
  <si>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</si>
  <si>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</si>
  <si>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</si>
  <si>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</si>
  <si>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</si>
  <si>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</si>
  <si>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</si>
  <si>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</si>
  <si>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</si>
  <si>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</si>
  <si>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</si>
  <si>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</si>
  <si>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</si>
  <si>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</si>
  <si>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</si>
  <si>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</si>
  <si>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</si>
  <si>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</si>
  <si>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</si>
  <si>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</si>
  <si>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</si>
  <si>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</si>
  <si>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</si>
  <si>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</si>
  <si>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</si>
  <si>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</si>
  <si>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</si>
  <si>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</si>
  <si>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</si>
  <si>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</si>
  <si>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</si>
  <si>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</si>
  <si>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</si>
  <si>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</si>
  <si>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</si>
  <si>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</si>
  <si>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</si>
  <si>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</si>
  <si>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</si>
  <si>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</si>
  <si>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</si>
  <si>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</si>
  <si>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</si>
  <si>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</si>
  <si>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</si>
  <si>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</si>
  <si>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</si>
  <si>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</si>
  <si>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</si>
  <si>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</si>
  <si>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</si>
  <si>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</si>
  <si>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</si>
  <si>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</si>
  <si>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</si>
  <si>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</si>
  <si>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</si>
  <si>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</si>
  <si>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</si>
  <si>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</si>
  <si>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</si>
  <si>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</si>
  <si>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</si>
  <si>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</si>
  <si>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</si>
  <si>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</si>
  <si>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</si>
  <si>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</si>
  <si>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</si>
  <si>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</si>
  <si>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</si>
  <si>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</si>
  <si>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</si>
  <si>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</si>
  <si>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</si>
  <si>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</si>
  <si>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</si>
  <si>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</si>
  <si>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</si>
  <si>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</si>
  <si>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</si>
  <si>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</si>
  <si>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</si>
  <si>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</si>
  <si>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</si>
  <si>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</si>
  <si>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</si>
  <si>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</si>
  <si>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</si>
  <si>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</si>
  <si>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</si>
  <si>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</si>
  <si>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</si>
  <si>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</si>
  <si>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</si>
  <si>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</si>
  <si>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</si>
  <si>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</si>
  <si>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</si>
  <si>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</si>
  <si>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</si>
  <si>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</si>
  <si>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</si>
  <si>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</si>
  <si>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</si>
  <si>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</si>
  <si>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</si>
  <si>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</si>
  <si>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</si>
  <si>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</si>
  <si>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</si>
  <si>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</si>
  <si>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</si>
  <si>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</si>
  <si>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</si>
  <si>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</si>
  <si>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</si>
  <si>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</si>
  <si>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</si>
  <si>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</si>
  <si>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</si>
  <si>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</si>
  <si>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</si>
  <si>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</si>
  <si>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</si>
  <si>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</si>
  <si>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</si>
  <si>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</si>
  <si>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</si>
  <si>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</si>
  <si>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</si>
  <si>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</si>
  <si>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</si>
  <si>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</si>
  <si>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</si>
  <si>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</si>
  <si>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</si>
  <si>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</si>
  <si>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</si>
  <si>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</si>
  <si>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</si>
  <si>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</si>
  <si>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</si>
  <si>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</si>
  <si>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</si>
  <si>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</si>
  <si>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</si>
  <si>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</si>
  <si>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</si>
  <si>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</si>
  <si>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</si>
  <si>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</si>
  <si>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</si>
  <si>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</si>
  <si>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</si>
  <si>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</si>
  <si>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</si>
  <si>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</si>
  <si>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</si>
  <si>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</si>
  <si>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</si>
  <si>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</si>
  <si>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</si>
  <si>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</si>
  <si>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</si>
  <si>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</si>
  <si>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</si>
  <si>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</si>
  <si>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</si>
  <si>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</si>
  <si>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</si>
  <si>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</si>
  <si>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</si>
  <si>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</si>
  <si>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</si>
  <si>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</si>
  <si>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</si>
  <si>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</si>
  <si>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</si>
  <si>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</si>
  <si>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</si>
  <si>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</si>
  <si>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</si>
  <si>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</si>
  <si>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</si>
  <si>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</si>
  <si>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</si>
  <si>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</si>
  <si>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</si>
  <si>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</si>
  <si>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</si>
  <si>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</si>
  <si>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</si>
  <si>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</si>
  <si>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</si>
  <si>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</si>
  <si>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</si>
  <si>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</si>
  <si>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</si>
  <si>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</si>
  <si>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</si>
  <si>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</si>
  <si>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</si>
  <si>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</si>
  <si>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</si>
  <si>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</si>
  <si>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</si>
  <si>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</si>
  <si>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</si>
  <si>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</si>
  <si>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</si>
  <si>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</si>
  <si>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</si>
  <si>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</si>
  <si>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</si>
  <si>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</si>
  <si>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</si>
  <si>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</si>
  <si>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</si>
  <si>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</si>
  <si>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</si>
  <si>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</si>
  <si>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</si>
  <si>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</si>
  <si>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</si>
  <si>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</si>
  <si>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</si>
  <si>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</si>
  <si>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</si>
  <si>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</si>
  <si>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</si>
  <si>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</si>
  <si>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</si>
  <si>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</si>
  <si>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</si>
  <si>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</si>
  <si>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</si>
  <si>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</si>
  <si>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</si>
  <si>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</si>
  <si>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</si>
  <si>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</si>
  <si>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</si>
  <si>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</si>
  <si>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</si>
  <si>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</si>
  <si>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</si>
  <si>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</si>
  <si>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</si>
  <si>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</si>
  <si>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</si>
  <si>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</si>
  <si>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</si>
  <si>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</si>
  <si>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</si>
  <si>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</si>
  <si>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</si>
  <si>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</si>
  <si>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</si>
  <si>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</si>
  <si>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</si>
  <si>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</si>
  <si>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</si>
  <si>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</si>
  <si>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</si>
  <si>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</si>
  <si>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</si>
  <si>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</si>
  <si>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</si>
  <si>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</si>
  <si>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</si>
  <si>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</si>
  <si>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</si>
  <si>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</si>
  <si>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</si>
  <si>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</si>
  <si>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</si>
  <si>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</si>
  <si>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</si>
  <si>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</si>
  <si>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</si>
  <si>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</si>
  <si>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</si>
  <si>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</si>
  <si>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</si>
  <si>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</si>
  <si>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</si>
  <si>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</si>
  <si>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</si>
  <si>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</si>
  <si>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</si>
  <si>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</si>
  <si>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</si>
  <si>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</si>
  <si>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</si>
  <si>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</si>
  <si>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</si>
  <si>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</si>
  <si>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</si>
  <si>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</si>
  <si>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</si>
  <si>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</si>
  <si>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</si>
  <si>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</si>
  <si>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</si>
  <si>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</si>
  <si>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</si>
  <si>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</si>
  <si>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</si>
  <si>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</si>
  <si>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</si>
  <si>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</si>
  <si>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</si>
  <si>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</si>
  <si>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</si>
  <si>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</si>
  <si>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</si>
  <si>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</si>
  <si>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</si>
  <si>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</si>
  <si>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</si>
  <si>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</si>
  <si>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</si>
  <si>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</si>
  <si>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</si>
  <si>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</si>
  <si>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</si>
  <si>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</si>
  <si>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</si>
  <si>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</si>
  <si>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</si>
  <si>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</si>
  <si>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</si>
  <si>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</si>
  <si>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</si>
  <si>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</si>
  <si>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</si>
  <si>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</si>
  <si>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</si>
  <si>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</si>
  <si>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</si>
  <si>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</si>
  <si>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</si>
  <si>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</si>
  <si>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</si>
  <si>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</si>
  <si>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</si>
  <si>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</si>
  <si>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</si>
  <si>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</si>
  <si>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</si>
  <si>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</si>
  <si>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</si>
  <si>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</si>
  <si>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</si>
  <si>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</si>
  <si>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</si>
  <si>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</si>
  <si>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</si>
  <si>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</si>
  <si>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</si>
  <si>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</si>
  <si>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</si>
  <si>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</si>
  <si>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</si>
  <si>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</si>
  <si>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</si>
  <si>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</si>
  <si>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</si>
  <si>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</si>
  <si>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</si>
  <si>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</si>
  <si>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</si>
  <si>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</si>
  <si>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</si>
  <si>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</si>
  <si>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</si>
  <si>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</si>
  <si>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</si>
  <si>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</si>
  <si>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</si>
  <si>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</si>
  <si>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</si>
  <si>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</si>
  <si>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</si>
  <si>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</si>
  <si>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</si>
  <si>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</si>
  <si>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</si>
  <si>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</si>
  <si>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</si>
  <si>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</si>
  <si>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</si>
  <si>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</si>
  <si>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</si>
  <si>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</si>
  <si>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</si>
  <si>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</si>
  <si>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</si>
  <si>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</si>
  <si>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</si>
  <si>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</si>
  <si>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</si>
  <si>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</si>
  <si>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</si>
  <si>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</si>
  <si>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</si>
  <si>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</si>
  <si>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</si>
  <si>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</si>
  <si>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</si>
  <si>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</si>
  <si>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</si>
  <si>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</si>
  <si>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</si>
  <si>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</si>
  <si>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</si>
  <si>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</si>
  <si>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</si>
  <si>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</si>
  <si>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</si>
  <si>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</si>
  <si>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</si>
  <si>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</si>
  <si>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</si>
  <si>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</si>
  <si>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</si>
  <si>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</si>
  <si>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</si>
  <si>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</si>
  <si>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</si>
  <si>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</si>
  <si>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</si>
  <si>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</si>
  <si>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</si>
  <si>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</si>
  <si>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</si>
  <si>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</si>
  <si>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</si>
  <si>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</si>
  <si>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</si>
  <si>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</si>
  <si>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</si>
  <si>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</si>
  <si>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</si>
  <si>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</si>
  <si>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</si>
  <si>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</si>
  <si>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</si>
  <si>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</si>
  <si>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</si>
  <si>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</si>
  <si>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</si>
  <si>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</si>
  <si>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</si>
  <si>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</si>
  <si>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</si>
  <si>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</si>
  <si>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</si>
  <si>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</si>
  <si>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</si>
  <si>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</si>
  <si>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</si>
  <si>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</si>
  <si>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</si>
  <si>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</si>
  <si>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</si>
  <si>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</si>
  <si>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</si>
  <si>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</si>
  <si>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</si>
  <si>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</si>
  <si>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</si>
  <si>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</si>
  <si>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</si>
  <si>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</si>
  <si>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</si>
  <si>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</si>
  <si>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</si>
  <si>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</si>
  <si>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</si>
  <si>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</si>
  <si>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</si>
  <si>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</si>
  <si>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</si>
  <si>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</si>
  <si>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</si>
  <si>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</si>
  <si>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</si>
  <si>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</si>
  <si>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</si>
  <si>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</si>
  <si>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</si>
  <si>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</si>
  <si>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</si>
  <si>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</si>
  <si>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</si>
  <si>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</si>
  <si>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</si>
  <si>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</si>
  <si>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</si>
  <si>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</si>
  <si>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</si>
  <si>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</si>
  <si>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</si>
  <si>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</si>
  <si>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</si>
  <si>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</si>
  <si>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</si>
  <si>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</si>
  <si>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</si>
  <si>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</si>
  <si>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</si>
  <si>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</si>
  <si>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</si>
  <si>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</si>
  <si>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</si>
  <si>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</si>
  <si>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</si>
  <si>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</si>
  <si>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</si>
  <si>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</si>
  <si>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</si>
  <si>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</si>
  <si>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</si>
  <si>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</si>
  <si>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</si>
  <si>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</si>
  <si>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</si>
  <si>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</si>
  <si>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</si>
  <si>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</si>
  <si>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</si>
  <si>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</si>
  <si>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</si>
  <si>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</si>
  <si>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</si>
  <si>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</si>
  <si>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</si>
  <si>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</si>
  <si>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</si>
  <si>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</si>
  <si>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</si>
  <si>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</si>
  <si>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</si>
  <si>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</si>
  <si>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</si>
  <si>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</si>
  <si>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</si>
  <si>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</si>
  <si>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</si>
  <si>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</si>
  <si>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</si>
  <si>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</si>
  <si>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</si>
  <si>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</si>
  <si>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</si>
  <si>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</si>
  <si>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</si>
  <si>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</si>
  <si>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</si>
  <si>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</si>
  <si>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</si>
  <si>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</si>
  <si>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</si>
  <si>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</si>
  <si>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</si>
  <si>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</si>
  <si>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</si>
  <si>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</si>
  <si>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</si>
  <si>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</si>
  <si>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</si>
  <si>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</si>
  <si>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</si>
  <si>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</si>
  <si>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</si>
  <si>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</si>
  <si>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</si>
  <si>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</si>
  <si>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</si>
  <si>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</si>
  <si>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</si>
  <si>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</si>
  <si>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</si>
  <si>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</si>
  <si>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</si>
  <si>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</si>
  <si>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</si>
  <si>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</si>
  <si>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</si>
  <si>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</si>
  <si>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</si>
  <si>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</si>
  <si>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</si>
  <si>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</si>
  <si>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</si>
  <si>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</si>
  <si>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</si>
  <si>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</si>
  <si>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</si>
  <si>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</si>
  <si>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</si>
  <si>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</si>
  <si>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</si>
  <si>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</si>
  <si>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</si>
  <si>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</si>
  <si>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</si>
  <si>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</si>
  <si>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</si>
  <si>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</si>
  <si>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</si>
  <si>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</si>
  <si>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</si>
  <si>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</si>
  <si>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</si>
  <si>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</si>
  <si>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</si>
  <si>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</si>
  <si>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</si>
  <si>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</si>
  <si>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</si>
  <si>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</si>
  <si>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</si>
  <si>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</si>
  <si>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</si>
  <si>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</si>
  <si>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</si>
  <si>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</si>
  <si>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</si>
  <si>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</si>
  <si>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</si>
  <si>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</si>
  <si>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</si>
  <si>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</si>
  <si>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</si>
  <si>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</si>
  <si>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</si>
  <si>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</si>
  <si>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</si>
  <si>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</si>
  <si>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</si>
  <si>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</si>
  <si>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</si>
  <si>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</si>
  <si>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</si>
  <si>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</si>
  <si>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</si>
  <si>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</si>
  <si>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</si>
  <si>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</si>
  <si>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</si>
  <si>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</si>
  <si>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</si>
  <si>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</si>
  <si>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</si>
  <si>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</si>
  <si>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</si>
  <si>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</si>
  <si>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</si>
  <si>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</si>
  <si>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</si>
  <si>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</si>
  <si>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</si>
  <si>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</si>
  <si>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</si>
  <si>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</si>
  <si>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</si>
  <si>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</si>
  <si>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</si>
  <si>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</si>
  <si>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</si>
  <si>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</si>
  <si>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</si>
  <si>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</si>
  <si>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</si>
  <si>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</si>
  <si>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alpha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</si>
  <si>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</si>
  <si>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</si>
  <si>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</si>
  <si>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</si>
  <si>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</si>
  <si>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</si>
  <si>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</si>
  <si>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</si>
  <si>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</si>
  <si>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</si>
  <si>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</si>
  <si>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</si>
  <si>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</si>
  <si>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</si>
  <si>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</si>
  <si>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</si>
  <si>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</si>
  <si>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</si>
  <si>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</si>
  <si>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</si>
  <si>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</si>
  <si>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</si>
  <si>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</si>
  <si>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</si>
  <si>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</si>
  <si>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</si>
  <si>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{"pendingUploads":"0/0","dataItemsValid":"true","edge":"true","agent_conn":"Back-SSL-NoProxy","mon_conn":"Prim-NoSSL-NoProxy","rem_conn":"Prim-SSL-NoProxy"}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</si>
  <si>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</si>
  <si>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</si>
  <si>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</si>
  <si>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</si>
  <si>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</si>
  <si>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{"pendingUploads":"0/0","dataItemsValid":"true","edge":"true","rem_conn":"Prim-SSL-NoProxy","dataItems":"5088/10864","agent_conn":"Back-SSL-NoProxy","mon_conn":"Back-NoSSL-NoProxy"}</t>
  </si>
  <si>
    <t>Weibull G3, b 0,97</t>
  </si>
  <si>
    <t>Weibull, b = 1,21</t>
  </si>
  <si>
    <t>Orig Commissioning</t>
  </si>
  <si>
    <t>{"pendingUploads":"0/0","dataItemsValid":"true","edge":"true","agent_conn":"Prim-SSL-NoProxy","mon_conn":"no","rem_conn":"no"}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</si>
  <si>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</si>
  <si>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{"pendingUploads":"0/0","dataItemsValid":"true","edge":"true","agent_conn":"Back-SSL-NoProxy","mon_conn":"Back-NoSSL-NoProxy","rem_conn":"Prim-NoSSL-NoProxy"}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</si>
  <si>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</si>
  <si>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</si>
  <si>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{"pendingUploads":"0/0","dataItemsValid":"true","edge":"true","agent_conn":"Back-SSL-NoProxy","mon_conn":"Back-SSL-NoProxy","rem_conn":"Prim-NoSSL-NoProxy"}</t>
  </si>
  <si>
    <t>{"pendingUploads":"0/0","dataItemsValid":"true","edge":"true","agent_conn":"Prim-SSL-NoProxy","mon_conn":"Back-SSL-NoProxy","rem_conn":"Back-NoSSL-NoProxy"}</t>
  </si>
  <si>
    <t>Tripped</t>
  </si>
  <si>
    <t>true</t>
  </si>
  <si>
    <t>H3.2 Cylinder Head, Power Unit (Piston, Top Ring, Piston Cooling Nozzle, 3B conrod bearing), 8 hole Validation Pre-chamber, Single Element Oil Filter, Blow-by Filter Bracket, 'Pressure Max Monitoring' Sensor, Oil Quality Sensor
Installation OPH: 6315 Validation Duration: 10000 OPH</t>
  </si>
  <si>
    <t>{"pendingUploads":"0/0","dataItemsValid":"true","edge":"true","rem_conn":"Prim-NoSSL-NoProxy","dataItems":"4849/9200","agent_conn":"Prim-SSL-NoProxy","mon_conn":"Back-SSL-NoProxy"}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</si>
  <si>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</si>
  <si>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{"pendingUploads":"0/0","dataItemsValid":"true","edge":"true","agent_conn":"Prim-SSL-NoProxy","mon_conn":"Prim-SSL-NoProxy","rem_conn":"Prim-NoSSL-NoProxy"}</t>
  </si>
  <si>
    <t>{"pendingUploads":"0/0","dataItemsValid":"true","edge":"true","agent_conn":"Prim-SSL-NoProxy","mon_conn":"Prim-SSL-NoProxy","rem_conn":"Prim-SSL-NoProxy"}</t>
  </si>
  <si>
    <t>{"pendingUploads":"0/0","dataItemsValid":"true","edge":"true","rem_conn":"Prim-SSL-NoProxy","dataItems":"3157/7533","agent_conn":"Prim-SSL-NoProxy","mon_conn":"Back-NoSSL-NoProxy"}</t>
  </si>
  <si>
    <t>{"pendingUploads":"0/0","dataItemsValid":"true","edge":"true","rem_conn":"Back-SSL-NoProxy","dataItems":"0/15","agent_conn":"Prim-SSL-NoProxy","mon_conn":"Prim-SSL-NoProxy"}</t>
  </si>
  <si>
    <t>{"pendingUploads":"0/0","dataItemsValid":"true","edge":"true","rem_conn":"Prim-SSL-NoProxy","dataItems":"0/15","agent_conn":"Prim-SSL-NoProxy","mon_conn":"Back-SSL-NoProxy"}</t>
  </si>
  <si>
    <t>{"pendingUploads":"0/0","dataItemsValid":"true","edge":"true","rem_conn":"Back-NoSSL-NoProxy","dataItems":"0/20","agent_conn":"Prim-NoSSL-NoProxy","mon_conn":"Prim-NoSSL-NoProxy"}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</si>
  <si>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</si>
  <si>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{"pendingUploads":"0/0","dataItemsValid":"true","edge":"true","rem_conn":"Prim-SSL-NoProxy","dataItems":"64/64","agent_conn":"Prim-SSL-NoProxy","mon_conn":"Prim-SSL-NoProxy"}</t>
  </si>
  <si>
    <t>{"pendingUploads":"21/0","dataItemsValid":"true","edge":"true","rem_conn":"Prim-SSL-NoProxy","dataItems":"0/20","agent_conn":"Back-SSL-NoProxy","mon_conn":"Back-NoSSL-NoProxy"}</t>
  </si>
  <si>
    <t>{"pendingUploads":"0/0","dataItemsValid":"true","edge":"true","rem_conn":"Back-NoSSL-NoProxy","dataItems":"4802/9426","agent_conn":"Back-SSL-NoProxy","mon_conn":"Back-NoSSL-NoProxy"}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</si>
  <si>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</si>
  <si>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{"pendingUploads":"0/0","dataItemsValid":"true","edge":"true","rem_conn":"Back-SSL-NoProxy","dataItems":"4664/9424","agent_conn":"Back-NoSSL-NoProxy","mon_conn":"Back-SSL-NoProxy"}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</si>
</sst>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0.71254319325127857</c:v>
                </c:pt>
                <c:pt idx="1">
                  <c:v>0.71254319325127857</c:v>
                </c:pt>
                <c:pt idx="2">
                  <c:v>0.71254319325127857</c:v>
                </c:pt>
                <c:pt idx="3">
                  <c:v>0.71254319325127857</c:v>
                </c:pt>
                <c:pt idx="4">
                  <c:v>0.71254319325127857</c:v>
                </c:pt>
                <c:pt idx="5">
                  <c:v>0.71254319325127857</c:v>
                </c:pt>
                <c:pt idx="6">
                  <c:v>0.6012489681320683</c:v>
                </c:pt>
                <c:pt idx="7">
                  <c:v>0.50219667756351194</c:v>
                </c:pt>
                <c:pt idx="8">
                  <c:v>0.42139441637302755</c:v>
                </c:pt>
                <c:pt idx="9">
                  <c:v>0.3487333793649966</c:v>
                </c:pt>
                <c:pt idx="10">
                  <c:v>0.2895548509581255</c:v>
                </c:pt>
                <c:pt idx="11">
                  <c:v>0.24115234549082665</c:v>
                </c:pt>
                <c:pt idx="12">
                  <c:v>0.20289085012512953</c:v>
                </c:pt>
                <c:pt idx="13">
                  <c:v>0.17090056674860976</c:v>
                </c:pt>
                <c:pt idx="14">
                  <c:v>0.14437944070264763</c:v>
                </c:pt>
                <c:pt idx="15">
                  <c:v>0.12289071954148523</c:v>
                </c:pt>
                <c:pt idx="16">
                  <c:v>0.1042091344481717</c:v>
                </c:pt>
                <c:pt idx="17">
                  <c:v>8.8490831129322212E-2</c:v>
                </c:pt>
                <c:pt idx="18">
                  <c:v>7.6185569239742068E-2</c:v>
                </c:pt>
                <c:pt idx="19">
                  <c:v>6.6438486569010968E-2</c:v>
                </c:pt>
                <c:pt idx="20">
                  <c:v>5.8484500523044325E-2</c:v>
                </c:pt>
                <c:pt idx="21">
                  <c:v>5.2036098944548526E-2</c:v>
                </c:pt>
                <c:pt idx="22">
                  <c:v>4.6740583848071338E-2</c:v>
                </c:pt>
                <c:pt idx="23">
                  <c:v>4.2331310231706665E-2</c:v>
                </c:pt>
                <c:pt idx="24">
                  <c:v>3.8613201020485377E-2</c:v>
                </c:pt>
                <c:pt idx="25">
                  <c:v>3.5442235538158062E-2</c:v>
                </c:pt>
                <c:pt idx="26">
                  <c:v>3.271052923331752E-2</c:v>
                </c:pt>
                <c:pt idx="27">
                  <c:v>3.0336029941813836E-2</c:v>
                </c:pt>
                <c:pt idx="28">
                  <c:v>2.8255417226096702E-2</c:v>
                </c:pt>
                <c:pt idx="29">
                  <c:v>2.6419159087324284E-2</c:v>
                </c:pt>
                <c:pt idx="30">
                  <c:v>2.4788022701428991E-2</c:v>
                </c:pt>
                <c:pt idx="31">
                  <c:v>2.3330575104515305E-2</c:v>
                </c:pt>
                <c:pt idx="32">
                  <c:v>2.2021366920047081E-2</c:v>
                </c:pt>
                <c:pt idx="33">
                  <c:v>2.0839594121957017E-2</c:v>
                </c:pt>
                <c:pt idx="34">
                  <c:v>1.9768099122508653E-2</c:v>
                </c:pt>
                <c:pt idx="35">
                  <c:v>1.8792616029440268E-2</c:v>
                </c:pt>
                <c:pt idx="36">
                  <c:v>1.7901193890403788E-2</c:v>
                </c:pt>
                <c:pt idx="37">
                  <c:v>1.7083751274087566E-2</c:v>
                </c:pt>
                <c:pt idx="38">
                  <c:v>1.6331728881197716E-2</c:v>
                </c:pt>
                <c:pt idx="39">
                  <c:v>1.5637816114972614E-2</c:v>
                </c:pt>
                <c:pt idx="40">
                  <c:v>1.4995734015363471E-2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5.8266136772090957E-8</c:v>
                </c:pt>
                <c:pt idx="2">
                  <c:v>1.5362453045667962E-2</c:v>
                </c:pt>
                <c:pt idx="3">
                  <c:v>0.30575849974050601</c:v>
                </c:pt>
                <c:pt idx="4">
                  <c:v>0.50939257624636991</c:v>
                </c:pt>
                <c:pt idx="5">
                  <c:v>0.63450055012691819</c:v>
                </c:pt>
                <c:pt idx="6">
                  <c:v>0.73036041024668552</c:v>
                </c:pt>
                <c:pt idx="7">
                  <c:v>0.7932073499677248</c:v>
                </c:pt>
                <c:pt idx="8">
                  <c:v>0.83610315973988514</c:v>
                </c:pt>
                <c:pt idx="9">
                  <c:v>0.87030799386976154</c:v>
                </c:pt>
                <c:pt idx="10">
                  <c:v>0.8958146773551281</c:v>
                </c:pt>
                <c:pt idx="11">
                  <c:v>0.91538259294321322</c:v>
                </c:pt>
                <c:pt idx="12">
                  <c:v>0.93013449086685285</c:v>
                </c:pt>
                <c:pt idx="13">
                  <c:v>0.94203165480723994</c:v>
                </c:pt>
                <c:pt idx="14">
                  <c:v>0.95161670404753329</c:v>
                </c:pt>
                <c:pt idx="15">
                  <c:v>0.95920954455097718</c:v>
                </c:pt>
                <c:pt idx="16">
                  <c:v>0.96569068251838186</c:v>
                </c:pt>
                <c:pt idx="17">
                  <c:v>0.97106098591559187</c:v>
                </c:pt>
                <c:pt idx="18">
                  <c:v>0.9752141670845107</c:v>
                </c:pt>
                <c:pt idx="19">
                  <c:v>0.97847297735778427</c:v>
                </c:pt>
                <c:pt idx="20">
                  <c:v>0.9811124404342535</c:v>
                </c:pt>
                <c:pt idx="21">
                  <c:v>0.98323941456779751</c:v>
                </c:pt>
                <c:pt idx="22">
                  <c:v>0.98497761110275106</c:v>
                </c:pt>
                <c:pt idx="23">
                  <c:v>0.98641912190011061</c:v>
                </c:pt>
                <c:pt idx="24">
                  <c:v>0.98763062339811014</c:v>
                </c:pt>
                <c:pt idx="25">
                  <c:v>0.9886609400368328</c:v>
                </c:pt>
                <c:pt idx="26">
                  <c:v>0.98954640162959573</c:v>
                </c:pt>
                <c:pt idx="27">
                  <c:v>0.99031448454521831</c:v>
                </c:pt>
                <c:pt idx="28">
                  <c:v>0.99098629171020092</c:v>
                </c:pt>
                <c:pt idx="29">
                  <c:v>0.99157826312139352</c:v>
                </c:pt>
                <c:pt idx="30">
                  <c:v>0.99210337398767878</c:v>
                </c:pt>
                <c:pt idx="31">
                  <c:v>0.99257198738900732</c:v>
                </c:pt>
                <c:pt idx="32">
                  <c:v>0.99299247046199346</c:v>
                </c:pt>
                <c:pt idx="33">
                  <c:v>0.99337164620705676</c:v>
                </c:pt>
                <c:pt idx="34">
                  <c:v>0.99371512929667483</c:v>
                </c:pt>
                <c:pt idx="35">
                  <c:v>0.99402757884042736</c:v>
                </c:pt>
                <c:pt idx="36">
                  <c:v>0.99431289088887054</c:v>
                </c:pt>
                <c:pt idx="37">
                  <c:v>0.99457434664944966</c:v>
                </c:pt>
                <c:pt idx="38">
                  <c:v>0.99481472776495294</c:v>
                </c:pt>
                <c:pt idx="39">
                  <c:v>0.99503640682278038</c:v>
                </c:pt>
                <c:pt idx="40">
                  <c:v>0.99524141904356656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9.27326988647996E-25</c:v>
                </c:pt>
                <c:pt idx="2">
                  <c:v>9.4526246128736785E-7</c:v>
                </c:pt>
                <c:pt idx="3">
                  <c:v>1.9519312168678277E-2</c:v>
                </c:pt>
                <c:pt idx="4">
                  <c:v>0.10637751463799845</c:v>
                </c:pt>
                <c:pt idx="5">
                  <c:v>0.22064460860128823</c:v>
                </c:pt>
                <c:pt idx="6">
                  <c:v>0.35211171140098541</c:v>
                </c:pt>
                <c:pt idx="7">
                  <c:v>0.46320149342958927</c:v>
                </c:pt>
                <c:pt idx="8">
                  <c:v>0.55176336350530342</c:v>
                </c:pt>
                <c:pt idx="9">
                  <c:v>0.63037350724072583</c:v>
                </c:pt>
                <c:pt idx="10">
                  <c:v>0.69386057095012255</c:v>
                </c:pt>
                <c:pt idx="11">
                  <c:v>0.74549848085012471</c:v>
                </c:pt>
                <c:pt idx="12">
                  <c:v>0.78616053739109504</c:v>
                </c:pt>
                <c:pt idx="13">
                  <c:v>0.82006342785225073</c:v>
                </c:pt>
                <c:pt idx="14">
                  <c:v>0.84811061951330302</c:v>
                </c:pt>
                <c:pt idx="15">
                  <c:v>0.87079899546696748</c:v>
                </c:pt>
                <c:pt idx="16">
                  <c:v>0.89049823466848743</c:v>
                </c:pt>
                <c:pt idx="17">
                  <c:v>0.9070553928254308</c:v>
                </c:pt>
                <c:pt idx="18">
                  <c:v>0.92000669860703632</c:v>
                </c:pt>
                <c:pt idx="19">
                  <c:v>0.93025907065453173</c:v>
                </c:pt>
                <c:pt idx="20">
                  <c:v>0.9386212692871192</c:v>
                </c:pt>
                <c:pt idx="21">
                  <c:v>0.94539794618267203</c:v>
                </c:pt>
                <c:pt idx="22">
                  <c:v>0.95096128615908548</c:v>
                </c:pt>
                <c:pt idx="23">
                  <c:v>0.95559236686550275</c:v>
                </c:pt>
                <c:pt idx="24">
                  <c:v>0.95949667886541212</c:v>
                </c:pt>
                <c:pt idx="25">
                  <c:v>0.96282584742570521</c:v>
                </c:pt>
                <c:pt idx="26">
                  <c:v>0.9656934029366363</c:v>
                </c:pt>
                <c:pt idx="27">
                  <c:v>0.96818565950834168</c:v>
                </c:pt>
                <c:pt idx="28">
                  <c:v>0.97036920567831975</c:v>
                </c:pt>
                <c:pt idx="29">
                  <c:v>0.97229611590521958</c:v>
                </c:pt>
                <c:pt idx="30">
                  <c:v>0.97400762722559509</c:v>
                </c:pt>
                <c:pt idx="31">
                  <c:v>0.97553677164117458</c:v>
                </c:pt>
                <c:pt idx="32">
                  <c:v>0.97691028838074656</c:v>
                </c:pt>
                <c:pt idx="33">
                  <c:v>0.97815003240579046</c:v>
                </c:pt>
                <c:pt idx="34">
                  <c:v>0.97927402547597964</c:v>
                </c:pt>
                <c:pt idx="35">
                  <c:v>0.9802972500985967</c:v>
                </c:pt>
                <c:pt idx="36">
                  <c:v>0.98123225610973031</c:v>
                </c:pt>
                <c:pt idx="37">
                  <c:v>0.98208962903364228</c:v>
                </c:pt>
                <c:pt idx="38">
                  <c:v>0.98287835529786027</c:v>
                </c:pt>
                <c:pt idx="39">
                  <c:v>0.98360610964683226</c:v>
                </c:pt>
                <c:pt idx="40">
                  <c:v>0.98427948327555381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7.9491535523846066E-2</c:v>
                </c:pt>
                <c:pt idx="2">
                  <c:v>0.53007387015555829</c:v>
                </c:pt>
                <c:pt idx="3">
                  <c:v>0.83517203885887559</c:v>
                </c:pt>
                <c:pt idx="4">
                  <c:v>0.90254962626891366</c:v>
                </c:pt>
                <c:pt idx="5">
                  <c:v>0.93318780185256678</c:v>
                </c:pt>
                <c:pt idx="6">
                  <c:v>0.9533606795330537</c:v>
                </c:pt>
                <c:pt idx="7">
                  <c:v>0.96539817099310121</c:v>
                </c:pt>
                <c:pt idx="8">
                  <c:v>0.97315777987833096</c:v>
                </c:pt>
                <c:pt idx="9">
                  <c:v>0.97910688660572243</c:v>
                </c:pt>
                <c:pt idx="10">
                  <c:v>0.98341542190824804</c:v>
                </c:pt>
                <c:pt idx="11">
                  <c:v>0.98665082634095136</c:v>
                </c:pt>
                <c:pt idx="12">
                  <c:v>0.98905138751622457</c:v>
                </c:pt>
                <c:pt idx="13">
                  <c:v>0.99096399460086049</c:v>
                </c:pt>
                <c:pt idx="14">
                  <c:v>0.99249006021595065</c:v>
                </c:pt>
                <c:pt idx="15">
                  <c:v>0.99368971500845271</c:v>
                </c:pt>
                <c:pt idx="16">
                  <c:v>0.99470736911665913</c:v>
                </c:pt>
                <c:pt idx="17">
                  <c:v>0.99554622395475301</c:v>
                </c:pt>
                <c:pt idx="18">
                  <c:v>0.99619226784677839</c:v>
                </c:pt>
                <c:pt idx="19">
                  <c:v>0.9966975572235427</c:v>
                </c:pt>
                <c:pt idx="20">
                  <c:v>0.99710576981016352</c:v>
                </c:pt>
                <c:pt idx="21">
                  <c:v>0.99743404512722056</c:v>
                </c:pt>
                <c:pt idx="22">
                  <c:v>0.99770187000715682</c:v>
                </c:pt>
                <c:pt idx="23">
                  <c:v>0.99792367709720942</c:v>
                </c:pt>
                <c:pt idx="24">
                  <c:v>0.9981098798858975</c:v>
                </c:pt>
                <c:pt idx="25">
                  <c:v>0.99826808296386327</c:v>
                </c:pt>
                <c:pt idx="26">
                  <c:v>0.99840393216995382</c:v>
                </c:pt>
                <c:pt idx="27">
                  <c:v>0.99852168945015551</c:v>
                </c:pt>
                <c:pt idx="28">
                  <c:v>0.99862462290441645</c:v>
                </c:pt>
                <c:pt idx="29">
                  <c:v>0.99871527499254387</c:v>
                </c:pt>
                <c:pt idx="30">
                  <c:v>0.99879564992702408</c:v>
                </c:pt>
                <c:pt idx="31">
                  <c:v>0.99886734674568989</c:v>
                </c:pt>
                <c:pt idx="32">
                  <c:v>0.99893165530079364</c:v>
                </c:pt>
                <c:pt idx="33">
                  <c:v>0.99898962652774748</c:v>
                </c:pt>
                <c:pt idx="34">
                  <c:v>0.99904212459848829</c:v>
                </c:pt>
                <c:pt idx="35">
                  <c:v>0.99908986612803696</c:v>
                </c:pt>
                <c:pt idx="36">
                  <c:v>0.99913345000013409</c:v>
                </c:pt>
                <c:pt idx="37">
                  <c:v>0.99917338030772984</c:v>
                </c:pt>
                <c:pt idx="38">
                  <c:v>0.99921008417905799</c:v>
                </c:pt>
                <c:pt idx="39">
                  <c:v>0.99924392576180487</c:v>
                </c:pt>
                <c:pt idx="40">
                  <c:v>0.99927521729091728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7824</c:v>
                </c:pt>
                <c:pt idx="1">
                  <c:v>7824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7824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0.9386212692871192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0.99994612998744203</c:v>
                </c:pt>
                <c:pt idx="2">
                  <c:v>0.99982350085264726</c:v>
                </c:pt>
                <c:pt idx="3">
                  <c:v>0.99962240131550339</c:v>
                </c:pt>
                <c:pt idx="4">
                  <c:v>0.99946522364077994</c:v>
                </c:pt>
                <c:pt idx="5">
                  <c:v>0.99929951745981027</c:v>
                </c:pt>
                <c:pt idx="6">
                  <c:v>0.99912668872220989</c:v>
                </c:pt>
                <c:pt idx="7">
                  <c:v>0.99894770916493347</c:v>
                </c:pt>
                <c:pt idx="8">
                  <c:v>0.99876329544434383</c:v>
                </c:pt>
                <c:pt idx="9">
                  <c:v>0.99857400053611456</c:v>
                </c:pt>
                <c:pt idx="10">
                  <c:v>0.99838026560934112</c:v>
                </c:pt>
                <c:pt idx="11">
                  <c:v>0.99818245180329768</c:v>
                </c:pt>
                <c:pt idx="12">
                  <c:v>0.9979808608494769</c:v>
                </c:pt>
                <c:pt idx="13">
                  <c:v>0.99777574907459365</c:v>
                </c:pt>
                <c:pt idx="14">
                  <c:v>0.99756733726299696</c:v>
                </c:pt>
                <c:pt idx="15">
                  <c:v>0.99735581781544391</c:v>
                </c:pt>
                <c:pt idx="16">
                  <c:v>0.99714136007862508</c:v>
                </c:pt>
                <c:pt idx="17">
                  <c:v>0.99692411439937034</c:v>
                </c:pt>
                <c:pt idx="18">
                  <c:v>0.99670421526662489</c:v>
                </c:pt>
                <c:pt idx="19">
                  <c:v>0.99648178378626473</c:v>
                </c:pt>
                <c:pt idx="20">
                  <c:v>0.99625692965841839</c:v>
                </c:pt>
                <c:pt idx="21">
                  <c:v>0.99602975277740835</c:v>
                </c:pt>
                <c:pt idx="22">
                  <c:v>0.99580034454103472</c:v>
                </c:pt>
                <c:pt idx="23">
                  <c:v>0.99556878893292633</c:v>
                </c:pt>
                <c:pt idx="24">
                  <c:v>0.99533516342552875</c:v>
                </c:pt>
                <c:pt idx="25">
                  <c:v>0.9950995397397423</c:v>
                </c:pt>
                <c:pt idx="26">
                  <c:v>0.99486198448883567</c:v>
                </c:pt>
                <c:pt idx="27">
                  <c:v>0.99462255972806635</c:v>
                </c:pt>
                <c:pt idx="28">
                  <c:v>0.99438132342682317</c:v>
                </c:pt>
                <c:pt idx="29">
                  <c:v>0.99413832987660611</c:v>
                </c:pt>
                <c:pt idx="30">
                  <c:v>0.99389363004549014</c:v>
                </c:pt>
                <c:pt idx="31">
                  <c:v>0.99364727188765445</c:v>
                </c:pt>
                <c:pt idx="32">
                  <c:v>0.99339930061494608</c:v>
                </c:pt>
                <c:pt idx="33">
                  <c:v>0.99314975893618507</c:v>
                </c:pt>
                <c:pt idx="34">
                  <c:v>0.99289868726890873</c:v>
                </c:pt>
                <c:pt idx="35">
                  <c:v>0.99264612392745111</c:v>
                </c:pt>
                <c:pt idx="36">
                  <c:v>0.99239210529060851</c:v>
                </c:pt>
                <c:pt idx="37">
                  <c:v>0.99213666595161287</c:v>
                </c:pt>
                <c:pt idx="38">
                  <c:v>0.9918798388527128</c:v>
                </c:pt>
                <c:pt idx="39">
                  <c:v>0.99162165540630676</c:v>
                </c:pt>
                <c:pt idx="40">
                  <c:v>0.99136214560428326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0.99853114817083066</c:v>
                </c:pt>
                <c:pt idx="2">
                  <c:v>0.99620107625032683</c:v>
                </c:pt>
                <c:pt idx="3">
                  <c:v>0.99302124098662559</c:v>
                </c:pt>
                <c:pt idx="4">
                  <c:v>0.99078532646151096</c:v>
                </c:pt>
                <c:pt idx="5">
                  <c:v>0.9885712767308954</c:v>
                </c:pt>
                <c:pt idx="6">
                  <c:v>0.98637546537458576</c:v>
                </c:pt>
                <c:pt idx="7">
                  <c:v>0.9841954983395601</c:v>
                </c:pt>
                <c:pt idx="8">
                  <c:v>0.98202967335779978</c:v>
                </c:pt>
                <c:pt idx="9">
                  <c:v>0.97987671587459202</c:v>
                </c:pt>
                <c:pt idx="10">
                  <c:v>0.97773563445608447</c:v>
                </c:pt>
                <c:pt idx="11">
                  <c:v>0.97560563488246022</c:v>
                </c:pt>
                <c:pt idx="12">
                  <c:v>0.97348606586346054</c:v>
                </c:pt>
                <c:pt idx="13">
                  <c:v>0.97137638303802665</c:v>
                </c:pt>
                <c:pt idx="14">
                  <c:v>0.96927612415094444</c:v>
                </c:pt>
                <c:pt idx="15">
                  <c:v>0.96718489137752917</c:v>
                </c:pt>
                <c:pt idx="16">
                  <c:v>0.96510233839402293</c:v>
                </c:pt>
                <c:pt idx="17">
                  <c:v>0.96302816069974684</c:v>
                </c:pt>
                <c:pt idx="18">
                  <c:v>0.96096208822828733</c:v>
                </c:pt>
                <c:pt idx="19">
                  <c:v>0.95890387960808232</c:v>
                </c:pt>
                <c:pt idx="20">
                  <c:v>0.95685331763601456</c:v>
                </c:pt>
                <c:pt idx="21">
                  <c:v>0.95481020565928199</c:v>
                </c:pt>
                <c:pt idx="22">
                  <c:v>0.95277436464833531</c:v>
                </c:pt>
                <c:pt idx="23">
                  <c:v>0.95074563080319374</c:v>
                </c:pt>
                <c:pt idx="24">
                  <c:v>0.94872385357677369</c:v>
                </c:pt>
                <c:pt idx="25">
                  <c:v>0.94670889402807146</c:v>
                </c:pt>
                <c:pt idx="26">
                  <c:v>0.94470062343904038</c:v>
                </c:pt>
                <c:pt idx="27">
                  <c:v>0.94269892214432249</c:v>
                </c:pt>
                <c:pt idx="28">
                  <c:v>0.94070367853433112</c:v>
                </c:pt>
                <c:pt idx="29">
                  <c:v>0.93871478820066878</c:v>
                </c:pt>
                <c:pt idx="30">
                  <c:v>0.93673215319929937</c:v>
                </c:pt>
                <c:pt idx="31">
                  <c:v>0.93475568141182486</c:v>
                </c:pt>
                <c:pt idx="32">
                  <c:v>0.93278528598902388</c:v>
                </c:pt>
                <c:pt idx="33">
                  <c:v>0.93082088486379111</c:v>
                </c:pt>
                <c:pt idx="34">
                  <c:v>0.92886240032295486</c:v>
                </c:pt>
                <c:pt idx="35">
                  <c:v>0.92690975862931402</c:v>
                </c:pt>
                <c:pt idx="36">
                  <c:v>0.92496288968671747</c:v>
                </c:pt>
                <c:pt idx="37">
                  <c:v>0.92302172674221283</c:v>
                </c:pt>
                <c:pt idx="38">
                  <c:v>0.92108620612025449</c:v>
                </c:pt>
                <c:pt idx="39">
                  <c:v>0.91915626698475772</c:v>
                </c:pt>
                <c:pt idx="40">
                  <c:v>0.91723185112543204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234.71999999999997</c:v>
                </c:pt>
                <c:pt idx="2">
                  <c:v>625.92000000000007</c:v>
                </c:pt>
                <c:pt idx="3">
                  <c:v>1173.5999999999999</c:v>
                </c:pt>
                <c:pt idx="4">
                  <c:v>1564.8000000000002</c:v>
                </c:pt>
                <c:pt idx="5">
                  <c:v>1956</c:v>
                </c:pt>
                <c:pt idx="6">
                  <c:v>2347.1999999999998</c:v>
                </c:pt>
                <c:pt idx="7">
                  <c:v>2738.3999999999996</c:v>
                </c:pt>
                <c:pt idx="8">
                  <c:v>3129.6000000000004</c:v>
                </c:pt>
                <c:pt idx="9">
                  <c:v>3520.8</c:v>
                </c:pt>
                <c:pt idx="10">
                  <c:v>3912</c:v>
                </c:pt>
                <c:pt idx="11">
                  <c:v>4303.2000000000007</c:v>
                </c:pt>
                <c:pt idx="12">
                  <c:v>4694.3999999999996</c:v>
                </c:pt>
                <c:pt idx="13">
                  <c:v>5085.6000000000004</c:v>
                </c:pt>
                <c:pt idx="14">
                  <c:v>5476.7999999999993</c:v>
                </c:pt>
                <c:pt idx="15">
                  <c:v>5868</c:v>
                </c:pt>
                <c:pt idx="16">
                  <c:v>6259.2000000000007</c:v>
                </c:pt>
                <c:pt idx="17">
                  <c:v>6650.4</c:v>
                </c:pt>
                <c:pt idx="18">
                  <c:v>7041.6</c:v>
                </c:pt>
                <c:pt idx="19">
                  <c:v>7432.7999999999993</c:v>
                </c:pt>
                <c:pt idx="20">
                  <c:v>7824</c:v>
                </c:pt>
                <c:pt idx="21">
                  <c:v>8215.2000000000007</c:v>
                </c:pt>
                <c:pt idx="22">
                  <c:v>8606.4000000000015</c:v>
                </c:pt>
                <c:pt idx="23">
                  <c:v>8997.5999999999985</c:v>
                </c:pt>
                <c:pt idx="24">
                  <c:v>9388.7999999999993</c:v>
                </c:pt>
                <c:pt idx="25">
                  <c:v>9780</c:v>
                </c:pt>
                <c:pt idx="26">
                  <c:v>10171.200000000001</c:v>
                </c:pt>
                <c:pt idx="27">
                  <c:v>10562.400000000001</c:v>
                </c:pt>
                <c:pt idx="28">
                  <c:v>10953.599999999999</c:v>
                </c:pt>
                <c:pt idx="29">
                  <c:v>11344.8</c:v>
                </c:pt>
                <c:pt idx="30">
                  <c:v>11736</c:v>
                </c:pt>
                <c:pt idx="31">
                  <c:v>12127.2</c:v>
                </c:pt>
                <c:pt idx="32">
                  <c:v>12518.400000000001</c:v>
                </c:pt>
                <c:pt idx="33">
                  <c:v>12909.599999999999</c:v>
                </c:pt>
                <c:pt idx="34">
                  <c:v>13300.8</c:v>
                </c:pt>
                <c:pt idx="35">
                  <c:v>13692</c:v>
                </c:pt>
                <c:pt idx="36">
                  <c:v>14083.2</c:v>
                </c:pt>
                <c:pt idx="37">
                  <c:v>14474.400000000001</c:v>
                </c:pt>
                <c:pt idx="38">
                  <c:v>14865.599999999999</c:v>
                </c:pt>
                <c:pt idx="39">
                  <c:v>15256.8</c:v>
                </c:pt>
                <c:pt idx="40">
                  <c:v>15648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44194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44194</c:v>
                </c:pt>
                <c:pt idx="1">
                  <c:v>44194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43868</c:v>
                </c:pt>
                <c:pt idx="1">
                  <c:v>44520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43868</c:v>
                </c:pt>
                <c:pt idx="1">
                  <c:v>44520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44.313642384106004</c:v>
                </c:pt>
                <c:pt idx="3">
                  <c:v>530.48543046357611</c:v>
                </c:pt>
                <c:pt idx="4">
                  <c:v>877.75099337748361</c:v>
                </c:pt>
                <c:pt idx="5">
                  <c:v>1225.0165562913908</c:v>
                </c:pt>
                <c:pt idx="6">
                  <c:v>1572.2821192052979</c:v>
                </c:pt>
                <c:pt idx="7">
                  <c:v>1919.5476821192051</c:v>
                </c:pt>
                <c:pt idx="8">
                  <c:v>2266.8132450331127</c:v>
                </c:pt>
                <c:pt idx="9">
                  <c:v>2614.0788079470203</c:v>
                </c:pt>
                <c:pt idx="10">
                  <c:v>2961.344370860927</c:v>
                </c:pt>
                <c:pt idx="11">
                  <c:v>3308.6099337748346</c:v>
                </c:pt>
                <c:pt idx="12">
                  <c:v>3655.8754966887414</c:v>
                </c:pt>
                <c:pt idx="13">
                  <c:v>4003.1410596026494</c:v>
                </c:pt>
                <c:pt idx="14">
                  <c:v>4350.4066225165561</c:v>
                </c:pt>
                <c:pt idx="15">
                  <c:v>4697.6721854304633</c:v>
                </c:pt>
                <c:pt idx="16">
                  <c:v>5044.9377483443714</c:v>
                </c:pt>
                <c:pt idx="17">
                  <c:v>5392.2033112582767</c:v>
                </c:pt>
                <c:pt idx="18">
                  <c:v>5739.4688741721866</c:v>
                </c:pt>
                <c:pt idx="19">
                  <c:v>6086.7344370860919</c:v>
                </c:pt>
                <c:pt idx="20">
                  <c:v>6434</c:v>
                </c:pt>
                <c:pt idx="21">
                  <c:v>6781.2655629139081</c:v>
                </c:pt>
                <c:pt idx="22">
                  <c:v>7128.5311258278161</c:v>
                </c:pt>
                <c:pt idx="23">
                  <c:v>7475.7966887417206</c:v>
                </c:pt>
                <c:pt idx="24">
                  <c:v>7823.0622516556286</c:v>
                </c:pt>
                <c:pt idx="25">
                  <c:v>8170.3278145695367</c:v>
                </c:pt>
                <c:pt idx="26">
                  <c:v>8517.5933774834448</c:v>
                </c:pt>
                <c:pt idx="27">
                  <c:v>8864.8589403973529</c:v>
                </c:pt>
                <c:pt idx="28">
                  <c:v>9212.1245033112573</c:v>
                </c:pt>
                <c:pt idx="29">
                  <c:v>9559.3900662251654</c:v>
                </c:pt>
                <c:pt idx="30">
                  <c:v>9906.6556291390734</c:v>
                </c:pt>
                <c:pt idx="31">
                  <c:v>10253.921192052981</c:v>
                </c:pt>
                <c:pt idx="32">
                  <c:v>10601.186754966888</c:v>
                </c:pt>
                <c:pt idx="33">
                  <c:v>10948.452317880794</c:v>
                </c:pt>
                <c:pt idx="34">
                  <c:v>11295.7178807947</c:v>
                </c:pt>
                <c:pt idx="35">
                  <c:v>11642.98344370861</c:v>
                </c:pt>
                <c:pt idx="36">
                  <c:v>11990.249006622518</c:v>
                </c:pt>
                <c:pt idx="37">
                  <c:v>12337.514569536424</c:v>
                </c:pt>
                <c:pt idx="38">
                  <c:v>12684.780132450331</c:v>
                </c:pt>
                <c:pt idx="39">
                  <c:v>13032.045695364237</c:v>
                </c:pt>
                <c:pt idx="40">
                  <c:v>13379.311258278145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87.021352313167228</c:v>
                </c:pt>
                <c:pt idx="4">
                  <c:v>450.72597864768687</c:v>
                </c:pt>
                <c:pt idx="5">
                  <c:v>814.43060498220643</c:v>
                </c:pt>
                <c:pt idx="6">
                  <c:v>1178.135231316726</c:v>
                </c:pt>
                <c:pt idx="7">
                  <c:v>1541.8398576512454</c:v>
                </c:pt>
                <c:pt idx="8">
                  <c:v>1905.5444839857651</c:v>
                </c:pt>
                <c:pt idx="9">
                  <c:v>2269.2491103202851</c:v>
                </c:pt>
                <c:pt idx="10">
                  <c:v>2632.9537366548043</c:v>
                </c:pt>
                <c:pt idx="11">
                  <c:v>2996.6583629893244</c:v>
                </c:pt>
                <c:pt idx="12">
                  <c:v>3360.3629893238435</c:v>
                </c:pt>
                <c:pt idx="13">
                  <c:v>3724.0676156583631</c:v>
                </c:pt>
                <c:pt idx="14">
                  <c:v>4087.7722419928828</c:v>
                </c:pt>
                <c:pt idx="15">
                  <c:v>4451.4768683274024</c:v>
                </c:pt>
                <c:pt idx="16">
                  <c:v>4815.1814946619215</c:v>
                </c:pt>
                <c:pt idx="17">
                  <c:v>5178.8861209964407</c:v>
                </c:pt>
                <c:pt idx="18">
                  <c:v>5542.5907473309617</c:v>
                </c:pt>
                <c:pt idx="19">
                  <c:v>5906.2953736654808</c:v>
                </c:pt>
                <c:pt idx="20">
                  <c:v>6270</c:v>
                </c:pt>
                <c:pt idx="21">
                  <c:v>6633.7046263345192</c:v>
                </c:pt>
                <c:pt idx="22">
                  <c:v>6997.4092526690401</c:v>
                </c:pt>
                <c:pt idx="23">
                  <c:v>7361.1138790035575</c:v>
                </c:pt>
                <c:pt idx="24">
                  <c:v>7724.8185053380785</c:v>
                </c:pt>
                <c:pt idx="25">
                  <c:v>8088.5231316725976</c:v>
                </c:pt>
                <c:pt idx="26">
                  <c:v>8452.2277580071168</c:v>
                </c:pt>
                <c:pt idx="27">
                  <c:v>8815.9323843416369</c:v>
                </c:pt>
                <c:pt idx="28">
                  <c:v>9179.6370106761569</c:v>
                </c:pt>
                <c:pt idx="29">
                  <c:v>9543.341637010677</c:v>
                </c:pt>
                <c:pt idx="30">
                  <c:v>9907.0462633451953</c:v>
                </c:pt>
                <c:pt idx="31">
                  <c:v>10270.750889679715</c:v>
                </c:pt>
                <c:pt idx="32">
                  <c:v>10634.455516014235</c:v>
                </c:pt>
                <c:pt idx="33">
                  <c:v>10998.160142348754</c:v>
                </c:pt>
                <c:pt idx="34">
                  <c:v>11361.864768683272</c:v>
                </c:pt>
                <c:pt idx="35">
                  <c:v>11725.569395017794</c:v>
                </c:pt>
                <c:pt idx="36">
                  <c:v>12089.274021352316</c:v>
                </c:pt>
                <c:pt idx="37">
                  <c:v>12452.978647686832</c:v>
                </c:pt>
                <c:pt idx="38">
                  <c:v>12816.683274021352</c:v>
                </c:pt>
                <c:pt idx="39">
                  <c:v>13180.38790035587</c:v>
                </c:pt>
                <c:pt idx="40">
                  <c:v>13544.092526690392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156.78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1829.1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3396.9000000000005</c:v>
                </c:pt>
                <c:pt idx="14">
                  <c:v>3658.2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6793.8000000000011</c:v>
                </c:pt>
                <c:pt idx="27">
                  <c:v>7055.1</c:v>
                </c:pt>
                <c:pt idx="28">
                  <c:v>7316.4</c:v>
                </c:pt>
                <c:pt idx="29">
                  <c:v>7577.6999999999989</c:v>
                </c:pt>
                <c:pt idx="30">
                  <c:v>7839</c:v>
                </c:pt>
                <c:pt idx="31">
                  <c:v>8100.3000000000011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31.487804878048781</c:v>
                </c:pt>
                <c:pt idx="6">
                  <c:v>373.65528455284544</c:v>
                </c:pt>
                <c:pt idx="7">
                  <c:v>715.8227642276421</c:v>
                </c:pt>
                <c:pt idx="8">
                  <c:v>1057.9902439024393</c:v>
                </c:pt>
                <c:pt idx="9">
                  <c:v>1400.1577235772363</c:v>
                </c:pt>
                <c:pt idx="10">
                  <c:v>1742.3252032520325</c:v>
                </c:pt>
                <c:pt idx="11">
                  <c:v>2084.4926829268297</c:v>
                </c:pt>
                <c:pt idx="12">
                  <c:v>2426.6601626016263</c:v>
                </c:pt>
                <c:pt idx="13">
                  <c:v>2768.8276422764225</c:v>
                </c:pt>
                <c:pt idx="14">
                  <c:v>3110.9951219512191</c:v>
                </c:pt>
                <c:pt idx="15">
                  <c:v>3453.1626016260161</c:v>
                </c:pt>
                <c:pt idx="16">
                  <c:v>3795.3300813008132</c:v>
                </c:pt>
                <c:pt idx="17">
                  <c:v>4137.4975609756093</c:v>
                </c:pt>
                <c:pt idx="18">
                  <c:v>4479.6650406504068</c:v>
                </c:pt>
                <c:pt idx="19">
                  <c:v>4821.8325203252034</c:v>
                </c:pt>
                <c:pt idx="20">
                  <c:v>5164</c:v>
                </c:pt>
                <c:pt idx="21">
                  <c:v>5506.1674796747966</c:v>
                </c:pt>
                <c:pt idx="22">
                  <c:v>5848.3349593495941</c:v>
                </c:pt>
                <c:pt idx="23">
                  <c:v>6190.5024390243898</c:v>
                </c:pt>
                <c:pt idx="24">
                  <c:v>6532.6699186991873</c:v>
                </c:pt>
                <c:pt idx="25">
                  <c:v>6874.8373983739839</c:v>
                </c:pt>
                <c:pt idx="26">
                  <c:v>7217.0048780487805</c:v>
                </c:pt>
                <c:pt idx="27">
                  <c:v>7559.172357723578</c:v>
                </c:pt>
                <c:pt idx="28">
                  <c:v>7901.3398373983737</c:v>
                </c:pt>
                <c:pt idx="29">
                  <c:v>8243.5073170731703</c:v>
                </c:pt>
                <c:pt idx="30">
                  <c:v>8585.6747967479678</c:v>
                </c:pt>
                <c:pt idx="31">
                  <c:v>8927.8422764227653</c:v>
                </c:pt>
                <c:pt idx="32">
                  <c:v>9270.009756097561</c:v>
                </c:pt>
                <c:pt idx="33">
                  <c:v>9612.1772357723585</c:v>
                </c:pt>
                <c:pt idx="34">
                  <c:v>9954.3447154471542</c:v>
                </c:pt>
                <c:pt idx="35">
                  <c:v>10296.512195121952</c:v>
                </c:pt>
                <c:pt idx="36">
                  <c:v>10638.679674796749</c:v>
                </c:pt>
                <c:pt idx="37">
                  <c:v>10980.847154471545</c:v>
                </c:pt>
                <c:pt idx="38">
                  <c:v>11323.014634146342</c:v>
                </c:pt>
                <c:pt idx="39">
                  <c:v>11665.182113821138</c:v>
                </c:pt>
                <c:pt idx="40">
                  <c:v>12007.349593495936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171.5799163179916</c:v>
                </c:pt>
                <c:pt idx="7">
                  <c:v>430.53849372384929</c:v>
                </c:pt>
                <c:pt idx="8">
                  <c:v>689.49707112970714</c:v>
                </c:pt>
                <c:pt idx="9">
                  <c:v>948.45564853556505</c:v>
                </c:pt>
                <c:pt idx="10">
                  <c:v>1207.4142259414225</c:v>
                </c:pt>
                <c:pt idx="11">
                  <c:v>1466.3728033472805</c:v>
                </c:pt>
                <c:pt idx="12">
                  <c:v>1725.3313807531379</c:v>
                </c:pt>
                <c:pt idx="13">
                  <c:v>1984.2899581589961</c:v>
                </c:pt>
                <c:pt idx="14">
                  <c:v>2243.2485355648532</c:v>
                </c:pt>
                <c:pt idx="15">
                  <c:v>2502.2071129707115</c:v>
                </c:pt>
                <c:pt idx="16">
                  <c:v>2761.1656903765693</c:v>
                </c:pt>
                <c:pt idx="17">
                  <c:v>3020.1242677824262</c:v>
                </c:pt>
                <c:pt idx="18">
                  <c:v>3279.0828451882853</c:v>
                </c:pt>
                <c:pt idx="19">
                  <c:v>3538.0414225941417</c:v>
                </c:pt>
                <c:pt idx="20">
                  <c:v>3797</c:v>
                </c:pt>
                <c:pt idx="21">
                  <c:v>4055.9585774058583</c:v>
                </c:pt>
                <c:pt idx="22">
                  <c:v>4314.9171548117156</c:v>
                </c:pt>
                <c:pt idx="23">
                  <c:v>4573.8757322175725</c:v>
                </c:pt>
                <c:pt idx="24">
                  <c:v>4832.8343096234303</c:v>
                </c:pt>
                <c:pt idx="25">
                  <c:v>5091.792887029289</c:v>
                </c:pt>
                <c:pt idx="26">
                  <c:v>5350.7514644351468</c:v>
                </c:pt>
                <c:pt idx="27">
                  <c:v>5609.7100418410046</c:v>
                </c:pt>
                <c:pt idx="28">
                  <c:v>5868.6686192468615</c:v>
                </c:pt>
                <c:pt idx="29">
                  <c:v>6127.6271966527192</c:v>
                </c:pt>
                <c:pt idx="30">
                  <c:v>6386.585774058577</c:v>
                </c:pt>
                <c:pt idx="31">
                  <c:v>6645.5443514644357</c:v>
                </c:pt>
                <c:pt idx="32">
                  <c:v>6904.5029288702935</c:v>
                </c:pt>
                <c:pt idx="33">
                  <c:v>7163.4615062761495</c:v>
                </c:pt>
                <c:pt idx="34">
                  <c:v>7422.4200836820073</c:v>
                </c:pt>
                <c:pt idx="35">
                  <c:v>7681.378661087866</c:v>
                </c:pt>
                <c:pt idx="36">
                  <c:v>7940.3372384937256</c:v>
                </c:pt>
                <c:pt idx="37">
                  <c:v>8199.2958158995825</c:v>
                </c:pt>
                <c:pt idx="38">
                  <c:v>8458.2543933054385</c:v>
                </c:pt>
                <c:pt idx="39">
                  <c:v>8717.2129707112963</c:v>
                </c:pt>
                <c:pt idx="40">
                  <c:v>8976.1715481171541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147.98823529411774</c:v>
                </c:pt>
                <c:pt idx="9">
                  <c:v>435.15588235294149</c:v>
                </c:pt>
                <c:pt idx="10">
                  <c:v>722.32352941176475</c:v>
                </c:pt>
                <c:pt idx="11">
                  <c:v>1009.4911764705885</c:v>
                </c:pt>
                <c:pt idx="12">
                  <c:v>1296.6588235294116</c:v>
                </c:pt>
                <c:pt idx="13">
                  <c:v>1583.8264705882355</c:v>
                </c:pt>
                <c:pt idx="14">
                  <c:v>1870.9941176470584</c:v>
                </c:pt>
                <c:pt idx="15">
                  <c:v>2158.1617647058824</c:v>
                </c:pt>
                <c:pt idx="16">
                  <c:v>2445.329411764706</c:v>
                </c:pt>
                <c:pt idx="17">
                  <c:v>2732.4970588235287</c:v>
                </c:pt>
                <c:pt idx="18">
                  <c:v>3019.6647058823532</c:v>
                </c:pt>
                <c:pt idx="19">
                  <c:v>3306.8323529411759</c:v>
                </c:pt>
                <c:pt idx="20">
                  <c:v>3594</c:v>
                </c:pt>
                <c:pt idx="21">
                  <c:v>3881.1676470588241</c:v>
                </c:pt>
                <c:pt idx="22">
                  <c:v>4168.3352941176481</c:v>
                </c:pt>
                <c:pt idx="23">
                  <c:v>4455.5029411764699</c:v>
                </c:pt>
                <c:pt idx="24">
                  <c:v>4742.6705882352935</c:v>
                </c:pt>
                <c:pt idx="25">
                  <c:v>5029.838235294118</c:v>
                </c:pt>
                <c:pt idx="26">
                  <c:v>5317.0058823529407</c:v>
                </c:pt>
                <c:pt idx="27">
                  <c:v>5604.1735294117652</c:v>
                </c:pt>
                <c:pt idx="28">
                  <c:v>5891.3411764705879</c:v>
                </c:pt>
                <c:pt idx="29">
                  <c:v>6178.5088235294124</c:v>
                </c:pt>
                <c:pt idx="30">
                  <c:v>6465.6764705882351</c:v>
                </c:pt>
                <c:pt idx="31">
                  <c:v>6752.8441176470587</c:v>
                </c:pt>
                <c:pt idx="32">
                  <c:v>7040.0117647058833</c:v>
                </c:pt>
                <c:pt idx="33">
                  <c:v>7327.179411764705</c:v>
                </c:pt>
                <c:pt idx="34">
                  <c:v>7614.3470588235286</c:v>
                </c:pt>
                <c:pt idx="35">
                  <c:v>7901.5147058823532</c:v>
                </c:pt>
                <c:pt idx="36">
                  <c:v>8188.6823529411777</c:v>
                </c:pt>
                <c:pt idx="37">
                  <c:v>8475.85</c:v>
                </c:pt>
                <c:pt idx="38">
                  <c:v>8763.0176470588231</c:v>
                </c:pt>
                <c:pt idx="39">
                  <c:v>9050.1852941176458</c:v>
                </c:pt>
                <c:pt idx="40">
                  <c:v>9337.3529411764703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24.396954314720912</c:v>
                </c:pt>
                <c:pt idx="9">
                  <c:v>308.44720812182771</c:v>
                </c:pt>
                <c:pt idx="10">
                  <c:v>592.49746192893406</c:v>
                </c:pt>
                <c:pt idx="11">
                  <c:v>876.54771573604091</c:v>
                </c:pt>
                <c:pt idx="12">
                  <c:v>1160.5979695431472</c:v>
                </c:pt>
                <c:pt idx="13">
                  <c:v>1444.6482233502538</c:v>
                </c:pt>
                <c:pt idx="14">
                  <c:v>1728.6984771573602</c:v>
                </c:pt>
                <c:pt idx="15">
                  <c:v>2012.7487309644671</c:v>
                </c:pt>
                <c:pt idx="16">
                  <c:v>2296.7989847715739</c:v>
                </c:pt>
                <c:pt idx="17">
                  <c:v>2580.8492385786794</c:v>
                </c:pt>
                <c:pt idx="18">
                  <c:v>2864.8994923857872</c:v>
                </c:pt>
                <c:pt idx="19">
                  <c:v>3148.9497461928931</c:v>
                </c:pt>
                <c:pt idx="20">
                  <c:v>3433</c:v>
                </c:pt>
                <c:pt idx="21">
                  <c:v>3717.0502538071069</c:v>
                </c:pt>
                <c:pt idx="22">
                  <c:v>4001.1005076142133</c:v>
                </c:pt>
                <c:pt idx="23">
                  <c:v>4285.1507614213197</c:v>
                </c:pt>
                <c:pt idx="24">
                  <c:v>4569.2010152284265</c:v>
                </c:pt>
                <c:pt idx="25">
                  <c:v>4853.2512690355334</c:v>
                </c:pt>
                <c:pt idx="26">
                  <c:v>5137.3015228426393</c:v>
                </c:pt>
                <c:pt idx="27">
                  <c:v>5421.3517766497462</c:v>
                </c:pt>
                <c:pt idx="28">
                  <c:v>5705.4020304568521</c:v>
                </c:pt>
                <c:pt idx="29">
                  <c:v>5989.452284263959</c:v>
                </c:pt>
                <c:pt idx="30">
                  <c:v>6273.5025380710658</c:v>
                </c:pt>
                <c:pt idx="31">
                  <c:v>6557.5527918781736</c:v>
                </c:pt>
                <c:pt idx="32">
                  <c:v>6841.6030456852795</c:v>
                </c:pt>
                <c:pt idx="33">
                  <c:v>7125.6532994923855</c:v>
                </c:pt>
                <c:pt idx="34">
                  <c:v>7409.7035532994914</c:v>
                </c:pt>
                <c:pt idx="35">
                  <c:v>7693.7538071065992</c:v>
                </c:pt>
                <c:pt idx="36">
                  <c:v>7977.8040609137061</c:v>
                </c:pt>
                <c:pt idx="37">
                  <c:v>8261.8543147208129</c:v>
                </c:pt>
                <c:pt idx="38">
                  <c:v>8545.9045685279179</c:v>
                </c:pt>
                <c:pt idx="39">
                  <c:v>8829.9548223350248</c:v>
                </c:pt>
                <c:pt idx="40">
                  <c:v>9114.0050761421317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119.92899408284023</c:v>
                </c:pt>
                <c:pt idx="11">
                  <c:v>445.73609467455645</c:v>
                </c:pt>
                <c:pt idx="12">
                  <c:v>771.54319526627205</c:v>
                </c:pt>
                <c:pt idx="13">
                  <c:v>1097.3502958579882</c:v>
                </c:pt>
                <c:pt idx="14">
                  <c:v>1423.1573964497038</c:v>
                </c:pt>
                <c:pt idx="15">
                  <c:v>1748.9644970414201</c:v>
                </c:pt>
                <c:pt idx="16">
                  <c:v>2074.771597633136</c:v>
                </c:pt>
                <c:pt idx="17">
                  <c:v>2400.5786982248515</c:v>
                </c:pt>
                <c:pt idx="18">
                  <c:v>2726.3857988165687</c:v>
                </c:pt>
                <c:pt idx="19">
                  <c:v>3052.1928994082837</c:v>
                </c:pt>
                <c:pt idx="20">
                  <c:v>3378</c:v>
                </c:pt>
                <c:pt idx="21">
                  <c:v>3703.8071005917163</c:v>
                </c:pt>
                <c:pt idx="22">
                  <c:v>4029.6142011834322</c:v>
                </c:pt>
                <c:pt idx="23">
                  <c:v>4355.4213017751481</c:v>
                </c:pt>
                <c:pt idx="24">
                  <c:v>4681.2284023668635</c:v>
                </c:pt>
                <c:pt idx="25">
                  <c:v>5007.0355029585799</c:v>
                </c:pt>
                <c:pt idx="26">
                  <c:v>5332.8426035502962</c:v>
                </c:pt>
                <c:pt idx="27">
                  <c:v>5658.6497041420125</c:v>
                </c:pt>
                <c:pt idx="28">
                  <c:v>5984.4568047337279</c:v>
                </c:pt>
                <c:pt idx="29">
                  <c:v>6310.2639053254434</c:v>
                </c:pt>
                <c:pt idx="30">
                  <c:v>6636.0710059171597</c:v>
                </c:pt>
                <c:pt idx="31">
                  <c:v>6961.878106508877</c:v>
                </c:pt>
                <c:pt idx="32">
                  <c:v>7287.6852071005924</c:v>
                </c:pt>
                <c:pt idx="33">
                  <c:v>7613.4923076923078</c:v>
                </c:pt>
                <c:pt idx="34">
                  <c:v>7939.2994082840232</c:v>
                </c:pt>
                <c:pt idx="35">
                  <c:v>8265.1065088757405</c:v>
                </c:pt>
                <c:pt idx="36">
                  <c:v>8590.9136094674559</c:v>
                </c:pt>
                <c:pt idx="37">
                  <c:v>8916.7207100591713</c:v>
                </c:pt>
                <c:pt idx="38">
                  <c:v>9242.5278106508867</c:v>
                </c:pt>
                <c:pt idx="39">
                  <c:v>9568.3349112426022</c:v>
                </c:pt>
                <c:pt idx="40">
                  <c:v>9894.1420118343194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87.802718446601958</c:v>
                </c:pt>
                <c:pt idx="3">
                  <c:v>308.46990291262136</c:v>
                </c:pt>
                <c:pt idx="4">
                  <c:v>466.08932038834951</c:v>
                </c:pt>
                <c:pt idx="5">
                  <c:v>623.70873786407765</c:v>
                </c:pt>
                <c:pt idx="6">
                  <c:v>781.32815533980579</c:v>
                </c:pt>
                <c:pt idx="7">
                  <c:v>938.94757281553393</c:v>
                </c:pt>
                <c:pt idx="8">
                  <c:v>1096.5669902912621</c:v>
                </c:pt>
                <c:pt idx="9">
                  <c:v>1254.1864077669904</c:v>
                </c:pt>
                <c:pt idx="10">
                  <c:v>1411.8058252427184</c:v>
                </c:pt>
                <c:pt idx="11">
                  <c:v>1569.4252427184467</c:v>
                </c:pt>
                <c:pt idx="12">
                  <c:v>1727.0446601941746</c:v>
                </c:pt>
                <c:pt idx="13">
                  <c:v>1884.6640776699032</c:v>
                </c:pt>
                <c:pt idx="14">
                  <c:v>2042.2834951456309</c:v>
                </c:pt>
                <c:pt idx="15">
                  <c:v>2199.9029126213591</c:v>
                </c:pt>
                <c:pt idx="16">
                  <c:v>2357.5223300970874</c:v>
                </c:pt>
                <c:pt idx="17">
                  <c:v>2515.1417475728153</c:v>
                </c:pt>
                <c:pt idx="18">
                  <c:v>2672.7611650485437</c:v>
                </c:pt>
                <c:pt idx="19">
                  <c:v>2830.3805825242716</c:v>
                </c:pt>
                <c:pt idx="20">
                  <c:v>2988</c:v>
                </c:pt>
                <c:pt idx="21">
                  <c:v>3145.6194174757284</c:v>
                </c:pt>
                <c:pt idx="22">
                  <c:v>3303.2388349514563</c:v>
                </c:pt>
                <c:pt idx="23">
                  <c:v>3460.8582524271842</c:v>
                </c:pt>
                <c:pt idx="24">
                  <c:v>3618.4776699029121</c:v>
                </c:pt>
                <c:pt idx="25">
                  <c:v>3776.0970873786409</c:v>
                </c:pt>
                <c:pt idx="26">
                  <c:v>3933.7165048543693</c:v>
                </c:pt>
                <c:pt idx="27">
                  <c:v>4091.3359223300972</c:v>
                </c:pt>
                <c:pt idx="28">
                  <c:v>4248.9553398058251</c:v>
                </c:pt>
                <c:pt idx="29">
                  <c:v>4406.5747572815526</c:v>
                </c:pt>
                <c:pt idx="30">
                  <c:v>4564.1941747572819</c:v>
                </c:pt>
                <c:pt idx="31">
                  <c:v>4721.8135922330102</c:v>
                </c:pt>
                <c:pt idx="32">
                  <c:v>4879.4330097087377</c:v>
                </c:pt>
                <c:pt idx="33">
                  <c:v>5037.0524271844661</c:v>
                </c:pt>
                <c:pt idx="34">
                  <c:v>5194.6718446601935</c:v>
                </c:pt>
                <c:pt idx="35">
                  <c:v>5352.2912621359219</c:v>
                </c:pt>
                <c:pt idx="36">
                  <c:v>5509.9106796116512</c:v>
                </c:pt>
                <c:pt idx="37">
                  <c:v>5667.5300970873786</c:v>
                </c:pt>
                <c:pt idx="38">
                  <c:v>5825.149514563107</c:v>
                </c:pt>
                <c:pt idx="39">
                  <c:v>5982.7689320388345</c:v>
                </c:pt>
                <c:pt idx="40">
                  <c:v>6140.3883495145628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173.00210526315817</c:v>
                </c:pt>
                <c:pt idx="10">
                  <c:v>436.54736842105262</c:v>
                </c:pt>
                <c:pt idx="11">
                  <c:v>700.09263157894759</c:v>
                </c:pt>
                <c:pt idx="12">
                  <c:v>963.63789473684199</c:v>
                </c:pt>
                <c:pt idx="13">
                  <c:v>1227.183157894737</c:v>
                </c:pt>
                <c:pt idx="14">
                  <c:v>1490.7284210526313</c:v>
                </c:pt>
                <c:pt idx="15">
                  <c:v>1754.2736842105264</c:v>
                </c:pt>
                <c:pt idx="16">
                  <c:v>2017.8189473684213</c:v>
                </c:pt>
                <c:pt idx="17">
                  <c:v>2281.3642105263152</c:v>
                </c:pt>
                <c:pt idx="18">
                  <c:v>2544.9094736842112</c:v>
                </c:pt>
                <c:pt idx="19">
                  <c:v>2808.4547368421049</c:v>
                </c:pt>
                <c:pt idx="20">
                  <c:v>3072</c:v>
                </c:pt>
                <c:pt idx="21">
                  <c:v>3335.5452631578951</c:v>
                </c:pt>
                <c:pt idx="22">
                  <c:v>3599.0905263157897</c:v>
                </c:pt>
                <c:pt idx="23">
                  <c:v>3862.6357894736839</c:v>
                </c:pt>
                <c:pt idx="24">
                  <c:v>4126.1810526315785</c:v>
                </c:pt>
                <c:pt idx="25">
                  <c:v>4389.726315789474</c:v>
                </c:pt>
                <c:pt idx="26">
                  <c:v>4653.2715789473687</c:v>
                </c:pt>
                <c:pt idx="27">
                  <c:v>4916.8168421052633</c:v>
                </c:pt>
                <c:pt idx="28">
                  <c:v>5180.3621052631579</c:v>
                </c:pt>
                <c:pt idx="29">
                  <c:v>5443.9073684210525</c:v>
                </c:pt>
                <c:pt idx="30">
                  <c:v>5707.4526315789471</c:v>
                </c:pt>
                <c:pt idx="31">
                  <c:v>5970.9978947368427</c:v>
                </c:pt>
                <c:pt idx="32">
                  <c:v>6234.5431578947382</c:v>
                </c:pt>
                <c:pt idx="33">
                  <c:v>6498.088421052631</c:v>
                </c:pt>
                <c:pt idx="34">
                  <c:v>6761.6336842105256</c:v>
                </c:pt>
                <c:pt idx="35">
                  <c:v>7025.1789473684212</c:v>
                </c:pt>
                <c:pt idx="36">
                  <c:v>7288.7242105263167</c:v>
                </c:pt>
                <c:pt idx="37">
                  <c:v>7552.2694736842113</c:v>
                </c:pt>
                <c:pt idx="38">
                  <c:v>7815.8147368421041</c:v>
                </c:pt>
                <c:pt idx="39">
                  <c:v>8079.36</c:v>
                </c:pt>
                <c:pt idx="40">
                  <c:v>8342.9052631578943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69.232835820895417</c:v>
                </c:pt>
                <c:pt idx="13">
                  <c:v>382.70373134328372</c:v>
                </c:pt>
                <c:pt idx="14">
                  <c:v>696.17462686567137</c:v>
                </c:pt>
                <c:pt idx="15">
                  <c:v>1009.6455223880597</c:v>
                </c:pt>
                <c:pt idx="16">
                  <c:v>1323.116417910448</c:v>
                </c:pt>
                <c:pt idx="17">
                  <c:v>1636.5873134328353</c:v>
                </c:pt>
                <c:pt idx="18">
                  <c:v>1950.0582089552245</c:v>
                </c:pt>
                <c:pt idx="19">
                  <c:v>2263.5291044776118</c:v>
                </c:pt>
                <c:pt idx="20">
                  <c:v>2577</c:v>
                </c:pt>
                <c:pt idx="21">
                  <c:v>2890.4708955223882</c:v>
                </c:pt>
                <c:pt idx="22">
                  <c:v>3203.9417910447764</c:v>
                </c:pt>
                <c:pt idx="23">
                  <c:v>3517.4126865671637</c:v>
                </c:pt>
                <c:pt idx="24">
                  <c:v>3830.883582089552</c:v>
                </c:pt>
                <c:pt idx="25">
                  <c:v>4144.3544776119406</c:v>
                </c:pt>
                <c:pt idx="26">
                  <c:v>4457.8253731343284</c:v>
                </c:pt>
                <c:pt idx="27">
                  <c:v>4771.2962686567171</c:v>
                </c:pt>
                <c:pt idx="28">
                  <c:v>5084.7671641791039</c:v>
                </c:pt>
                <c:pt idx="29">
                  <c:v>5398.2380597014926</c:v>
                </c:pt>
                <c:pt idx="30">
                  <c:v>5711.7089552238804</c:v>
                </c:pt>
                <c:pt idx="31">
                  <c:v>6025.1798507462681</c:v>
                </c:pt>
                <c:pt idx="32">
                  <c:v>6338.6507462686568</c:v>
                </c:pt>
                <c:pt idx="33">
                  <c:v>6652.1216417910446</c:v>
                </c:pt>
                <c:pt idx="34">
                  <c:v>6965.5925373134314</c:v>
                </c:pt>
                <c:pt idx="35">
                  <c:v>7279.063432835821</c:v>
                </c:pt>
                <c:pt idx="36">
                  <c:v>7592.5343283582106</c:v>
                </c:pt>
                <c:pt idx="37">
                  <c:v>7906.0052238805965</c:v>
                </c:pt>
                <c:pt idx="38">
                  <c:v>8219.4761194029852</c:v>
                </c:pt>
                <c:pt idx="39">
                  <c:v>8532.9470149253721</c:v>
                </c:pt>
                <c:pt idx="40">
                  <c:v>8846.4179104477607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261.65669291338594</c:v>
                </c:pt>
                <c:pt idx="14">
                  <c:v>592.27716535433046</c:v>
                </c:pt>
                <c:pt idx="15">
                  <c:v>922.89763779527561</c:v>
                </c:pt>
                <c:pt idx="16">
                  <c:v>1253.5181102362205</c:v>
                </c:pt>
                <c:pt idx="17">
                  <c:v>1584.1385826771648</c:v>
                </c:pt>
                <c:pt idx="18">
                  <c:v>1914.7590551181108</c:v>
                </c:pt>
                <c:pt idx="19">
                  <c:v>2245.3795275590546</c:v>
                </c:pt>
                <c:pt idx="20">
                  <c:v>2576</c:v>
                </c:pt>
                <c:pt idx="21">
                  <c:v>2906.6204724409454</c:v>
                </c:pt>
                <c:pt idx="22">
                  <c:v>3237.2409448818898</c:v>
                </c:pt>
                <c:pt idx="23">
                  <c:v>3567.8614173228343</c:v>
                </c:pt>
                <c:pt idx="24">
                  <c:v>3898.4818897637792</c:v>
                </c:pt>
                <c:pt idx="25">
                  <c:v>4229.1023622047242</c:v>
                </c:pt>
                <c:pt idx="26">
                  <c:v>4559.7228346456695</c:v>
                </c:pt>
                <c:pt idx="27">
                  <c:v>4890.3433070866149</c:v>
                </c:pt>
                <c:pt idx="28">
                  <c:v>5220.9637795275585</c:v>
                </c:pt>
                <c:pt idx="29">
                  <c:v>5551.5842519685038</c:v>
                </c:pt>
                <c:pt idx="30">
                  <c:v>5882.2047244094492</c:v>
                </c:pt>
                <c:pt idx="31">
                  <c:v>6212.8251968503937</c:v>
                </c:pt>
                <c:pt idx="32">
                  <c:v>6543.4456692913391</c:v>
                </c:pt>
                <c:pt idx="33">
                  <c:v>6874.0661417322826</c:v>
                </c:pt>
                <c:pt idx="34">
                  <c:v>7204.6866141732271</c:v>
                </c:pt>
                <c:pt idx="35">
                  <c:v>7535.3070866141734</c:v>
                </c:pt>
                <c:pt idx="36">
                  <c:v>7865.9275590551197</c:v>
                </c:pt>
                <c:pt idx="37">
                  <c:v>8196.5480314960641</c:v>
                </c:pt>
                <c:pt idx="38">
                  <c:v>8527.1685039370077</c:v>
                </c:pt>
                <c:pt idx="39">
                  <c:v>8857.7889763779513</c:v>
                </c:pt>
                <c:pt idx="40">
                  <c:v>9188.4094488188985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173.21022727272728</c:v>
                </c:pt>
                <c:pt idx="11">
                  <c:v>390.38920454545473</c:v>
                </c:pt>
                <c:pt idx="12">
                  <c:v>607.56818181818176</c:v>
                </c:pt>
                <c:pt idx="13">
                  <c:v>824.74715909090912</c:v>
                </c:pt>
                <c:pt idx="14">
                  <c:v>1041.9261363636363</c:v>
                </c:pt>
                <c:pt idx="15">
                  <c:v>1259.1051136363637</c:v>
                </c:pt>
                <c:pt idx="16">
                  <c:v>1476.284090909091</c:v>
                </c:pt>
                <c:pt idx="17">
                  <c:v>1693.4630681818178</c:v>
                </c:pt>
                <c:pt idx="18">
                  <c:v>1910.6420454545457</c:v>
                </c:pt>
                <c:pt idx="19">
                  <c:v>2127.8210227272725</c:v>
                </c:pt>
                <c:pt idx="20">
                  <c:v>2345</c:v>
                </c:pt>
                <c:pt idx="21">
                  <c:v>2562.1789772727275</c:v>
                </c:pt>
                <c:pt idx="22">
                  <c:v>2779.357954545455</c:v>
                </c:pt>
                <c:pt idx="23">
                  <c:v>2996.536931818182</c:v>
                </c:pt>
                <c:pt idx="24">
                  <c:v>3213.715909090909</c:v>
                </c:pt>
                <c:pt idx="25">
                  <c:v>3430.8948863636365</c:v>
                </c:pt>
                <c:pt idx="26">
                  <c:v>3648.0738636363635</c:v>
                </c:pt>
                <c:pt idx="27">
                  <c:v>3865.252840909091</c:v>
                </c:pt>
                <c:pt idx="28">
                  <c:v>4082.431818181818</c:v>
                </c:pt>
                <c:pt idx="29">
                  <c:v>4299.610795454545</c:v>
                </c:pt>
                <c:pt idx="30">
                  <c:v>4516.789772727273</c:v>
                </c:pt>
                <c:pt idx="31">
                  <c:v>4733.96875</c:v>
                </c:pt>
                <c:pt idx="32">
                  <c:v>4951.147727272727</c:v>
                </c:pt>
                <c:pt idx="33">
                  <c:v>5168.326704545455</c:v>
                </c:pt>
                <c:pt idx="34">
                  <c:v>5385.5056818181811</c:v>
                </c:pt>
                <c:pt idx="35">
                  <c:v>5602.684659090909</c:v>
                </c:pt>
                <c:pt idx="36">
                  <c:v>5819.8636363636369</c:v>
                </c:pt>
                <c:pt idx="37">
                  <c:v>6037.042613636364</c:v>
                </c:pt>
                <c:pt idx="38">
                  <c:v>6254.221590909091</c:v>
                </c:pt>
                <c:pt idx="39">
                  <c:v>6471.4005681818171</c:v>
                </c:pt>
                <c:pt idx="40">
                  <c:v>6688.579545454545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18.99932432432449</c:v>
                </c:pt>
                <c:pt idx="12">
                  <c:v>257.22162162162152</c:v>
                </c:pt>
                <c:pt idx="13">
                  <c:v>495.443918918919</c:v>
                </c:pt>
                <c:pt idx="14">
                  <c:v>733.66621621621607</c:v>
                </c:pt>
                <c:pt idx="15">
                  <c:v>971.88851351351354</c:v>
                </c:pt>
                <c:pt idx="16">
                  <c:v>1210.110810810811</c:v>
                </c:pt>
                <c:pt idx="17">
                  <c:v>1448.3331081081076</c:v>
                </c:pt>
                <c:pt idx="18">
                  <c:v>1686.555405405406</c:v>
                </c:pt>
                <c:pt idx="19">
                  <c:v>1924.7777027027025</c:v>
                </c:pt>
                <c:pt idx="20">
                  <c:v>2163</c:v>
                </c:pt>
                <c:pt idx="21">
                  <c:v>2401.2222972972972</c:v>
                </c:pt>
                <c:pt idx="22">
                  <c:v>2639.4445945945949</c:v>
                </c:pt>
                <c:pt idx="23">
                  <c:v>2877.6668918918917</c:v>
                </c:pt>
                <c:pt idx="24">
                  <c:v>3115.889189189189</c:v>
                </c:pt>
                <c:pt idx="25">
                  <c:v>3354.1114864864867</c:v>
                </c:pt>
                <c:pt idx="26">
                  <c:v>3592.3337837837839</c:v>
                </c:pt>
                <c:pt idx="27">
                  <c:v>3830.5560810810812</c:v>
                </c:pt>
                <c:pt idx="28">
                  <c:v>4068.778378378378</c:v>
                </c:pt>
                <c:pt idx="29">
                  <c:v>4307.0006756756757</c:v>
                </c:pt>
                <c:pt idx="30">
                  <c:v>4545.2229729729734</c:v>
                </c:pt>
                <c:pt idx="31">
                  <c:v>4783.4452702702702</c:v>
                </c:pt>
                <c:pt idx="32">
                  <c:v>5021.6675675675679</c:v>
                </c:pt>
                <c:pt idx="33">
                  <c:v>5259.8898648648646</c:v>
                </c:pt>
                <c:pt idx="34">
                  <c:v>5498.1121621621614</c:v>
                </c:pt>
                <c:pt idx="35">
                  <c:v>5736.3344594594591</c:v>
                </c:pt>
                <c:pt idx="36">
                  <c:v>5974.5567567567577</c:v>
                </c:pt>
                <c:pt idx="37">
                  <c:v>6212.7790540540545</c:v>
                </c:pt>
                <c:pt idx="38">
                  <c:v>6451.0013513513513</c:v>
                </c:pt>
                <c:pt idx="39">
                  <c:v>6689.2236486486481</c:v>
                </c:pt>
                <c:pt idx="40">
                  <c:v>6927.4459459459458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201.63888888888906</c:v>
                </c:pt>
                <c:pt idx="12">
                  <c:v>416.4567901234567</c:v>
                </c:pt>
                <c:pt idx="13">
                  <c:v>631.27469135802482</c:v>
                </c:pt>
                <c:pt idx="14">
                  <c:v>846.09259259259238</c:v>
                </c:pt>
                <c:pt idx="15">
                  <c:v>1060.9104938271605</c:v>
                </c:pt>
                <c:pt idx="16">
                  <c:v>1275.7283950617286</c:v>
                </c:pt>
                <c:pt idx="17">
                  <c:v>1490.5462962962958</c:v>
                </c:pt>
                <c:pt idx="18">
                  <c:v>1705.3641975308647</c:v>
                </c:pt>
                <c:pt idx="19">
                  <c:v>1920.1820987654321</c:v>
                </c:pt>
                <c:pt idx="20">
                  <c:v>2135</c:v>
                </c:pt>
                <c:pt idx="21">
                  <c:v>2349.8179012345681</c:v>
                </c:pt>
                <c:pt idx="22">
                  <c:v>2564.6358024691363</c:v>
                </c:pt>
                <c:pt idx="23">
                  <c:v>2779.4537037037035</c:v>
                </c:pt>
                <c:pt idx="24">
                  <c:v>2994.2716049382716</c:v>
                </c:pt>
                <c:pt idx="25">
                  <c:v>3209.0895061728397</c:v>
                </c:pt>
                <c:pt idx="26">
                  <c:v>3423.9074074074074</c:v>
                </c:pt>
                <c:pt idx="27">
                  <c:v>3638.7253086419755</c:v>
                </c:pt>
                <c:pt idx="28">
                  <c:v>3853.5432098765432</c:v>
                </c:pt>
                <c:pt idx="29">
                  <c:v>4068.3611111111113</c:v>
                </c:pt>
                <c:pt idx="30">
                  <c:v>4283.1790123456794</c:v>
                </c:pt>
                <c:pt idx="31">
                  <c:v>4497.9969135802467</c:v>
                </c:pt>
                <c:pt idx="32">
                  <c:v>4712.8148148148148</c:v>
                </c:pt>
                <c:pt idx="33">
                  <c:v>4927.6327160493829</c:v>
                </c:pt>
                <c:pt idx="34">
                  <c:v>5142.4506172839501</c:v>
                </c:pt>
                <c:pt idx="35">
                  <c:v>5357.2685185185182</c:v>
                </c:pt>
                <c:pt idx="36">
                  <c:v>5572.0864197530873</c:v>
                </c:pt>
                <c:pt idx="37">
                  <c:v>5786.9043209876545</c:v>
                </c:pt>
                <c:pt idx="38">
                  <c:v>6001.7222222222226</c:v>
                </c:pt>
                <c:pt idx="39">
                  <c:v>6216.5401234567898</c:v>
                </c:pt>
                <c:pt idx="40">
                  <c:v>6431.358024691358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55.826865671641706</c:v>
                </c:pt>
                <c:pt idx="13">
                  <c:v>308.59850746268665</c:v>
                </c:pt>
                <c:pt idx="14">
                  <c:v>561.37014925373114</c:v>
                </c:pt>
                <c:pt idx="15">
                  <c:v>814.14179104477614</c:v>
                </c:pt>
                <c:pt idx="16">
                  <c:v>1066.9134328358211</c:v>
                </c:pt>
                <c:pt idx="17">
                  <c:v>1319.6850746268651</c:v>
                </c:pt>
                <c:pt idx="18">
                  <c:v>1572.4567164179109</c:v>
                </c:pt>
                <c:pt idx="19">
                  <c:v>1825.2283582089551</c:v>
                </c:pt>
                <c:pt idx="20">
                  <c:v>2078</c:v>
                </c:pt>
                <c:pt idx="21">
                  <c:v>2330.7716417910451</c:v>
                </c:pt>
                <c:pt idx="22">
                  <c:v>2583.5432835820898</c:v>
                </c:pt>
                <c:pt idx="23">
                  <c:v>2836.314925373134</c:v>
                </c:pt>
                <c:pt idx="24">
                  <c:v>3089.0865671641791</c:v>
                </c:pt>
                <c:pt idx="25">
                  <c:v>3341.8582089552237</c:v>
                </c:pt>
                <c:pt idx="26">
                  <c:v>3594.6298507462689</c:v>
                </c:pt>
                <c:pt idx="27">
                  <c:v>3847.401492537314</c:v>
                </c:pt>
                <c:pt idx="28">
                  <c:v>4100.1731343283582</c:v>
                </c:pt>
                <c:pt idx="29">
                  <c:v>4352.9447761194024</c:v>
                </c:pt>
                <c:pt idx="30">
                  <c:v>4605.7164179104475</c:v>
                </c:pt>
                <c:pt idx="31">
                  <c:v>4858.4880597014926</c:v>
                </c:pt>
                <c:pt idx="32">
                  <c:v>5111.2597014925377</c:v>
                </c:pt>
                <c:pt idx="33">
                  <c:v>5364.0313432835819</c:v>
                </c:pt>
                <c:pt idx="34">
                  <c:v>5616.8029850746261</c:v>
                </c:pt>
                <c:pt idx="35">
                  <c:v>5869.5746268656712</c:v>
                </c:pt>
                <c:pt idx="36">
                  <c:v>6122.3462686567173</c:v>
                </c:pt>
                <c:pt idx="37">
                  <c:v>6375.1179104477615</c:v>
                </c:pt>
                <c:pt idx="38">
                  <c:v>6627.8895522388057</c:v>
                </c:pt>
                <c:pt idx="39">
                  <c:v>6880.6611940298499</c:v>
                </c:pt>
                <c:pt idx="40">
                  <c:v>7133.4328358208959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94.645833333333428</c:v>
                </c:pt>
                <c:pt idx="14">
                  <c:v>356.12499999999983</c:v>
                </c:pt>
                <c:pt idx="15">
                  <c:v>617.60416666666663</c:v>
                </c:pt>
                <c:pt idx="16">
                  <c:v>879.0833333333336</c:v>
                </c:pt>
                <c:pt idx="17">
                  <c:v>1140.5624999999995</c:v>
                </c:pt>
                <c:pt idx="18">
                  <c:v>1402.0416666666672</c:v>
                </c:pt>
                <c:pt idx="19">
                  <c:v>1663.520833333333</c:v>
                </c:pt>
                <c:pt idx="20">
                  <c:v>1925</c:v>
                </c:pt>
                <c:pt idx="21">
                  <c:v>2186.4791666666665</c:v>
                </c:pt>
                <c:pt idx="22">
                  <c:v>2447.9583333333339</c:v>
                </c:pt>
                <c:pt idx="23">
                  <c:v>2709.4374999999995</c:v>
                </c:pt>
                <c:pt idx="24">
                  <c:v>2970.9166666666665</c:v>
                </c:pt>
                <c:pt idx="25">
                  <c:v>3232.3958333333335</c:v>
                </c:pt>
                <c:pt idx="26">
                  <c:v>3493.875</c:v>
                </c:pt>
                <c:pt idx="27">
                  <c:v>3755.354166666667</c:v>
                </c:pt>
                <c:pt idx="28">
                  <c:v>4016.833333333333</c:v>
                </c:pt>
                <c:pt idx="29">
                  <c:v>4278.3125</c:v>
                </c:pt>
                <c:pt idx="30">
                  <c:v>4539.791666666667</c:v>
                </c:pt>
                <c:pt idx="31">
                  <c:v>4801.270833333333</c:v>
                </c:pt>
                <c:pt idx="32">
                  <c:v>5062.75</c:v>
                </c:pt>
                <c:pt idx="33">
                  <c:v>5324.229166666667</c:v>
                </c:pt>
                <c:pt idx="34">
                  <c:v>5585.7083333333321</c:v>
                </c:pt>
                <c:pt idx="35">
                  <c:v>5847.1875</c:v>
                </c:pt>
                <c:pt idx="36">
                  <c:v>6108.6666666666679</c:v>
                </c:pt>
                <c:pt idx="37">
                  <c:v>6370.145833333333</c:v>
                </c:pt>
                <c:pt idx="38">
                  <c:v>6631.625</c:v>
                </c:pt>
                <c:pt idx="39">
                  <c:v>6893.1041666666661</c:v>
                </c:pt>
                <c:pt idx="40">
                  <c:v>7154.583333333333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264.85663716814139</c:v>
                </c:pt>
                <c:pt idx="15">
                  <c:v>548.8805309734513</c:v>
                </c:pt>
                <c:pt idx="16">
                  <c:v>832.90442477876127</c:v>
                </c:pt>
                <c:pt idx="17">
                  <c:v>1116.9283185840702</c:v>
                </c:pt>
                <c:pt idx="18">
                  <c:v>1400.9522123893812</c:v>
                </c:pt>
                <c:pt idx="19">
                  <c:v>1684.9761061946901</c:v>
                </c:pt>
                <c:pt idx="20">
                  <c:v>1969</c:v>
                </c:pt>
                <c:pt idx="21">
                  <c:v>2253.0238938053099</c:v>
                </c:pt>
                <c:pt idx="22">
                  <c:v>2537.0477876106197</c:v>
                </c:pt>
                <c:pt idx="23">
                  <c:v>2821.0716814159291</c:v>
                </c:pt>
                <c:pt idx="24">
                  <c:v>3105.095575221239</c:v>
                </c:pt>
                <c:pt idx="25">
                  <c:v>3389.1194690265488</c:v>
                </c:pt>
                <c:pt idx="26">
                  <c:v>3673.1433628318587</c:v>
                </c:pt>
                <c:pt idx="27">
                  <c:v>3957.1672566371685</c:v>
                </c:pt>
                <c:pt idx="28">
                  <c:v>4241.1911504424779</c:v>
                </c:pt>
                <c:pt idx="29">
                  <c:v>4525.2150442477878</c:v>
                </c:pt>
                <c:pt idx="30">
                  <c:v>4809.2389380530976</c:v>
                </c:pt>
                <c:pt idx="31">
                  <c:v>5093.2628318584075</c:v>
                </c:pt>
                <c:pt idx="32">
                  <c:v>5377.2867256637173</c:v>
                </c:pt>
                <c:pt idx="33">
                  <c:v>5661.3106194690263</c:v>
                </c:pt>
                <c:pt idx="34">
                  <c:v>5945.3345132743343</c:v>
                </c:pt>
                <c:pt idx="35">
                  <c:v>6229.358407079646</c:v>
                </c:pt>
                <c:pt idx="36">
                  <c:v>6513.3823008849577</c:v>
                </c:pt>
                <c:pt idx="37">
                  <c:v>6797.4061946902657</c:v>
                </c:pt>
                <c:pt idx="38">
                  <c:v>7081.4300884955746</c:v>
                </c:pt>
                <c:pt idx="39">
                  <c:v>7365.4539823008836</c:v>
                </c:pt>
                <c:pt idx="40">
                  <c:v>7649.4778761061943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150.38490566037714</c:v>
                </c:pt>
                <c:pt idx="15">
                  <c:v>449.32075471698113</c:v>
                </c:pt>
                <c:pt idx="16">
                  <c:v>748.2566037735852</c:v>
                </c:pt>
                <c:pt idx="17">
                  <c:v>1047.1924528301881</c:v>
                </c:pt>
                <c:pt idx="18">
                  <c:v>1346.128301886793</c:v>
                </c:pt>
                <c:pt idx="19">
                  <c:v>1645.064150943396</c:v>
                </c:pt>
                <c:pt idx="20">
                  <c:v>1944</c:v>
                </c:pt>
                <c:pt idx="21">
                  <c:v>2242.9358490566037</c:v>
                </c:pt>
                <c:pt idx="22">
                  <c:v>2541.8716981132079</c:v>
                </c:pt>
                <c:pt idx="23">
                  <c:v>2840.8075471698112</c:v>
                </c:pt>
                <c:pt idx="24">
                  <c:v>3139.7433962264149</c:v>
                </c:pt>
                <c:pt idx="25">
                  <c:v>3438.6792452830186</c:v>
                </c:pt>
                <c:pt idx="26">
                  <c:v>3737.6150943396228</c:v>
                </c:pt>
                <c:pt idx="27">
                  <c:v>4036.5509433962266</c:v>
                </c:pt>
                <c:pt idx="28">
                  <c:v>4335.4867924528298</c:v>
                </c:pt>
                <c:pt idx="29">
                  <c:v>4634.4226415094336</c:v>
                </c:pt>
                <c:pt idx="30">
                  <c:v>4933.3584905660373</c:v>
                </c:pt>
                <c:pt idx="31">
                  <c:v>5232.2943396226419</c:v>
                </c:pt>
                <c:pt idx="32">
                  <c:v>5531.2301886792457</c:v>
                </c:pt>
                <c:pt idx="33">
                  <c:v>5830.1660377358485</c:v>
                </c:pt>
                <c:pt idx="34">
                  <c:v>6129.1018867924513</c:v>
                </c:pt>
                <c:pt idx="35">
                  <c:v>6428.0377358490568</c:v>
                </c:pt>
                <c:pt idx="36">
                  <c:v>6726.9735849056624</c:v>
                </c:pt>
                <c:pt idx="37">
                  <c:v>7025.9094339622643</c:v>
                </c:pt>
                <c:pt idx="38">
                  <c:v>7324.845283018868</c:v>
                </c:pt>
                <c:pt idx="39">
                  <c:v>7623.7811320754699</c:v>
                </c:pt>
                <c:pt idx="40">
                  <c:v>7922.7169811320755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138.9375</c:v>
                </c:pt>
                <c:pt idx="16">
                  <c:v>487.35000000000031</c:v>
                </c:pt>
                <c:pt idx="17">
                  <c:v>835.76249999999925</c:v>
                </c:pt>
                <c:pt idx="18">
                  <c:v>1184.1750000000009</c:v>
                </c:pt>
                <c:pt idx="19">
                  <c:v>1532.5874999999999</c:v>
                </c:pt>
                <c:pt idx="20">
                  <c:v>1881</c:v>
                </c:pt>
                <c:pt idx="21">
                  <c:v>2229.4125000000004</c:v>
                </c:pt>
                <c:pt idx="22">
                  <c:v>2577.8250000000003</c:v>
                </c:pt>
                <c:pt idx="23">
                  <c:v>2926.2374999999997</c:v>
                </c:pt>
                <c:pt idx="24">
                  <c:v>3274.6499999999996</c:v>
                </c:pt>
                <c:pt idx="25">
                  <c:v>3623.0625</c:v>
                </c:pt>
                <c:pt idx="26">
                  <c:v>3971.4750000000004</c:v>
                </c:pt>
                <c:pt idx="27">
                  <c:v>4319.8875000000007</c:v>
                </c:pt>
                <c:pt idx="28">
                  <c:v>4668.2999999999993</c:v>
                </c:pt>
                <c:pt idx="29">
                  <c:v>5016.7124999999996</c:v>
                </c:pt>
                <c:pt idx="30">
                  <c:v>5365.125</c:v>
                </c:pt>
                <c:pt idx="31">
                  <c:v>5713.5375000000004</c:v>
                </c:pt>
                <c:pt idx="32">
                  <c:v>6061.9500000000007</c:v>
                </c:pt>
                <c:pt idx="33">
                  <c:v>6410.3624999999993</c:v>
                </c:pt>
                <c:pt idx="34">
                  <c:v>6758.7749999999978</c:v>
                </c:pt>
                <c:pt idx="35">
                  <c:v>7107.1875</c:v>
                </c:pt>
                <c:pt idx="36">
                  <c:v>7455.6000000000022</c:v>
                </c:pt>
                <c:pt idx="37">
                  <c:v>7804.0125000000007</c:v>
                </c:pt>
                <c:pt idx="38">
                  <c:v>8152.4249999999993</c:v>
                </c:pt>
                <c:pt idx="39">
                  <c:v>8500.8374999999978</c:v>
                </c:pt>
                <c:pt idx="40">
                  <c:v>8849.25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294.72820512820539</c:v>
                </c:pt>
                <c:pt idx="17">
                  <c:v>670.04615384615306</c:v>
                </c:pt>
                <c:pt idx="18">
                  <c:v>1045.3641025641034</c:v>
                </c:pt>
                <c:pt idx="19">
                  <c:v>1420.6820512820511</c:v>
                </c:pt>
                <c:pt idx="20">
                  <c:v>1796</c:v>
                </c:pt>
                <c:pt idx="21">
                  <c:v>2171.3179487179491</c:v>
                </c:pt>
                <c:pt idx="22">
                  <c:v>2546.6358974358977</c:v>
                </c:pt>
                <c:pt idx="23">
                  <c:v>2921.9538461538459</c:v>
                </c:pt>
                <c:pt idx="24">
                  <c:v>3297.2717948717946</c:v>
                </c:pt>
                <c:pt idx="25">
                  <c:v>3672.5897435897436</c:v>
                </c:pt>
                <c:pt idx="26">
                  <c:v>4047.9076923076927</c:v>
                </c:pt>
                <c:pt idx="27">
                  <c:v>4423.2256410256414</c:v>
                </c:pt>
                <c:pt idx="28">
                  <c:v>4798.5435897435891</c:v>
                </c:pt>
                <c:pt idx="29">
                  <c:v>5173.8615384615377</c:v>
                </c:pt>
                <c:pt idx="30">
                  <c:v>5549.1794871794873</c:v>
                </c:pt>
                <c:pt idx="31">
                  <c:v>5924.4974358974368</c:v>
                </c:pt>
                <c:pt idx="32">
                  <c:v>6299.8153846153855</c:v>
                </c:pt>
                <c:pt idx="33">
                  <c:v>6675.1333333333332</c:v>
                </c:pt>
                <c:pt idx="34">
                  <c:v>7050.45128205128</c:v>
                </c:pt>
                <c:pt idx="35">
                  <c:v>7425.7692307692305</c:v>
                </c:pt>
                <c:pt idx="36">
                  <c:v>7801.0871794871819</c:v>
                </c:pt>
                <c:pt idx="37">
                  <c:v>8176.4051282051296</c:v>
                </c:pt>
                <c:pt idx="38">
                  <c:v>8551.7230769230755</c:v>
                </c:pt>
                <c:pt idx="39">
                  <c:v>8927.0410256410232</c:v>
                </c:pt>
                <c:pt idx="40">
                  <c:v>9302.3589743589746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292.10256410256437</c:v>
                </c:pt>
                <c:pt idx="17">
                  <c:v>664.0769230769223</c:v>
                </c:pt>
                <c:pt idx="18">
                  <c:v>1036.0512820512829</c:v>
                </c:pt>
                <c:pt idx="19">
                  <c:v>1408.0256410256409</c:v>
                </c:pt>
                <c:pt idx="20">
                  <c:v>1780</c:v>
                </c:pt>
                <c:pt idx="21">
                  <c:v>2151.9743589743593</c:v>
                </c:pt>
                <c:pt idx="22">
                  <c:v>2523.9487179487182</c:v>
                </c:pt>
                <c:pt idx="23">
                  <c:v>2895.9230769230767</c:v>
                </c:pt>
                <c:pt idx="24">
                  <c:v>3267.8974358974356</c:v>
                </c:pt>
                <c:pt idx="25">
                  <c:v>3639.8717948717949</c:v>
                </c:pt>
                <c:pt idx="26">
                  <c:v>4011.8461538461538</c:v>
                </c:pt>
                <c:pt idx="27">
                  <c:v>4383.8205128205136</c:v>
                </c:pt>
                <c:pt idx="28">
                  <c:v>4755.7948717948711</c:v>
                </c:pt>
                <c:pt idx="29">
                  <c:v>5127.7692307692305</c:v>
                </c:pt>
                <c:pt idx="30">
                  <c:v>5499.7435897435898</c:v>
                </c:pt>
                <c:pt idx="31">
                  <c:v>5871.7179487179483</c:v>
                </c:pt>
                <c:pt idx="32">
                  <c:v>6243.6923076923085</c:v>
                </c:pt>
                <c:pt idx="33">
                  <c:v>6615.6666666666661</c:v>
                </c:pt>
                <c:pt idx="34">
                  <c:v>6987.6410256410245</c:v>
                </c:pt>
                <c:pt idx="35">
                  <c:v>7359.6153846153848</c:v>
                </c:pt>
                <c:pt idx="36">
                  <c:v>7731.589743589745</c:v>
                </c:pt>
                <c:pt idx="37">
                  <c:v>8103.5641025641025</c:v>
                </c:pt>
                <c:pt idx="38">
                  <c:v>8475.538461538461</c:v>
                </c:pt>
                <c:pt idx="39">
                  <c:v>8847.5128205128185</c:v>
                </c:pt>
                <c:pt idx="40">
                  <c:v>9219.4871794871797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224.22400000000027</c:v>
                </c:pt>
                <c:pt idx="17">
                  <c:v>597.16799999999921</c:v>
                </c:pt>
                <c:pt idx="18">
                  <c:v>970.11200000000065</c:v>
                </c:pt>
                <c:pt idx="19">
                  <c:v>1343.0559999999998</c:v>
                </c:pt>
                <c:pt idx="20">
                  <c:v>1716</c:v>
                </c:pt>
                <c:pt idx="21">
                  <c:v>2088.9440000000004</c:v>
                </c:pt>
                <c:pt idx="22">
                  <c:v>2461.8880000000004</c:v>
                </c:pt>
                <c:pt idx="23">
                  <c:v>2834.8319999999994</c:v>
                </c:pt>
                <c:pt idx="24">
                  <c:v>3207.7759999999998</c:v>
                </c:pt>
                <c:pt idx="25">
                  <c:v>3580.72</c:v>
                </c:pt>
                <c:pt idx="26">
                  <c:v>3953.6640000000007</c:v>
                </c:pt>
                <c:pt idx="27">
                  <c:v>4326.6080000000002</c:v>
                </c:pt>
                <c:pt idx="28">
                  <c:v>4699.5519999999997</c:v>
                </c:pt>
                <c:pt idx="29">
                  <c:v>5072.4959999999992</c:v>
                </c:pt>
                <c:pt idx="30">
                  <c:v>5445.44</c:v>
                </c:pt>
                <c:pt idx="31">
                  <c:v>5818.3840000000009</c:v>
                </c:pt>
                <c:pt idx="32">
                  <c:v>6191.3280000000004</c:v>
                </c:pt>
                <c:pt idx="33">
                  <c:v>6564.2719999999999</c:v>
                </c:pt>
                <c:pt idx="34">
                  <c:v>6937.2159999999985</c:v>
                </c:pt>
                <c:pt idx="35">
                  <c:v>7310.16</c:v>
                </c:pt>
                <c:pt idx="36">
                  <c:v>7683.1040000000021</c:v>
                </c:pt>
                <c:pt idx="37">
                  <c:v>8056.0480000000016</c:v>
                </c:pt>
                <c:pt idx="38">
                  <c:v>8428.9919999999984</c:v>
                </c:pt>
                <c:pt idx="39">
                  <c:v>8801.9359999999979</c:v>
                </c:pt>
                <c:pt idx="40">
                  <c:v>9174.8799999999992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65.758823529412041</c:v>
                </c:pt>
                <c:pt idx="17">
                  <c:v>448.56911764705802</c:v>
                </c:pt>
                <c:pt idx="18">
                  <c:v>831.37941176470667</c:v>
                </c:pt>
                <c:pt idx="19">
                  <c:v>1214.1897058823527</c:v>
                </c:pt>
                <c:pt idx="20">
                  <c:v>1597</c:v>
                </c:pt>
                <c:pt idx="21">
                  <c:v>1979.8102941176471</c:v>
                </c:pt>
                <c:pt idx="22">
                  <c:v>2362.6205882352947</c:v>
                </c:pt>
                <c:pt idx="23">
                  <c:v>2745.4308823529404</c:v>
                </c:pt>
                <c:pt idx="24">
                  <c:v>3128.241176470588</c:v>
                </c:pt>
                <c:pt idx="25">
                  <c:v>3511.0514705882351</c:v>
                </c:pt>
                <c:pt idx="26">
                  <c:v>3893.8617647058827</c:v>
                </c:pt>
                <c:pt idx="27">
                  <c:v>4276.6720588235294</c:v>
                </c:pt>
                <c:pt idx="28">
                  <c:v>4659.482352941176</c:v>
                </c:pt>
                <c:pt idx="29">
                  <c:v>5042.2926470588227</c:v>
                </c:pt>
                <c:pt idx="30">
                  <c:v>5425.1029411764703</c:v>
                </c:pt>
                <c:pt idx="31">
                  <c:v>5807.9132352941178</c:v>
                </c:pt>
                <c:pt idx="32">
                  <c:v>6190.7235294117645</c:v>
                </c:pt>
                <c:pt idx="33">
                  <c:v>6573.5338235294112</c:v>
                </c:pt>
                <c:pt idx="34">
                  <c:v>6956.3441176470578</c:v>
                </c:pt>
                <c:pt idx="35">
                  <c:v>7339.1544117647063</c:v>
                </c:pt>
                <c:pt idx="36">
                  <c:v>7721.9647058823539</c:v>
                </c:pt>
                <c:pt idx="37">
                  <c:v>8104.7750000000015</c:v>
                </c:pt>
                <c:pt idx="38">
                  <c:v>8487.5852941176454</c:v>
                </c:pt>
                <c:pt idx="39">
                  <c:v>8870.395588235293</c:v>
                </c:pt>
                <c:pt idx="40">
                  <c:v>9253.2058823529405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82.223188405797345</c:v>
                </c:pt>
                <c:pt idx="17">
                  <c:v>434.91739130434706</c:v>
                </c:pt>
                <c:pt idx="18">
                  <c:v>787.61159420289925</c:v>
                </c:pt>
                <c:pt idx="19">
                  <c:v>1140.3057971014489</c:v>
                </c:pt>
                <c:pt idx="20">
                  <c:v>1493</c:v>
                </c:pt>
                <c:pt idx="21">
                  <c:v>1845.6942028985511</c:v>
                </c:pt>
                <c:pt idx="22">
                  <c:v>2198.3884057971022</c:v>
                </c:pt>
                <c:pt idx="23">
                  <c:v>2551.0826086956513</c:v>
                </c:pt>
                <c:pt idx="24">
                  <c:v>2903.7768115942026</c:v>
                </c:pt>
                <c:pt idx="25">
                  <c:v>3256.4710144927535</c:v>
                </c:pt>
                <c:pt idx="26">
                  <c:v>3609.1652173913049</c:v>
                </c:pt>
                <c:pt idx="27">
                  <c:v>3961.8594202898557</c:v>
                </c:pt>
                <c:pt idx="28">
                  <c:v>4314.5536231884053</c:v>
                </c:pt>
                <c:pt idx="29">
                  <c:v>4667.2478260869566</c:v>
                </c:pt>
                <c:pt idx="30">
                  <c:v>5019.942028985507</c:v>
                </c:pt>
                <c:pt idx="31">
                  <c:v>5372.6362318840584</c:v>
                </c:pt>
                <c:pt idx="32">
                  <c:v>5725.3304347826097</c:v>
                </c:pt>
                <c:pt idx="33">
                  <c:v>6078.0246376811583</c:v>
                </c:pt>
                <c:pt idx="34">
                  <c:v>6430.7188405797087</c:v>
                </c:pt>
                <c:pt idx="35">
                  <c:v>6783.413043478261</c:v>
                </c:pt>
                <c:pt idx="36">
                  <c:v>7136.1072463768123</c:v>
                </c:pt>
                <c:pt idx="37">
                  <c:v>7488.8014492753628</c:v>
                </c:pt>
                <c:pt idx="38">
                  <c:v>7841.4956521739123</c:v>
                </c:pt>
                <c:pt idx="39">
                  <c:v>8194.1898550724618</c:v>
                </c:pt>
                <c:pt idx="40">
                  <c:v>8546.884057971014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188.57368421052632</c:v>
                </c:pt>
                <c:pt idx="16">
                  <c:v>416.25894736842122</c:v>
                </c:pt>
                <c:pt idx="17">
                  <c:v>643.94421052631526</c:v>
                </c:pt>
                <c:pt idx="18">
                  <c:v>871.62947368421101</c:v>
                </c:pt>
                <c:pt idx="19">
                  <c:v>1099.314736842105</c:v>
                </c:pt>
                <c:pt idx="20">
                  <c:v>1327</c:v>
                </c:pt>
                <c:pt idx="21">
                  <c:v>1554.6852631578947</c:v>
                </c:pt>
                <c:pt idx="22">
                  <c:v>1782.3705263157899</c:v>
                </c:pt>
                <c:pt idx="23">
                  <c:v>2010.0557894736837</c:v>
                </c:pt>
                <c:pt idx="24">
                  <c:v>2237.7410526315789</c:v>
                </c:pt>
                <c:pt idx="25">
                  <c:v>2465.4263157894738</c:v>
                </c:pt>
                <c:pt idx="26">
                  <c:v>2693.1115789473683</c:v>
                </c:pt>
                <c:pt idx="27">
                  <c:v>2920.7968421052633</c:v>
                </c:pt>
                <c:pt idx="28">
                  <c:v>3148.4821052631578</c:v>
                </c:pt>
                <c:pt idx="29">
                  <c:v>3376.1673684210523</c:v>
                </c:pt>
                <c:pt idx="30">
                  <c:v>3603.8526315789472</c:v>
                </c:pt>
                <c:pt idx="31">
                  <c:v>3831.5378947368426</c:v>
                </c:pt>
                <c:pt idx="32">
                  <c:v>4059.2231578947371</c:v>
                </c:pt>
                <c:pt idx="33">
                  <c:v>4286.9084210526316</c:v>
                </c:pt>
                <c:pt idx="34">
                  <c:v>4514.5936842105257</c:v>
                </c:pt>
                <c:pt idx="35">
                  <c:v>4742.2789473684206</c:v>
                </c:pt>
                <c:pt idx="36">
                  <c:v>4969.9642105263165</c:v>
                </c:pt>
                <c:pt idx="37">
                  <c:v>5197.6494736842105</c:v>
                </c:pt>
                <c:pt idx="38">
                  <c:v>5425.3347368421055</c:v>
                </c:pt>
                <c:pt idx="39">
                  <c:v>5653.0199999999986</c:v>
                </c:pt>
                <c:pt idx="40">
                  <c:v>5880.7052631578945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168.62702702702688</c:v>
                </c:pt>
                <c:pt idx="15">
                  <c:v>376.85585585585585</c:v>
                </c:pt>
                <c:pt idx="16">
                  <c:v>585.08468468468482</c:v>
                </c:pt>
                <c:pt idx="17">
                  <c:v>793.31351351351304</c:v>
                </c:pt>
                <c:pt idx="18">
                  <c:v>1001.5423423423429</c:v>
                </c:pt>
                <c:pt idx="19">
                  <c:v>1209.7711711711709</c:v>
                </c:pt>
                <c:pt idx="20">
                  <c:v>1418</c:v>
                </c:pt>
                <c:pt idx="21">
                  <c:v>1626.2288288288291</c:v>
                </c:pt>
                <c:pt idx="22">
                  <c:v>1834.457657657658</c:v>
                </c:pt>
                <c:pt idx="23">
                  <c:v>2042.686486486486</c:v>
                </c:pt>
                <c:pt idx="24">
                  <c:v>2250.9153153153152</c:v>
                </c:pt>
                <c:pt idx="25">
                  <c:v>2459.1441441441443</c:v>
                </c:pt>
                <c:pt idx="26">
                  <c:v>2667.372972972973</c:v>
                </c:pt>
                <c:pt idx="27">
                  <c:v>2875.6018018018021</c:v>
                </c:pt>
                <c:pt idx="28">
                  <c:v>3083.8306306306304</c:v>
                </c:pt>
                <c:pt idx="29">
                  <c:v>3292.059459459459</c:v>
                </c:pt>
                <c:pt idx="30">
                  <c:v>3500.2882882882882</c:v>
                </c:pt>
                <c:pt idx="31">
                  <c:v>3708.5171171171173</c:v>
                </c:pt>
                <c:pt idx="32">
                  <c:v>3916.7459459459465</c:v>
                </c:pt>
                <c:pt idx="33">
                  <c:v>4124.9747747747742</c:v>
                </c:pt>
                <c:pt idx="34">
                  <c:v>4333.2036036036025</c:v>
                </c:pt>
                <c:pt idx="35">
                  <c:v>4541.4324324324325</c:v>
                </c:pt>
                <c:pt idx="36">
                  <c:v>4749.6612612612626</c:v>
                </c:pt>
                <c:pt idx="37">
                  <c:v>4957.8900900900908</c:v>
                </c:pt>
                <c:pt idx="38">
                  <c:v>5166.1189189189181</c:v>
                </c:pt>
                <c:pt idx="39">
                  <c:v>5374.3477477477463</c:v>
                </c:pt>
                <c:pt idx="40">
                  <c:v>5582.5765765765764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188.71794871794887</c:v>
                </c:pt>
                <c:pt idx="17">
                  <c:v>429.03846153846109</c:v>
                </c:pt>
                <c:pt idx="18">
                  <c:v>669.35897435897482</c:v>
                </c:pt>
                <c:pt idx="19">
                  <c:v>909.67948717948696</c:v>
                </c:pt>
                <c:pt idx="20">
                  <c:v>1150</c:v>
                </c:pt>
                <c:pt idx="21">
                  <c:v>1390.3205128205129</c:v>
                </c:pt>
                <c:pt idx="22">
                  <c:v>1630.6410256410261</c:v>
                </c:pt>
                <c:pt idx="23">
                  <c:v>1870.9615384615381</c:v>
                </c:pt>
                <c:pt idx="24">
                  <c:v>2111.2820512820513</c:v>
                </c:pt>
                <c:pt idx="25">
                  <c:v>2351.602564102564</c:v>
                </c:pt>
                <c:pt idx="26">
                  <c:v>2591.9230769230771</c:v>
                </c:pt>
                <c:pt idx="27">
                  <c:v>2832.2435897435903</c:v>
                </c:pt>
                <c:pt idx="28">
                  <c:v>3072.5641025641021</c:v>
                </c:pt>
                <c:pt idx="29">
                  <c:v>3312.8846153846152</c:v>
                </c:pt>
                <c:pt idx="30">
                  <c:v>3553.2051282051284</c:v>
                </c:pt>
                <c:pt idx="31">
                  <c:v>3793.5256410256411</c:v>
                </c:pt>
                <c:pt idx="32">
                  <c:v>4033.8461538461538</c:v>
                </c:pt>
                <c:pt idx="33">
                  <c:v>4274.166666666667</c:v>
                </c:pt>
                <c:pt idx="34">
                  <c:v>4514.4871794871788</c:v>
                </c:pt>
                <c:pt idx="35">
                  <c:v>4754.8076923076924</c:v>
                </c:pt>
                <c:pt idx="36">
                  <c:v>4995.128205128206</c:v>
                </c:pt>
                <c:pt idx="37">
                  <c:v>5235.4487179487178</c:v>
                </c:pt>
                <c:pt idx="38">
                  <c:v>5475.7692307692305</c:v>
                </c:pt>
                <c:pt idx="39">
                  <c:v>5716.0897435897432</c:v>
                </c:pt>
                <c:pt idx="40">
                  <c:v>5956.4102564102568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110.84210526315789</c:v>
                </c:pt>
                <c:pt idx="16">
                  <c:v>244.6736842105264</c:v>
                </c:pt>
                <c:pt idx="17">
                  <c:v>378.50526315789443</c:v>
                </c:pt>
                <c:pt idx="18">
                  <c:v>512.33684210526349</c:v>
                </c:pt>
                <c:pt idx="19">
                  <c:v>646.16842105263152</c:v>
                </c:pt>
                <c:pt idx="20">
                  <c:v>780</c:v>
                </c:pt>
                <c:pt idx="21">
                  <c:v>913.8315789473686</c:v>
                </c:pt>
                <c:pt idx="22">
                  <c:v>1047.663157894737</c:v>
                </c:pt>
                <c:pt idx="23">
                  <c:v>1181.4947368421051</c:v>
                </c:pt>
                <c:pt idx="24">
                  <c:v>1315.3263157894735</c:v>
                </c:pt>
                <c:pt idx="25">
                  <c:v>1449.1578947368421</c:v>
                </c:pt>
                <c:pt idx="26">
                  <c:v>1582.9894736842105</c:v>
                </c:pt>
                <c:pt idx="27">
                  <c:v>1716.8210526315793</c:v>
                </c:pt>
                <c:pt idx="28">
                  <c:v>1850.652631578947</c:v>
                </c:pt>
                <c:pt idx="29">
                  <c:v>1984.4842105263158</c:v>
                </c:pt>
                <c:pt idx="30">
                  <c:v>2118.3157894736842</c:v>
                </c:pt>
                <c:pt idx="31">
                  <c:v>2252.1473684210528</c:v>
                </c:pt>
                <c:pt idx="32">
                  <c:v>2385.9789473684214</c:v>
                </c:pt>
                <c:pt idx="33">
                  <c:v>2519.810526315789</c:v>
                </c:pt>
                <c:pt idx="34">
                  <c:v>2653.6421052631572</c:v>
                </c:pt>
                <c:pt idx="35">
                  <c:v>2787.4736842105262</c:v>
                </c:pt>
                <c:pt idx="36">
                  <c:v>2921.3052631578953</c:v>
                </c:pt>
                <c:pt idx="37">
                  <c:v>3055.136842105263</c:v>
                </c:pt>
                <c:pt idx="38">
                  <c:v>3188.9684210526316</c:v>
                </c:pt>
                <c:pt idx="39">
                  <c:v>3322.7999999999993</c:v>
                </c:pt>
                <c:pt idx="40">
                  <c:v>3456.6315789473683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158.5756097560982</c:v>
                </c:pt>
                <c:pt idx="19">
                  <c:v>466.28780487804858</c:v>
                </c:pt>
                <c:pt idx="20">
                  <c:v>774</c:v>
                </c:pt>
                <c:pt idx="21">
                  <c:v>1081.7121951219515</c:v>
                </c:pt>
                <c:pt idx="22">
                  <c:v>1389.4243902439027</c:v>
                </c:pt>
                <c:pt idx="23">
                  <c:v>1697.1365853658531</c:v>
                </c:pt>
                <c:pt idx="24">
                  <c:v>2004.8487804878046</c:v>
                </c:pt>
                <c:pt idx="25">
                  <c:v>2312.560975609756</c:v>
                </c:pt>
                <c:pt idx="26">
                  <c:v>2620.2731707317075</c:v>
                </c:pt>
                <c:pt idx="27">
                  <c:v>2927.985365853659</c:v>
                </c:pt>
                <c:pt idx="28">
                  <c:v>3235.6975609756091</c:v>
                </c:pt>
                <c:pt idx="29">
                  <c:v>3543.4097560975606</c:v>
                </c:pt>
                <c:pt idx="30">
                  <c:v>3851.1219512195121</c:v>
                </c:pt>
                <c:pt idx="31">
                  <c:v>4158.8341463414636</c:v>
                </c:pt>
                <c:pt idx="32">
                  <c:v>4466.546341463415</c:v>
                </c:pt>
                <c:pt idx="33">
                  <c:v>4774.2585365853656</c:v>
                </c:pt>
                <c:pt idx="34">
                  <c:v>5081.9707317073162</c:v>
                </c:pt>
                <c:pt idx="35">
                  <c:v>5389.6829268292686</c:v>
                </c:pt>
                <c:pt idx="36">
                  <c:v>5697.3951219512201</c:v>
                </c:pt>
                <c:pt idx="37">
                  <c:v>6005.1073170731715</c:v>
                </c:pt>
                <c:pt idx="38">
                  <c:v>6312.8195121951212</c:v>
                </c:pt>
                <c:pt idx="39">
                  <c:v>6620.5317073170718</c:v>
                </c:pt>
                <c:pt idx="40">
                  <c:v>6928.2439024390242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97.768421052631169</c:v>
                </c:pt>
                <c:pt idx="18">
                  <c:v>294.51228070175478</c:v>
                </c:pt>
                <c:pt idx="19">
                  <c:v>491.25614035087705</c:v>
                </c:pt>
                <c:pt idx="20">
                  <c:v>688</c:v>
                </c:pt>
                <c:pt idx="21">
                  <c:v>884.74385964912301</c:v>
                </c:pt>
                <c:pt idx="22">
                  <c:v>1081.487719298246</c:v>
                </c:pt>
                <c:pt idx="23">
                  <c:v>1278.231578947368</c:v>
                </c:pt>
                <c:pt idx="24">
                  <c:v>1474.9754385964911</c:v>
                </c:pt>
                <c:pt idx="25">
                  <c:v>1671.719298245614</c:v>
                </c:pt>
                <c:pt idx="26">
                  <c:v>1868.4631578947369</c:v>
                </c:pt>
                <c:pt idx="27">
                  <c:v>2065.2070175438598</c:v>
                </c:pt>
                <c:pt idx="28">
                  <c:v>2261.9508771929823</c:v>
                </c:pt>
                <c:pt idx="29">
                  <c:v>2458.6947368421052</c:v>
                </c:pt>
                <c:pt idx="30">
                  <c:v>2655.4385964912281</c:v>
                </c:pt>
                <c:pt idx="31">
                  <c:v>2852.182456140351</c:v>
                </c:pt>
                <c:pt idx="32">
                  <c:v>3048.9263157894738</c:v>
                </c:pt>
                <c:pt idx="33">
                  <c:v>3245.6701754385963</c:v>
                </c:pt>
                <c:pt idx="34">
                  <c:v>3442.4140350877183</c:v>
                </c:pt>
                <c:pt idx="35">
                  <c:v>3639.1578947368421</c:v>
                </c:pt>
                <c:pt idx="36">
                  <c:v>3835.9017543859659</c:v>
                </c:pt>
                <c:pt idx="37">
                  <c:v>4032.6456140350879</c:v>
                </c:pt>
                <c:pt idx="38">
                  <c:v>4229.3894736842103</c:v>
                </c:pt>
                <c:pt idx="39">
                  <c:v>4426.1333333333323</c:v>
                </c:pt>
                <c:pt idx="40">
                  <c:v>4622.8771929824561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38.816666666666407</c:v>
                </c:pt>
                <c:pt idx="20">
                  <c:v>411</c:v>
                </c:pt>
                <c:pt idx="21">
                  <c:v>783.18333333333362</c:v>
                </c:pt>
                <c:pt idx="22">
                  <c:v>1155.3666666666672</c:v>
                </c:pt>
                <c:pt idx="23">
                  <c:v>1527.5499999999995</c:v>
                </c:pt>
                <c:pt idx="24">
                  <c:v>1899.7333333333331</c:v>
                </c:pt>
                <c:pt idx="25">
                  <c:v>2271.9166666666665</c:v>
                </c:pt>
                <c:pt idx="26">
                  <c:v>2644.1000000000004</c:v>
                </c:pt>
                <c:pt idx="27">
                  <c:v>3016.2833333333338</c:v>
                </c:pt>
                <c:pt idx="28">
                  <c:v>3388.4666666666662</c:v>
                </c:pt>
                <c:pt idx="29">
                  <c:v>3760.6499999999996</c:v>
                </c:pt>
                <c:pt idx="30">
                  <c:v>4132.833333333333</c:v>
                </c:pt>
                <c:pt idx="31">
                  <c:v>4505.0166666666664</c:v>
                </c:pt>
                <c:pt idx="32">
                  <c:v>4877.2000000000007</c:v>
                </c:pt>
                <c:pt idx="33">
                  <c:v>5249.3833333333332</c:v>
                </c:pt>
                <c:pt idx="34">
                  <c:v>5621.5666666666648</c:v>
                </c:pt>
                <c:pt idx="35">
                  <c:v>5993.75</c:v>
                </c:pt>
                <c:pt idx="36">
                  <c:v>6365.9333333333352</c:v>
                </c:pt>
                <c:pt idx="37">
                  <c:v>6738.1166666666668</c:v>
                </c:pt>
                <c:pt idx="38">
                  <c:v>7110.2999999999993</c:v>
                </c:pt>
                <c:pt idx="39">
                  <c:v>7482.4833333333327</c:v>
                </c:pt>
                <c:pt idx="40">
                  <c:v>7854.666666666667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02.03.20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44.313642384106004</c:v>
                </c:pt>
                <c:pt idx="3">
                  <c:v>530.48543046357611</c:v>
                </c:pt>
                <c:pt idx="4">
                  <c:v>877.75099337748361</c:v>
                </c:pt>
                <c:pt idx="5">
                  <c:v>1225.0165562913908</c:v>
                </c:pt>
                <c:pt idx="6">
                  <c:v>1572.2821192052979</c:v>
                </c:pt>
                <c:pt idx="7">
                  <c:v>1919.5476821192051</c:v>
                </c:pt>
                <c:pt idx="8">
                  <c:v>2266.8132450331127</c:v>
                </c:pt>
                <c:pt idx="9">
                  <c:v>2614.0788079470203</c:v>
                </c:pt>
                <c:pt idx="10">
                  <c:v>2961.344370860927</c:v>
                </c:pt>
                <c:pt idx="11">
                  <c:v>3308.6099337748346</c:v>
                </c:pt>
                <c:pt idx="12">
                  <c:v>3655.8754966887414</c:v>
                </c:pt>
                <c:pt idx="13">
                  <c:v>4003.1410596026494</c:v>
                </c:pt>
                <c:pt idx="14">
                  <c:v>4350.4066225165561</c:v>
                </c:pt>
                <c:pt idx="15">
                  <c:v>4697.6721854304633</c:v>
                </c:pt>
                <c:pt idx="16">
                  <c:v>5044.9377483443714</c:v>
                </c:pt>
                <c:pt idx="17">
                  <c:v>5392.2033112582767</c:v>
                </c:pt>
                <c:pt idx="18">
                  <c:v>5739.4688741721866</c:v>
                </c:pt>
                <c:pt idx="19">
                  <c:v>6086.7344370860919</c:v>
                </c:pt>
                <c:pt idx="20">
                  <c:v>6434</c:v>
                </c:pt>
                <c:pt idx="21">
                  <c:v>6781.2655629139081</c:v>
                </c:pt>
                <c:pt idx="22">
                  <c:v>7128.5311258278161</c:v>
                </c:pt>
                <c:pt idx="23">
                  <c:v>7475.7966887417206</c:v>
                </c:pt>
                <c:pt idx="24">
                  <c:v>7823.0622516556286</c:v>
                </c:pt>
                <c:pt idx="25">
                  <c:v>8170.3278145695367</c:v>
                </c:pt>
                <c:pt idx="26">
                  <c:v>8517.5933774834448</c:v>
                </c:pt>
                <c:pt idx="27">
                  <c:v>8864.8589403973529</c:v>
                </c:pt>
                <c:pt idx="28">
                  <c:v>9212.1245033112573</c:v>
                </c:pt>
                <c:pt idx="29">
                  <c:v>9559.3900662251654</c:v>
                </c:pt>
                <c:pt idx="30">
                  <c:v>9906.6556291390734</c:v>
                </c:pt>
                <c:pt idx="31">
                  <c:v>10253.921192052981</c:v>
                </c:pt>
                <c:pt idx="32">
                  <c:v>10601.186754966888</c:v>
                </c:pt>
                <c:pt idx="33">
                  <c:v>10948.452317880794</c:v>
                </c:pt>
                <c:pt idx="34">
                  <c:v>11295.7178807947</c:v>
                </c:pt>
                <c:pt idx="35">
                  <c:v>11642.98344370861</c:v>
                </c:pt>
                <c:pt idx="36">
                  <c:v>11990.249006622518</c:v>
                </c:pt>
                <c:pt idx="37">
                  <c:v>12337.514569536424</c:v>
                </c:pt>
                <c:pt idx="38">
                  <c:v>12684.780132450331</c:v>
                </c:pt>
                <c:pt idx="39">
                  <c:v>13032.045695364237</c:v>
                </c:pt>
                <c:pt idx="40">
                  <c:v>13379.311258278145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23.03.20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87.021352313167228</c:v>
                </c:pt>
                <c:pt idx="4">
                  <c:v>450.72597864768687</c:v>
                </c:pt>
                <c:pt idx="5">
                  <c:v>814.43060498220643</c:v>
                </c:pt>
                <c:pt idx="6">
                  <c:v>1178.135231316726</c:v>
                </c:pt>
                <c:pt idx="7">
                  <c:v>1541.8398576512454</c:v>
                </c:pt>
                <c:pt idx="8">
                  <c:v>1905.5444839857651</c:v>
                </c:pt>
                <c:pt idx="9">
                  <c:v>2269.2491103202851</c:v>
                </c:pt>
                <c:pt idx="10">
                  <c:v>2632.9537366548043</c:v>
                </c:pt>
                <c:pt idx="11">
                  <c:v>2996.6583629893244</c:v>
                </c:pt>
                <c:pt idx="12">
                  <c:v>3360.3629893238435</c:v>
                </c:pt>
                <c:pt idx="13">
                  <c:v>3724.0676156583631</c:v>
                </c:pt>
                <c:pt idx="14">
                  <c:v>4087.7722419928828</c:v>
                </c:pt>
                <c:pt idx="15">
                  <c:v>4451.4768683274024</c:v>
                </c:pt>
                <c:pt idx="16">
                  <c:v>4815.1814946619215</c:v>
                </c:pt>
                <c:pt idx="17">
                  <c:v>5178.8861209964407</c:v>
                </c:pt>
                <c:pt idx="18">
                  <c:v>5542.5907473309617</c:v>
                </c:pt>
                <c:pt idx="19">
                  <c:v>5906.2953736654808</c:v>
                </c:pt>
                <c:pt idx="20">
                  <c:v>6270</c:v>
                </c:pt>
                <c:pt idx="21">
                  <c:v>6633.7046263345192</c:v>
                </c:pt>
                <c:pt idx="22">
                  <c:v>6997.4092526690401</c:v>
                </c:pt>
                <c:pt idx="23">
                  <c:v>7361.1138790035575</c:v>
                </c:pt>
                <c:pt idx="24">
                  <c:v>7724.8185053380785</c:v>
                </c:pt>
                <c:pt idx="25">
                  <c:v>8088.5231316725976</c:v>
                </c:pt>
                <c:pt idx="26">
                  <c:v>8452.2277580071168</c:v>
                </c:pt>
                <c:pt idx="27">
                  <c:v>8815.9323843416369</c:v>
                </c:pt>
                <c:pt idx="28">
                  <c:v>9179.6370106761569</c:v>
                </c:pt>
                <c:pt idx="29">
                  <c:v>9543.341637010677</c:v>
                </c:pt>
                <c:pt idx="30">
                  <c:v>9907.0462633451953</c:v>
                </c:pt>
                <c:pt idx="31">
                  <c:v>10270.750889679715</c:v>
                </c:pt>
                <c:pt idx="32">
                  <c:v>10634.455516014235</c:v>
                </c:pt>
                <c:pt idx="33">
                  <c:v>10998.160142348754</c:v>
                </c:pt>
                <c:pt idx="34">
                  <c:v>11361.864768683272</c:v>
                </c:pt>
                <c:pt idx="35">
                  <c:v>11725.569395017794</c:v>
                </c:pt>
                <c:pt idx="36">
                  <c:v>12089.274021352316</c:v>
                </c:pt>
                <c:pt idx="37">
                  <c:v>12452.978647686832</c:v>
                </c:pt>
                <c:pt idx="38">
                  <c:v>12816.683274021352</c:v>
                </c:pt>
                <c:pt idx="39">
                  <c:v>13180.38790035587</c:v>
                </c:pt>
                <c:pt idx="40">
                  <c:v>13544.092526690392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07.02.20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156.78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1829.1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3396.9000000000005</c:v>
                </c:pt>
                <c:pt idx="14">
                  <c:v>3658.2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6793.8000000000011</c:v>
                </c:pt>
                <c:pt idx="27">
                  <c:v>7055.1</c:v>
                </c:pt>
                <c:pt idx="28">
                  <c:v>7316.4</c:v>
                </c:pt>
                <c:pt idx="29">
                  <c:v>7577.6999999999989</c:v>
                </c:pt>
                <c:pt idx="30">
                  <c:v>7839</c:v>
                </c:pt>
                <c:pt idx="31">
                  <c:v>8100.3000000000011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27.04.20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31.487804878048781</c:v>
                </c:pt>
                <c:pt idx="6">
                  <c:v>373.65528455284544</c:v>
                </c:pt>
                <c:pt idx="7">
                  <c:v>715.8227642276421</c:v>
                </c:pt>
                <c:pt idx="8">
                  <c:v>1057.9902439024393</c:v>
                </c:pt>
                <c:pt idx="9">
                  <c:v>1400.1577235772363</c:v>
                </c:pt>
                <c:pt idx="10">
                  <c:v>1742.3252032520325</c:v>
                </c:pt>
                <c:pt idx="11">
                  <c:v>2084.4926829268297</c:v>
                </c:pt>
                <c:pt idx="12">
                  <c:v>2426.6601626016263</c:v>
                </c:pt>
                <c:pt idx="13">
                  <c:v>2768.8276422764225</c:v>
                </c:pt>
                <c:pt idx="14">
                  <c:v>3110.9951219512191</c:v>
                </c:pt>
                <c:pt idx="15">
                  <c:v>3453.1626016260161</c:v>
                </c:pt>
                <c:pt idx="16">
                  <c:v>3795.3300813008132</c:v>
                </c:pt>
                <c:pt idx="17">
                  <c:v>4137.4975609756093</c:v>
                </c:pt>
                <c:pt idx="18">
                  <c:v>4479.6650406504068</c:v>
                </c:pt>
                <c:pt idx="19">
                  <c:v>4821.8325203252034</c:v>
                </c:pt>
                <c:pt idx="20">
                  <c:v>5164</c:v>
                </c:pt>
                <c:pt idx="21">
                  <c:v>5506.1674796747966</c:v>
                </c:pt>
                <c:pt idx="22">
                  <c:v>5848.3349593495941</c:v>
                </c:pt>
                <c:pt idx="23">
                  <c:v>6190.5024390243898</c:v>
                </c:pt>
                <c:pt idx="24">
                  <c:v>6532.6699186991873</c:v>
                </c:pt>
                <c:pt idx="25">
                  <c:v>6874.8373983739839</c:v>
                </c:pt>
                <c:pt idx="26">
                  <c:v>7217.0048780487805</c:v>
                </c:pt>
                <c:pt idx="27">
                  <c:v>7559.172357723578</c:v>
                </c:pt>
                <c:pt idx="28">
                  <c:v>7901.3398373983737</c:v>
                </c:pt>
                <c:pt idx="29">
                  <c:v>8243.5073170731703</c:v>
                </c:pt>
                <c:pt idx="30">
                  <c:v>8585.6747967479678</c:v>
                </c:pt>
                <c:pt idx="31">
                  <c:v>8927.8422764227653</c:v>
                </c:pt>
                <c:pt idx="32">
                  <c:v>9270.009756097561</c:v>
                </c:pt>
                <c:pt idx="33">
                  <c:v>9612.1772357723585</c:v>
                </c:pt>
                <c:pt idx="34">
                  <c:v>9954.3447154471542</c:v>
                </c:pt>
                <c:pt idx="35">
                  <c:v>10296.512195121952</c:v>
                </c:pt>
                <c:pt idx="36">
                  <c:v>10638.679674796749</c:v>
                </c:pt>
                <c:pt idx="37">
                  <c:v>10980.847154471545</c:v>
                </c:pt>
                <c:pt idx="38">
                  <c:v>11323.014634146342</c:v>
                </c:pt>
                <c:pt idx="39">
                  <c:v>11665.182113821138</c:v>
                </c:pt>
                <c:pt idx="40">
                  <c:v>12007.349593495936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04.05.20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171.5799163179916</c:v>
                </c:pt>
                <c:pt idx="7">
                  <c:v>430.53849372384929</c:v>
                </c:pt>
                <c:pt idx="8">
                  <c:v>689.49707112970714</c:v>
                </c:pt>
                <c:pt idx="9">
                  <c:v>948.45564853556505</c:v>
                </c:pt>
                <c:pt idx="10">
                  <c:v>1207.4142259414225</c:v>
                </c:pt>
                <c:pt idx="11">
                  <c:v>1466.3728033472805</c:v>
                </c:pt>
                <c:pt idx="12">
                  <c:v>1725.3313807531379</c:v>
                </c:pt>
                <c:pt idx="13">
                  <c:v>1984.2899581589961</c:v>
                </c:pt>
                <c:pt idx="14">
                  <c:v>2243.2485355648532</c:v>
                </c:pt>
                <c:pt idx="15">
                  <c:v>2502.2071129707115</c:v>
                </c:pt>
                <c:pt idx="16">
                  <c:v>2761.1656903765693</c:v>
                </c:pt>
                <c:pt idx="17">
                  <c:v>3020.1242677824262</c:v>
                </c:pt>
                <c:pt idx="18">
                  <c:v>3279.0828451882853</c:v>
                </c:pt>
                <c:pt idx="19">
                  <c:v>3538.0414225941417</c:v>
                </c:pt>
                <c:pt idx="20">
                  <c:v>3797</c:v>
                </c:pt>
                <c:pt idx="21">
                  <c:v>4055.9585774058583</c:v>
                </c:pt>
                <c:pt idx="22">
                  <c:v>4314.9171548117156</c:v>
                </c:pt>
                <c:pt idx="23">
                  <c:v>4573.8757322175725</c:v>
                </c:pt>
                <c:pt idx="24">
                  <c:v>4832.8343096234303</c:v>
                </c:pt>
                <c:pt idx="25">
                  <c:v>5091.792887029289</c:v>
                </c:pt>
                <c:pt idx="26">
                  <c:v>5350.7514644351468</c:v>
                </c:pt>
                <c:pt idx="27">
                  <c:v>5609.7100418410046</c:v>
                </c:pt>
                <c:pt idx="28">
                  <c:v>5868.6686192468615</c:v>
                </c:pt>
                <c:pt idx="29">
                  <c:v>6127.6271966527192</c:v>
                </c:pt>
                <c:pt idx="30">
                  <c:v>6386.585774058577</c:v>
                </c:pt>
                <c:pt idx="31">
                  <c:v>6645.5443514644357</c:v>
                </c:pt>
                <c:pt idx="32">
                  <c:v>6904.5029288702935</c:v>
                </c:pt>
                <c:pt idx="33">
                  <c:v>7163.4615062761495</c:v>
                </c:pt>
                <c:pt idx="34">
                  <c:v>7422.4200836820073</c:v>
                </c:pt>
                <c:pt idx="35">
                  <c:v>7681.378661087866</c:v>
                </c:pt>
                <c:pt idx="36">
                  <c:v>7940.3372384937256</c:v>
                </c:pt>
                <c:pt idx="37">
                  <c:v>8199.2958158995825</c:v>
                </c:pt>
                <c:pt idx="38">
                  <c:v>8458.2543933054385</c:v>
                </c:pt>
                <c:pt idx="39">
                  <c:v>8717.2129707112963</c:v>
                </c:pt>
                <c:pt idx="40">
                  <c:v>8976.1715481171541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08.06.20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147.98823529411774</c:v>
                </c:pt>
                <c:pt idx="9">
                  <c:v>435.15588235294149</c:v>
                </c:pt>
                <c:pt idx="10">
                  <c:v>722.32352941176475</c:v>
                </c:pt>
                <c:pt idx="11">
                  <c:v>1009.4911764705885</c:v>
                </c:pt>
                <c:pt idx="12">
                  <c:v>1296.6588235294116</c:v>
                </c:pt>
                <c:pt idx="13">
                  <c:v>1583.8264705882355</c:v>
                </c:pt>
                <c:pt idx="14">
                  <c:v>1870.9941176470584</c:v>
                </c:pt>
                <c:pt idx="15">
                  <c:v>2158.1617647058824</c:v>
                </c:pt>
                <c:pt idx="16">
                  <c:v>2445.329411764706</c:v>
                </c:pt>
                <c:pt idx="17">
                  <c:v>2732.4970588235287</c:v>
                </c:pt>
                <c:pt idx="18">
                  <c:v>3019.6647058823532</c:v>
                </c:pt>
                <c:pt idx="19">
                  <c:v>3306.8323529411759</c:v>
                </c:pt>
                <c:pt idx="20">
                  <c:v>3594</c:v>
                </c:pt>
                <c:pt idx="21">
                  <c:v>3881.1676470588241</c:v>
                </c:pt>
                <c:pt idx="22">
                  <c:v>4168.3352941176481</c:v>
                </c:pt>
                <c:pt idx="23">
                  <c:v>4455.5029411764699</c:v>
                </c:pt>
                <c:pt idx="24">
                  <c:v>4742.6705882352935</c:v>
                </c:pt>
                <c:pt idx="25">
                  <c:v>5029.838235294118</c:v>
                </c:pt>
                <c:pt idx="26">
                  <c:v>5317.0058823529407</c:v>
                </c:pt>
                <c:pt idx="27">
                  <c:v>5604.1735294117652</c:v>
                </c:pt>
                <c:pt idx="28">
                  <c:v>5891.3411764705879</c:v>
                </c:pt>
                <c:pt idx="29">
                  <c:v>6178.5088235294124</c:v>
                </c:pt>
                <c:pt idx="30">
                  <c:v>6465.6764705882351</c:v>
                </c:pt>
                <c:pt idx="31">
                  <c:v>6752.8441176470587</c:v>
                </c:pt>
                <c:pt idx="32">
                  <c:v>7040.0117647058833</c:v>
                </c:pt>
                <c:pt idx="33">
                  <c:v>7327.179411764705</c:v>
                </c:pt>
                <c:pt idx="34">
                  <c:v>7614.3470588235286</c:v>
                </c:pt>
                <c:pt idx="35">
                  <c:v>7901.5147058823532</c:v>
                </c:pt>
                <c:pt idx="36">
                  <c:v>8188.6823529411777</c:v>
                </c:pt>
                <c:pt idx="37">
                  <c:v>8475.85</c:v>
                </c:pt>
                <c:pt idx="38">
                  <c:v>8763.0176470588231</c:v>
                </c:pt>
                <c:pt idx="39">
                  <c:v>9050.1852941176458</c:v>
                </c:pt>
                <c:pt idx="40">
                  <c:v>9337.3529411764703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15.06.20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24.396954314720912</c:v>
                </c:pt>
                <c:pt idx="9">
                  <c:v>308.44720812182771</c:v>
                </c:pt>
                <c:pt idx="10">
                  <c:v>592.49746192893406</c:v>
                </c:pt>
                <c:pt idx="11">
                  <c:v>876.54771573604091</c:v>
                </c:pt>
                <c:pt idx="12">
                  <c:v>1160.5979695431472</c:v>
                </c:pt>
                <c:pt idx="13">
                  <c:v>1444.6482233502538</c:v>
                </c:pt>
                <c:pt idx="14">
                  <c:v>1728.6984771573602</c:v>
                </c:pt>
                <c:pt idx="15">
                  <c:v>2012.7487309644671</c:v>
                </c:pt>
                <c:pt idx="16">
                  <c:v>2296.7989847715739</c:v>
                </c:pt>
                <c:pt idx="17">
                  <c:v>2580.8492385786794</c:v>
                </c:pt>
                <c:pt idx="18">
                  <c:v>2864.8994923857872</c:v>
                </c:pt>
                <c:pt idx="19">
                  <c:v>3148.9497461928931</c:v>
                </c:pt>
                <c:pt idx="20">
                  <c:v>3433</c:v>
                </c:pt>
                <c:pt idx="21">
                  <c:v>3717.0502538071069</c:v>
                </c:pt>
                <c:pt idx="22">
                  <c:v>4001.1005076142133</c:v>
                </c:pt>
                <c:pt idx="23">
                  <c:v>4285.1507614213197</c:v>
                </c:pt>
                <c:pt idx="24">
                  <c:v>4569.2010152284265</c:v>
                </c:pt>
                <c:pt idx="25">
                  <c:v>4853.2512690355334</c:v>
                </c:pt>
                <c:pt idx="26">
                  <c:v>5137.3015228426393</c:v>
                </c:pt>
                <c:pt idx="27">
                  <c:v>5421.3517766497462</c:v>
                </c:pt>
                <c:pt idx="28">
                  <c:v>5705.4020304568521</c:v>
                </c:pt>
                <c:pt idx="29">
                  <c:v>5989.452284263959</c:v>
                </c:pt>
                <c:pt idx="30">
                  <c:v>6273.5025380710658</c:v>
                </c:pt>
                <c:pt idx="31">
                  <c:v>6557.5527918781736</c:v>
                </c:pt>
                <c:pt idx="32">
                  <c:v>6841.6030456852795</c:v>
                </c:pt>
                <c:pt idx="33">
                  <c:v>7125.6532994923855</c:v>
                </c:pt>
                <c:pt idx="34">
                  <c:v>7409.7035532994914</c:v>
                </c:pt>
                <c:pt idx="35">
                  <c:v>7693.7538071065992</c:v>
                </c:pt>
                <c:pt idx="36">
                  <c:v>7977.8040609137061</c:v>
                </c:pt>
                <c:pt idx="37">
                  <c:v>8261.8543147208129</c:v>
                </c:pt>
                <c:pt idx="38">
                  <c:v>8545.9045685279179</c:v>
                </c:pt>
                <c:pt idx="39">
                  <c:v>8829.9548223350248</c:v>
                </c:pt>
                <c:pt idx="40">
                  <c:v>9114.0050761421317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13.07.20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119.92899408284023</c:v>
                </c:pt>
                <c:pt idx="11">
                  <c:v>445.73609467455645</c:v>
                </c:pt>
                <c:pt idx="12">
                  <c:v>771.54319526627205</c:v>
                </c:pt>
                <c:pt idx="13">
                  <c:v>1097.3502958579882</c:v>
                </c:pt>
                <c:pt idx="14">
                  <c:v>1423.1573964497038</c:v>
                </c:pt>
                <c:pt idx="15">
                  <c:v>1748.9644970414201</c:v>
                </c:pt>
                <c:pt idx="16">
                  <c:v>2074.771597633136</c:v>
                </c:pt>
                <c:pt idx="17">
                  <c:v>2400.5786982248515</c:v>
                </c:pt>
                <c:pt idx="18">
                  <c:v>2726.3857988165687</c:v>
                </c:pt>
                <c:pt idx="19">
                  <c:v>3052.1928994082837</c:v>
                </c:pt>
                <c:pt idx="20">
                  <c:v>3378</c:v>
                </c:pt>
                <c:pt idx="21">
                  <c:v>3703.8071005917163</c:v>
                </c:pt>
                <c:pt idx="22">
                  <c:v>4029.6142011834322</c:v>
                </c:pt>
                <c:pt idx="23">
                  <c:v>4355.4213017751481</c:v>
                </c:pt>
                <c:pt idx="24">
                  <c:v>4681.2284023668635</c:v>
                </c:pt>
                <c:pt idx="25">
                  <c:v>5007.0355029585799</c:v>
                </c:pt>
                <c:pt idx="26">
                  <c:v>5332.8426035502962</c:v>
                </c:pt>
                <c:pt idx="27">
                  <c:v>5658.6497041420125</c:v>
                </c:pt>
                <c:pt idx="28">
                  <c:v>5984.4568047337279</c:v>
                </c:pt>
                <c:pt idx="29">
                  <c:v>6310.2639053254434</c:v>
                </c:pt>
                <c:pt idx="30">
                  <c:v>6636.0710059171597</c:v>
                </c:pt>
                <c:pt idx="31">
                  <c:v>6961.878106508877</c:v>
                </c:pt>
                <c:pt idx="32">
                  <c:v>7287.6852071005924</c:v>
                </c:pt>
                <c:pt idx="33">
                  <c:v>7613.4923076923078</c:v>
                </c:pt>
                <c:pt idx="34">
                  <c:v>7939.2994082840232</c:v>
                </c:pt>
                <c:pt idx="35">
                  <c:v>8265.1065088757405</c:v>
                </c:pt>
                <c:pt idx="36">
                  <c:v>8590.9136094674559</c:v>
                </c:pt>
                <c:pt idx="37">
                  <c:v>8916.7207100591713</c:v>
                </c:pt>
                <c:pt idx="38">
                  <c:v>9242.5278106508867</c:v>
                </c:pt>
                <c:pt idx="39">
                  <c:v>9568.3349112426022</c:v>
                </c:pt>
                <c:pt idx="40">
                  <c:v>9894.1420118343194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24.02.20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87.802718446601958</c:v>
                </c:pt>
                <c:pt idx="3">
                  <c:v>308.46990291262136</c:v>
                </c:pt>
                <c:pt idx="4">
                  <c:v>466.08932038834951</c:v>
                </c:pt>
                <c:pt idx="5">
                  <c:v>623.70873786407765</c:v>
                </c:pt>
                <c:pt idx="6">
                  <c:v>781.32815533980579</c:v>
                </c:pt>
                <c:pt idx="7">
                  <c:v>938.94757281553393</c:v>
                </c:pt>
                <c:pt idx="8">
                  <c:v>1096.5669902912621</c:v>
                </c:pt>
                <c:pt idx="9">
                  <c:v>1254.1864077669904</c:v>
                </c:pt>
                <c:pt idx="10">
                  <c:v>1411.8058252427184</c:v>
                </c:pt>
                <c:pt idx="11">
                  <c:v>1569.4252427184467</c:v>
                </c:pt>
                <c:pt idx="12">
                  <c:v>1727.0446601941746</c:v>
                </c:pt>
                <c:pt idx="13">
                  <c:v>1884.6640776699032</c:v>
                </c:pt>
                <c:pt idx="14">
                  <c:v>2042.2834951456309</c:v>
                </c:pt>
                <c:pt idx="15">
                  <c:v>2199.9029126213591</c:v>
                </c:pt>
                <c:pt idx="16">
                  <c:v>2357.5223300970874</c:v>
                </c:pt>
                <c:pt idx="17">
                  <c:v>2515.1417475728153</c:v>
                </c:pt>
                <c:pt idx="18">
                  <c:v>2672.7611650485437</c:v>
                </c:pt>
                <c:pt idx="19">
                  <c:v>2830.3805825242716</c:v>
                </c:pt>
                <c:pt idx="20">
                  <c:v>2988</c:v>
                </c:pt>
                <c:pt idx="21">
                  <c:v>3145.6194174757284</c:v>
                </c:pt>
                <c:pt idx="22">
                  <c:v>3303.2388349514563</c:v>
                </c:pt>
                <c:pt idx="23">
                  <c:v>3460.8582524271842</c:v>
                </c:pt>
                <c:pt idx="24">
                  <c:v>3618.4776699029121</c:v>
                </c:pt>
                <c:pt idx="25">
                  <c:v>3776.0970873786409</c:v>
                </c:pt>
                <c:pt idx="26">
                  <c:v>3933.7165048543693</c:v>
                </c:pt>
                <c:pt idx="27">
                  <c:v>4091.3359223300972</c:v>
                </c:pt>
                <c:pt idx="28">
                  <c:v>4248.9553398058251</c:v>
                </c:pt>
                <c:pt idx="29">
                  <c:v>4406.5747572815526</c:v>
                </c:pt>
                <c:pt idx="30">
                  <c:v>4564.1941747572819</c:v>
                </c:pt>
                <c:pt idx="31">
                  <c:v>4721.8135922330102</c:v>
                </c:pt>
                <c:pt idx="32">
                  <c:v>4879.4330097087377</c:v>
                </c:pt>
                <c:pt idx="33">
                  <c:v>5037.0524271844661</c:v>
                </c:pt>
                <c:pt idx="34">
                  <c:v>5194.6718446601935</c:v>
                </c:pt>
                <c:pt idx="35">
                  <c:v>5352.2912621359219</c:v>
                </c:pt>
                <c:pt idx="36">
                  <c:v>5509.9106796116512</c:v>
                </c:pt>
                <c:pt idx="37">
                  <c:v>5667.5300970873786</c:v>
                </c:pt>
                <c:pt idx="38">
                  <c:v>5825.149514563107</c:v>
                </c:pt>
                <c:pt idx="39">
                  <c:v>5982.7689320388345</c:v>
                </c:pt>
                <c:pt idx="40">
                  <c:v>6140.3883495145628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22.06.20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173.00210526315817</c:v>
                </c:pt>
                <c:pt idx="10">
                  <c:v>436.54736842105262</c:v>
                </c:pt>
                <c:pt idx="11">
                  <c:v>700.09263157894759</c:v>
                </c:pt>
                <c:pt idx="12">
                  <c:v>963.63789473684199</c:v>
                </c:pt>
                <c:pt idx="13">
                  <c:v>1227.183157894737</c:v>
                </c:pt>
                <c:pt idx="14">
                  <c:v>1490.7284210526313</c:v>
                </c:pt>
                <c:pt idx="15">
                  <c:v>1754.2736842105264</c:v>
                </c:pt>
                <c:pt idx="16">
                  <c:v>2017.8189473684213</c:v>
                </c:pt>
                <c:pt idx="17">
                  <c:v>2281.3642105263152</c:v>
                </c:pt>
                <c:pt idx="18">
                  <c:v>2544.9094736842112</c:v>
                </c:pt>
                <c:pt idx="19">
                  <c:v>2808.4547368421049</c:v>
                </c:pt>
                <c:pt idx="20">
                  <c:v>3072</c:v>
                </c:pt>
                <c:pt idx="21">
                  <c:v>3335.5452631578951</c:v>
                </c:pt>
                <c:pt idx="22">
                  <c:v>3599.0905263157897</c:v>
                </c:pt>
                <c:pt idx="23">
                  <c:v>3862.6357894736839</c:v>
                </c:pt>
                <c:pt idx="24">
                  <c:v>4126.1810526315785</c:v>
                </c:pt>
                <c:pt idx="25">
                  <c:v>4389.726315789474</c:v>
                </c:pt>
                <c:pt idx="26">
                  <c:v>4653.2715789473687</c:v>
                </c:pt>
                <c:pt idx="27">
                  <c:v>4916.8168421052633</c:v>
                </c:pt>
                <c:pt idx="28">
                  <c:v>5180.3621052631579</c:v>
                </c:pt>
                <c:pt idx="29">
                  <c:v>5443.9073684210525</c:v>
                </c:pt>
                <c:pt idx="30">
                  <c:v>5707.4526315789471</c:v>
                </c:pt>
                <c:pt idx="31">
                  <c:v>5970.9978947368427</c:v>
                </c:pt>
                <c:pt idx="32">
                  <c:v>6234.5431578947382</c:v>
                </c:pt>
                <c:pt idx="33">
                  <c:v>6498.088421052631</c:v>
                </c:pt>
                <c:pt idx="34">
                  <c:v>6761.6336842105256</c:v>
                </c:pt>
                <c:pt idx="35">
                  <c:v>7025.1789473684212</c:v>
                </c:pt>
                <c:pt idx="36">
                  <c:v>7288.7242105263167</c:v>
                </c:pt>
                <c:pt idx="37">
                  <c:v>7552.2694736842113</c:v>
                </c:pt>
                <c:pt idx="38">
                  <c:v>7815.8147368421041</c:v>
                </c:pt>
                <c:pt idx="39">
                  <c:v>8079.36</c:v>
                </c:pt>
                <c:pt idx="40">
                  <c:v>8342.9052631578943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69.232835820895417</c:v>
                </c:pt>
                <c:pt idx="13">
                  <c:v>382.70373134328372</c:v>
                </c:pt>
                <c:pt idx="14">
                  <c:v>696.17462686567137</c:v>
                </c:pt>
                <c:pt idx="15">
                  <c:v>1009.6455223880597</c:v>
                </c:pt>
                <c:pt idx="16">
                  <c:v>1323.116417910448</c:v>
                </c:pt>
                <c:pt idx="17">
                  <c:v>1636.5873134328353</c:v>
                </c:pt>
                <c:pt idx="18">
                  <c:v>1950.0582089552245</c:v>
                </c:pt>
                <c:pt idx="19">
                  <c:v>2263.5291044776118</c:v>
                </c:pt>
                <c:pt idx="20">
                  <c:v>2577</c:v>
                </c:pt>
                <c:pt idx="21">
                  <c:v>2890.4708955223882</c:v>
                </c:pt>
                <c:pt idx="22">
                  <c:v>3203.9417910447764</c:v>
                </c:pt>
                <c:pt idx="23">
                  <c:v>3517.4126865671637</c:v>
                </c:pt>
                <c:pt idx="24">
                  <c:v>3830.883582089552</c:v>
                </c:pt>
                <c:pt idx="25">
                  <c:v>4144.3544776119406</c:v>
                </c:pt>
                <c:pt idx="26">
                  <c:v>4457.8253731343284</c:v>
                </c:pt>
                <c:pt idx="27">
                  <c:v>4771.2962686567171</c:v>
                </c:pt>
                <c:pt idx="28">
                  <c:v>5084.7671641791039</c:v>
                </c:pt>
                <c:pt idx="29">
                  <c:v>5398.2380597014926</c:v>
                </c:pt>
                <c:pt idx="30">
                  <c:v>5711.7089552238804</c:v>
                </c:pt>
                <c:pt idx="31">
                  <c:v>6025.1798507462681</c:v>
                </c:pt>
                <c:pt idx="32">
                  <c:v>6338.6507462686568</c:v>
                </c:pt>
                <c:pt idx="33">
                  <c:v>6652.1216417910446</c:v>
                </c:pt>
                <c:pt idx="34">
                  <c:v>6965.5925373134314</c:v>
                </c:pt>
                <c:pt idx="35">
                  <c:v>7279.063432835821</c:v>
                </c:pt>
                <c:pt idx="36">
                  <c:v>7592.5343283582106</c:v>
                </c:pt>
                <c:pt idx="37">
                  <c:v>7906.0052238805965</c:v>
                </c:pt>
                <c:pt idx="38">
                  <c:v>8219.4761194029852</c:v>
                </c:pt>
                <c:pt idx="39">
                  <c:v>8532.9470149253721</c:v>
                </c:pt>
                <c:pt idx="40">
                  <c:v>8846.4179104477607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24.08.20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261.65669291338594</c:v>
                </c:pt>
                <c:pt idx="14">
                  <c:v>592.27716535433046</c:v>
                </c:pt>
                <c:pt idx="15">
                  <c:v>922.89763779527561</c:v>
                </c:pt>
                <c:pt idx="16">
                  <c:v>1253.5181102362205</c:v>
                </c:pt>
                <c:pt idx="17">
                  <c:v>1584.1385826771648</c:v>
                </c:pt>
                <c:pt idx="18">
                  <c:v>1914.7590551181108</c:v>
                </c:pt>
                <c:pt idx="19">
                  <c:v>2245.3795275590546</c:v>
                </c:pt>
                <c:pt idx="20">
                  <c:v>2576</c:v>
                </c:pt>
                <c:pt idx="21">
                  <c:v>2906.6204724409454</c:v>
                </c:pt>
                <c:pt idx="22">
                  <c:v>3237.2409448818898</c:v>
                </c:pt>
                <c:pt idx="23">
                  <c:v>3567.8614173228343</c:v>
                </c:pt>
                <c:pt idx="24">
                  <c:v>3898.4818897637792</c:v>
                </c:pt>
                <c:pt idx="25">
                  <c:v>4229.1023622047242</c:v>
                </c:pt>
                <c:pt idx="26">
                  <c:v>4559.7228346456695</c:v>
                </c:pt>
                <c:pt idx="27">
                  <c:v>4890.3433070866149</c:v>
                </c:pt>
                <c:pt idx="28">
                  <c:v>5220.9637795275585</c:v>
                </c:pt>
                <c:pt idx="29">
                  <c:v>5551.5842519685038</c:v>
                </c:pt>
                <c:pt idx="30">
                  <c:v>5882.2047244094492</c:v>
                </c:pt>
                <c:pt idx="31">
                  <c:v>6212.8251968503937</c:v>
                </c:pt>
                <c:pt idx="32">
                  <c:v>6543.4456692913391</c:v>
                </c:pt>
                <c:pt idx="33">
                  <c:v>6874.0661417322826</c:v>
                </c:pt>
                <c:pt idx="34">
                  <c:v>7204.6866141732271</c:v>
                </c:pt>
                <c:pt idx="35">
                  <c:v>7535.3070866141734</c:v>
                </c:pt>
                <c:pt idx="36">
                  <c:v>7865.9275590551197</c:v>
                </c:pt>
                <c:pt idx="37">
                  <c:v>8196.5480314960641</c:v>
                </c:pt>
                <c:pt idx="38">
                  <c:v>8527.1685039370077</c:v>
                </c:pt>
                <c:pt idx="39">
                  <c:v>8857.7889763779513</c:v>
                </c:pt>
                <c:pt idx="40">
                  <c:v>9188.4094488188985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06.07.20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173.21022727272728</c:v>
                </c:pt>
                <c:pt idx="11">
                  <c:v>390.38920454545473</c:v>
                </c:pt>
                <c:pt idx="12">
                  <c:v>607.56818181818176</c:v>
                </c:pt>
                <c:pt idx="13">
                  <c:v>824.74715909090912</c:v>
                </c:pt>
                <c:pt idx="14">
                  <c:v>1041.9261363636363</c:v>
                </c:pt>
                <c:pt idx="15">
                  <c:v>1259.1051136363637</c:v>
                </c:pt>
                <c:pt idx="16">
                  <c:v>1476.284090909091</c:v>
                </c:pt>
                <c:pt idx="17">
                  <c:v>1693.4630681818178</c:v>
                </c:pt>
                <c:pt idx="18">
                  <c:v>1910.6420454545457</c:v>
                </c:pt>
                <c:pt idx="19">
                  <c:v>2127.8210227272725</c:v>
                </c:pt>
                <c:pt idx="20">
                  <c:v>2345</c:v>
                </c:pt>
                <c:pt idx="21">
                  <c:v>2562.1789772727275</c:v>
                </c:pt>
                <c:pt idx="22">
                  <c:v>2779.357954545455</c:v>
                </c:pt>
                <c:pt idx="23">
                  <c:v>2996.536931818182</c:v>
                </c:pt>
                <c:pt idx="24">
                  <c:v>3213.715909090909</c:v>
                </c:pt>
                <c:pt idx="25">
                  <c:v>3430.8948863636365</c:v>
                </c:pt>
                <c:pt idx="26">
                  <c:v>3648.0738636363635</c:v>
                </c:pt>
                <c:pt idx="27">
                  <c:v>3865.252840909091</c:v>
                </c:pt>
                <c:pt idx="28">
                  <c:v>4082.431818181818</c:v>
                </c:pt>
                <c:pt idx="29">
                  <c:v>4299.610795454545</c:v>
                </c:pt>
                <c:pt idx="30">
                  <c:v>4516.789772727273</c:v>
                </c:pt>
                <c:pt idx="31">
                  <c:v>4733.96875</c:v>
                </c:pt>
                <c:pt idx="32">
                  <c:v>4951.147727272727</c:v>
                </c:pt>
                <c:pt idx="33">
                  <c:v>5168.326704545455</c:v>
                </c:pt>
                <c:pt idx="34">
                  <c:v>5385.5056818181811</c:v>
                </c:pt>
                <c:pt idx="35">
                  <c:v>5602.684659090909</c:v>
                </c:pt>
                <c:pt idx="36">
                  <c:v>5819.8636363636369</c:v>
                </c:pt>
                <c:pt idx="37">
                  <c:v>6037.042613636364</c:v>
                </c:pt>
                <c:pt idx="38">
                  <c:v>6254.221590909091</c:v>
                </c:pt>
                <c:pt idx="39">
                  <c:v>6471.4005681818171</c:v>
                </c:pt>
                <c:pt idx="40">
                  <c:v>6688.579545454545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03.08.20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18.99932432432449</c:v>
                </c:pt>
                <c:pt idx="12">
                  <c:v>257.22162162162152</c:v>
                </c:pt>
                <c:pt idx="13">
                  <c:v>495.443918918919</c:v>
                </c:pt>
                <c:pt idx="14">
                  <c:v>733.66621621621607</c:v>
                </c:pt>
                <c:pt idx="15">
                  <c:v>971.88851351351354</c:v>
                </c:pt>
                <c:pt idx="16">
                  <c:v>1210.110810810811</c:v>
                </c:pt>
                <c:pt idx="17">
                  <c:v>1448.3331081081076</c:v>
                </c:pt>
                <c:pt idx="18">
                  <c:v>1686.555405405406</c:v>
                </c:pt>
                <c:pt idx="19">
                  <c:v>1924.7777027027025</c:v>
                </c:pt>
                <c:pt idx="20">
                  <c:v>2163</c:v>
                </c:pt>
                <c:pt idx="21">
                  <c:v>2401.2222972972972</c:v>
                </c:pt>
                <c:pt idx="22">
                  <c:v>2639.4445945945949</c:v>
                </c:pt>
                <c:pt idx="23">
                  <c:v>2877.6668918918917</c:v>
                </c:pt>
                <c:pt idx="24">
                  <c:v>3115.889189189189</c:v>
                </c:pt>
                <c:pt idx="25">
                  <c:v>3354.1114864864867</c:v>
                </c:pt>
                <c:pt idx="26">
                  <c:v>3592.3337837837839</c:v>
                </c:pt>
                <c:pt idx="27">
                  <c:v>3830.5560810810812</c:v>
                </c:pt>
                <c:pt idx="28">
                  <c:v>4068.778378378378</c:v>
                </c:pt>
                <c:pt idx="29">
                  <c:v>4307.0006756756757</c:v>
                </c:pt>
                <c:pt idx="30">
                  <c:v>4545.2229729729734</c:v>
                </c:pt>
                <c:pt idx="31">
                  <c:v>4783.4452702702702</c:v>
                </c:pt>
                <c:pt idx="32">
                  <c:v>5021.6675675675679</c:v>
                </c:pt>
                <c:pt idx="33">
                  <c:v>5259.8898648648646</c:v>
                </c:pt>
                <c:pt idx="34">
                  <c:v>5498.1121621621614</c:v>
                </c:pt>
                <c:pt idx="35">
                  <c:v>5736.3344594594591</c:v>
                </c:pt>
                <c:pt idx="36">
                  <c:v>5974.5567567567577</c:v>
                </c:pt>
                <c:pt idx="37">
                  <c:v>6212.7790540540545</c:v>
                </c:pt>
                <c:pt idx="38">
                  <c:v>6451.0013513513513</c:v>
                </c:pt>
                <c:pt idx="39">
                  <c:v>6689.2236486486481</c:v>
                </c:pt>
                <c:pt idx="40">
                  <c:v>6927.4459459459458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20.07.20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201.63888888888906</c:v>
                </c:pt>
                <c:pt idx="12">
                  <c:v>416.4567901234567</c:v>
                </c:pt>
                <c:pt idx="13">
                  <c:v>631.27469135802482</c:v>
                </c:pt>
                <c:pt idx="14">
                  <c:v>846.09259259259238</c:v>
                </c:pt>
                <c:pt idx="15">
                  <c:v>1060.9104938271605</c:v>
                </c:pt>
                <c:pt idx="16">
                  <c:v>1275.7283950617286</c:v>
                </c:pt>
                <c:pt idx="17">
                  <c:v>1490.5462962962958</c:v>
                </c:pt>
                <c:pt idx="18">
                  <c:v>1705.3641975308647</c:v>
                </c:pt>
                <c:pt idx="19">
                  <c:v>1920.1820987654321</c:v>
                </c:pt>
                <c:pt idx="20">
                  <c:v>2135</c:v>
                </c:pt>
                <c:pt idx="21">
                  <c:v>2349.8179012345681</c:v>
                </c:pt>
                <c:pt idx="22">
                  <c:v>2564.6358024691363</c:v>
                </c:pt>
                <c:pt idx="23">
                  <c:v>2779.4537037037035</c:v>
                </c:pt>
                <c:pt idx="24">
                  <c:v>2994.2716049382716</c:v>
                </c:pt>
                <c:pt idx="25">
                  <c:v>3209.0895061728397</c:v>
                </c:pt>
                <c:pt idx="26">
                  <c:v>3423.9074074074074</c:v>
                </c:pt>
                <c:pt idx="27">
                  <c:v>3638.7253086419755</c:v>
                </c:pt>
                <c:pt idx="28">
                  <c:v>3853.5432098765432</c:v>
                </c:pt>
                <c:pt idx="29">
                  <c:v>4068.3611111111113</c:v>
                </c:pt>
                <c:pt idx="30">
                  <c:v>4283.1790123456794</c:v>
                </c:pt>
                <c:pt idx="31">
                  <c:v>4497.9969135802467</c:v>
                </c:pt>
                <c:pt idx="32">
                  <c:v>4712.8148148148148</c:v>
                </c:pt>
                <c:pt idx="33">
                  <c:v>4927.6327160493829</c:v>
                </c:pt>
                <c:pt idx="34">
                  <c:v>5142.4506172839501</c:v>
                </c:pt>
                <c:pt idx="35">
                  <c:v>5357.2685185185182</c:v>
                </c:pt>
                <c:pt idx="36">
                  <c:v>5572.0864197530873</c:v>
                </c:pt>
                <c:pt idx="37">
                  <c:v>5786.9043209876545</c:v>
                </c:pt>
                <c:pt idx="38">
                  <c:v>6001.7222222222226</c:v>
                </c:pt>
                <c:pt idx="39">
                  <c:v>6216.5401234567898</c:v>
                </c:pt>
                <c:pt idx="40">
                  <c:v>6431.358024691358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17.08.20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55.826865671641706</c:v>
                </c:pt>
                <c:pt idx="13">
                  <c:v>308.59850746268665</c:v>
                </c:pt>
                <c:pt idx="14">
                  <c:v>561.37014925373114</c:v>
                </c:pt>
                <c:pt idx="15">
                  <c:v>814.14179104477614</c:v>
                </c:pt>
                <c:pt idx="16">
                  <c:v>1066.9134328358211</c:v>
                </c:pt>
                <c:pt idx="17">
                  <c:v>1319.6850746268651</c:v>
                </c:pt>
                <c:pt idx="18">
                  <c:v>1572.4567164179109</c:v>
                </c:pt>
                <c:pt idx="19">
                  <c:v>1825.2283582089551</c:v>
                </c:pt>
                <c:pt idx="20">
                  <c:v>2078</c:v>
                </c:pt>
                <c:pt idx="21">
                  <c:v>2330.7716417910451</c:v>
                </c:pt>
                <c:pt idx="22">
                  <c:v>2583.5432835820898</c:v>
                </c:pt>
                <c:pt idx="23">
                  <c:v>2836.314925373134</c:v>
                </c:pt>
                <c:pt idx="24">
                  <c:v>3089.0865671641791</c:v>
                </c:pt>
                <c:pt idx="25">
                  <c:v>3341.8582089552237</c:v>
                </c:pt>
                <c:pt idx="26">
                  <c:v>3594.6298507462689</c:v>
                </c:pt>
                <c:pt idx="27">
                  <c:v>3847.401492537314</c:v>
                </c:pt>
                <c:pt idx="28">
                  <c:v>4100.1731343283582</c:v>
                </c:pt>
                <c:pt idx="29">
                  <c:v>4352.9447761194024</c:v>
                </c:pt>
                <c:pt idx="30">
                  <c:v>4605.7164179104475</c:v>
                </c:pt>
                <c:pt idx="31">
                  <c:v>4858.4880597014926</c:v>
                </c:pt>
                <c:pt idx="32">
                  <c:v>5111.2597014925377</c:v>
                </c:pt>
                <c:pt idx="33">
                  <c:v>5364.0313432835819</c:v>
                </c:pt>
                <c:pt idx="34">
                  <c:v>5616.8029850746261</c:v>
                </c:pt>
                <c:pt idx="35">
                  <c:v>5869.5746268656712</c:v>
                </c:pt>
                <c:pt idx="36">
                  <c:v>6122.3462686567173</c:v>
                </c:pt>
                <c:pt idx="37">
                  <c:v>6375.1179104477615</c:v>
                </c:pt>
                <c:pt idx="38">
                  <c:v>6627.8895522388057</c:v>
                </c:pt>
                <c:pt idx="39">
                  <c:v>6880.6611940298499</c:v>
                </c:pt>
                <c:pt idx="40">
                  <c:v>7133.4328358208959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31.08.20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94.645833333333428</c:v>
                </c:pt>
                <c:pt idx="14">
                  <c:v>356.12499999999983</c:v>
                </c:pt>
                <c:pt idx="15">
                  <c:v>617.60416666666663</c:v>
                </c:pt>
                <c:pt idx="16">
                  <c:v>879.0833333333336</c:v>
                </c:pt>
                <c:pt idx="17">
                  <c:v>1140.5624999999995</c:v>
                </c:pt>
                <c:pt idx="18">
                  <c:v>1402.0416666666672</c:v>
                </c:pt>
                <c:pt idx="19">
                  <c:v>1663.520833333333</c:v>
                </c:pt>
                <c:pt idx="20">
                  <c:v>1925</c:v>
                </c:pt>
                <c:pt idx="21">
                  <c:v>2186.4791666666665</c:v>
                </c:pt>
                <c:pt idx="22">
                  <c:v>2447.9583333333339</c:v>
                </c:pt>
                <c:pt idx="23">
                  <c:v>2709.4374999999995</c:v>
                </c:pt>
                <c:pt idx="24">
                  <c:v>2970.9166666666665</c:v>
                </c:pt>
                <c:pt idx="25">
                  <c:v>3232.3958333333335</c:v>
                </c:pt>
                <c:pt idx="26">
                  <c:v>3493.875</c:v>
                </c:pt>
                <c:pt idx="27">
                  <c:v>3755.354166666667</c:v>
                </c:pt>
                <c:pt idx="28">
                  <c:v>4016.833333333333</c:v>
                </c:pt>
                <c:pt idx="29">
                  <c:v>4278.3125</c:v>
                </c:pt>
                <c:pt idx="30">
                  <c:v>4539.791666666667</c:v>
                </c:pt>
                <c:pt idx="31">
                  <c:v>4801.270833333333</c:v>
                </c:pt>
                <c:pt idx="32">
                  <c:v>5062.75</c:v>
                </c:pt>
                <c:pt idx="33">
                  <c:v>5324.229166666667</c:v>
                </c:pt>
                <c:pt idx="34">
                  <c:v>5585.7083333333321</c:v>
                </c:pt>
                <c:pt idx="35">
                  <c:v>5847.1875</c:v>
                </c:pt>
                <c:pt idx="36">
                  <c:v>6108.6666666666679</c:v>
                </c:pt>
                <c:pt idx="37">
                  <c:v>6370.145833333333</c:v>
                </c:pt>
                <c:pt idx="38">
                  <c:v>6631.625</c:v>
                </c:pt>
                <c:pt idx="39">
                  <c:v>6893.1041666666661</c:v>
                </c:pt>
                <c:pt idx="40">
                  <c:v>7154.583333333333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07.09.20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264.85663716814139</c:v>
                </c:pt>
                <c:pt idx="15">
                  <c:v>548.8805309734513</c:v>
                </c:pt>
                <c:pt idx="16">
                  <c:v>832.90442477876127</c:v>
                </c:pt>
                <c:pt idx="17">
                  <c:v>1116.9283185840702</c:v>
                </c:pt>
                <c:pt idx="18">
                  <c:v>1400.9522123893812</c:v>
                </c:pt>
                <c:pt idx="19">
                  <c:v>1684.9761061946901</c:v>
                </c:pt>
                <c:pt idx="20">
                  <c:v>1969</c:v>
                </c:pt>
                <c:pt idx="21">
                  <c:v>2253.0238938053099</c:v>
                </c:pt>
                <c:pt idx="22">
                  <c:v>2537.0477876106197</c:v>
                </c:pt>
                <c:pt idx="23">
                  <c:v>2821.0716814159291</c:v>
                </c:pt>
                <c:pt idx="24">
                  <c:v>3105.095575221239</c:v>
                </c:pt>
                <c:pt idx="25">
                  <c:v>3389.1194690265488</c:v>
                </c:pt>
                <c:pt idx="26">
                  <c:v>3673.1433628318587</c:v>
                </c:pt>
                <c:pt idx="27">
                  <c:v>3957.1672566371685</c:v>
                </c:pt>
                <c:pt idx="28">
                  <c:v>4241.1911504424779</c:v>
                </c:pt>
                <c:pt idx="29">
                  <c:v>4525.2150442477878</c:v>
                </c:pt>
                <c:pt idx="30">
                  <c:v>4809.2389380530976</c:v>
                </c:pt>
                <c:pt idx="31">
                  <c:v>5093.2628318584075</c:v>
                </c:pt>
                <c:pt idx="32">
                  <c:v>5377.2867256637173</c:v>
                </c:pt>
                <c:pt idx="33">
                  <c:v>5661.3106194690263</c:v>
                </c:pt>
                <c:pt idx="34">
                  <c:v>5945.3345132743343</c:v>
                </c:pt>
                <c:pt idx="35">
                  <c:v>6229.358407079646</c:v>
                </c:pt>
                <c:pt idx="36">
                  <c:v>6513.3823008849577</c:v>
                </c:pt>
                <c:pt idx="37">
                  <c:v>6797.4061946902657</c:v>
                </c:pt>
                <c:pt idx="38">
                  <c:v>7081.4300884955746</c:v>
                </c:pt>
                <c:pt idx="39">
                  <c:v>7365.4539823008836</c:v>
                </c:pt>
                <c:pt idx="40">
                  <c:v>7649.4778761061943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14.09.20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150.38490566037714</c:v>
                </c:pt>
                <c:pt idx="15">
                  <c:v>449.32075471698113</c:v>
                </c:pt>
                <c:pt idx="16">
                  <c:v>748.2566037735852</c:v>
                </c:pt>
                <c:pt idx="17">
                  <c:v>1047.1924528301881</c:v>
                </c:pt>
                <c:pt idx="18">
                  <c:v>1346.128301886793</c:v>
                </c:pt>
                <c:pt idx="19">
                  <c:v>1645.064150943396</c:v>
                </c:pt>
                <c:pt idx="20">
                  <c:v>1944</c:v>
                </c:pt>
                <c:pt idx="21">
                  <c:v>2242.9358490566037</c:v>
                </c:pt>
                <c:pt idx="22">
                  <c:v>2541.8716981132079</c:v>
                </c:pt>
                <c:pt idx="23">
                  <c:v>2840.8075471698112</c:v>
                </c:pt>
                <c:pt idx="24">
                  <c:v>3139.7433962264149</c:v>
                </c:pt>
                <c:pt idx="25">
                  <c:v>3438.6792452830186</c:v>
                </c:pt>
                <c:pt idx="26">
                  <c:v>3737.6150943396228</c:v>
                </c:pt>
                <c:pt idx="27">
                  <c:v>4036.5509433962266</c:v>
                </c:pt>
                <c:pt idx="28">
                  <c:v>4335.4867924528298</c:v>
                </c:pt>
                <c:pt idx="29">
                  <c:v>4634.4226415094336</c:v>
                </c:pt>
                <c:pt idx="30">
                  <c:v>4933.3584905660373</c:v>
                </c:pt>
                <c:pt idx="31">
                  <c:v>5232.2943396226419</c:v>
                </c:pt>
                <c:pt idx="32">
                  <c:v>5531.2301886792457</c:v>
                </c:pt>
                <c:pt idx="33">
                  <c:v>5830.1660377358485</c:v>
                </c:pt>
                <c:pt idx="34">
                  <c:v>6129.1018867924513</c:v>
                </c:pt>
                <c:pt idx="35">
                  <c:v>6428.0377358490568</c:v>
                </c:pt>
                <c:pt idx="36">
                  <c:v>6726.9735849056624</c:v>
                </c:pt>
                <c:pt idx="37">
                  <c:v>7025.9094339622643</c:v>
                </c:pt>
                <c:pt idx="38">
                  <c:v>7324.845283018868</c:v>
                </c:pt>
                <c:pt idx="39">
                  <c:v>7623.7811320754699</c:v>
                </c:pt>
                <c:pt idx="40">
                  <c:v>7922.7169811320755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02.10.20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138.9375</c:v>
                </c:pt>
                <c:pt idx="16">
                  <c:v>487.35000000000031</c:v>
                </c:pt>
                <c:pt idx="17">
                  <c:v>835.76249999999925</c:v>
                </c:pt>
                <c:pt idx="18">
                  <c:v>1184.1750000000009</c:v>
                </c:pt>
                <c:pt idx="19">
                  <c:v>1532.5874999999999</c:v>
                </c:pt>
                <c:pt idx="20">
                  <c:v>1881</c:v>
                </c:pt>
                <c:pt idx="21">
                  <c:v>2229.4125000000004</c:v>
                </c:pt>
                <c:pt idx="22">
                  <c:v>2577.8250000000003</c:v>
                </c:pt>
                <c:pt idx="23">
                  <c:v>2926.2374999999997</c:v>
                </c:pt>
                <c:pt idx="24">
                  <c:v>3274.6499999999996</c:v>
                </c:pt>
                <c:pt idx="25">
                  <c:v>3623.0625</c:v>
                </c:pt>
                <c:pt idx="26">
                  <c:v>3971.4750000000004</c:v>
                </c:pt>
                <c:pt idx="27">
                  <c:v>4319.8875000000007</c:v>
                </c:pt>
                <c:pt idx="28">
                  <c:v>4668.2999999999993</c:v>
                </c:pt>
                <c:pt idx="29">
                  <c:v>5016.7124999999996</c:v>
                </c:pt>
                <c:pt idx="30">
                  <c:v>5365.125</c:v>
                </c:pt>
                <c:pt idx="31">
                  <c:v>5713.5375000000004</c:v>
                </c:pt>
                <c:pt idx="32">
                  <c:v>6061.9500000000007</c:v>
                </c:pt>
                <c:pt idx="33">
                  <c:v>6410.3624999999993</c:v>
                </c:pt>
                <c:pt idx="34">
                  <c:v>6758.7749999999978</c:v>
                </c:pt>
                <c:pt idx="35">
                  <c:v>7107.1875</c:v>
                </c:pt>
                <c:pt idx="36">
                  <c:v>7455.6000000000022</c:v>
                </c:pt>
                <c:pt idx="37">
                  <c:v>7804.0125000000007</c:v>
                </c:pt>
                <c:pt idx="38">
                  <c:v>8152.4249999999993</c:v>
                </c:pt>
                <c:pt idx="39">
                  <c:v>8500.8374999999978</c:v>
                </c:pt>
                <c:pt idx="40">
                  <c:v>8849.25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294.72820512820539</c:v>
                </c:pt>
                <c:pt idx="17">
                  <c:v>670.04615384615306</c:v>
                </c:pt>
                <c:pt idx="18">
                  <c:v>1045.3641025641034</c:v>
                </c:pt>
                <c:pt idx="19">
                  <c:v>1420.6820512820511</c:v>
                </c:pt>
                <c:pt idx="20">
                  <c:v>1796</c:v>
                </c:pt>
                <c:pt idx="21">
                  <c:v>2171.3179487179491</c:v>
                </c:pt>
                <c:pt idx="22">
                  <c:v>2546.6358974358977</c:v>
                </c:pt>
                <c:pt idx="23">
                  <c:v>2921.9538461538459</c:v>
                </c:pt>
                <c:pt idx="24">
                  <c:v>3297.2717948717946</c:v>
                </c:pt>
                <c:pt idx="25">
                  <c:v>3672.5897435897436</c:v>
                </c:pt>
                <c:pt idx="26">
                  <c:v>4047.9076923076927</c:v>
                </c:pt>
                <c:pt idx="27">
                  <c:v>4423.2256410256414</c:v>
                </c:pt>
                <c:pt idx="28">
                  <c:v>4798.5435897435891</c:v>
                </c:pt>
                <c:pt idx="29">
                  <c:v>5173.8615384615377</c:v>
                </c:pt>
                <c:pt idx="30">
                  <c:v>5549.1794871794873</c:v>
                </c:pt>
                <c:pt idx="31">
                  <c:v>5924.4974358974368</c:v>
                </c:pt>
                <c:pt idx="32">
                  <c:v>6299.8153846153855</c:v>
                </c:pt>
                <c:pt idx="33">
                  <c:v>6675.1333333333332</c:v>
                </c:pt>
                <c:pt idx="34">
                  <c:v>7050.45128205128</c:v>
                </c:pt>
                <c:pt idx="35">
                  <c:v>7425.7692307692305</c:v>
                </c:pt>
                <c:pt idx="36">
                  <c:v>7801.0871794871819</c:v>
                </c:pt>
                <c:pt idx="37">
                  <c:v>8176.4051282051296</c:v>
                </c:pt>
                <c:pt idx="38">
                  <c:v>8551.7230769230755</c:v>
                </c:pt>
                <c:pt idx="39">
                  <c:v>8927.0410256410232</c:v>
                </c:pt>
                <c:pt idx="40">
                  <c:v>9302.3589743589746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292.10256410256437</c:v>
                </c:pt>
                <c:pt idx="17">
                  <c:v>664.0769230769223</c:v>
                </c:pt>
                <c:pt idx="18">
                  <c:v>1036.0512820512829</c:v>
                </c:pt>
                <c:pt idx="19">
                  <c:v>1408.0256410256409</c:v>
                </c:pt>
                <c:pt idx="20">
                  <c:v>1780</c:v>
                </c:pt>
                <c:pt idx="21">
                  <c:v>2151.9743589743593</c:v>
                </c:pt>
                <c:pt idx="22">
                  <c:v>2523.9487179487182</c:v>
                </c:pt>
                <c:pt idx="23">
                  <c:v>2895.9230769230767</c:v>
                </c:pt>
                <c:pt idx="24">
                  <c:v>3267.8974358974356</c:v>
                </c:pt>
                <c:pt idx="25">
                  <c:v>3639.8717948717949</c:v>
                </c:pt>
                <c:pt idx="26">
                  <c:v>4011.8461538461538</c:v>
                </c:pt>
                <c:pt idx="27">
                  <c:v>4383.8205128205136</c:v>
                </c:pt>
                <c:pt idx="28">
                  <c:v>4755.7948717948711</c:v>
                </c:pt>
                <c:pt idx="29">
                  <c:v>5127.7692307692305</c:v>
                </c:pt>
                <c:pt idx="30">
                  <c:v>5499.7435897435898</c:v>
                </c:pt>
                <c:pt idx="31">
                  <c:v>5871.7179487179483</c:v>
                </c:pt>
                <c:pt idx="32">
                  <c:v>6243.6923076923085</c:v>
                </c:pt>
                <c:pt idx="33">
                  <c:v>6615.6666666666661</c:v>
                </c:pt>
                <c:pt idx="34">
                  <c:v>6987.6410256410245</c:v>
                </c:pt>
                <c:pt idx="35">
                  <c:v>7359.6153846153848</c:v>
                </c:pt>
                <c:pt idx="36">
                  <c:v>7731.589743589745</c:v>
                </c:pt>
                <c:pt idx="37">
                  <c:v>8103.5641025641025</c:v>
                </c:pt>
                <c:pt idx="38">
                  <c:v>8475.538461538461</c:v>
                </c:pt>
                <c:pt idx="39">
                  <c:v>8847.5128205128185</c:v>
                </c:pt>
                <c:pt idx="40">
                  <c:v>9219.4871794871797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15.10.20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224.22400000000027</c:v>
                </c:pt>
                <c:pt idx="17">
                  <c:v>597.16799999999921</c:v>
                </c:pt>
                <c:pt idx="18">
                  <c:v>970.11200000000065</c:v>
                </c:pt>
                <c:pt idx="19">
                  <c:v>1343.0559999999998</c:v>
                </c:pt>
                <c:pt idx="20">
                  <c:v>1716</c:v>
                </c:pt>
                <c:pt idx="21">
                  <c:v>2088.9440000000004</c:v>
                </c:pt>
                <c:pt idx="22">
                  <c:v>2461.8880000000004</c:v>
                </c:pt>
                <c:pt idx="23">
                  <c:v>2834.8319999999994</c:v>
                </c:pt>
                <c:pt idx="24">
                  <c:v>3207.7759999999998</c:v>
                </c:pt>
                <c:pt idx="25">
                  <c:v>3580.72</c:v>
                </c:pt>
                <c:pt idx="26">
                  <c:v>3953.6640000000007</c:v>
                </c:pt>
                <c:pt idx="27">
                  <c:v>4326.6080000000002</c:v>
                </c:pt>
                <c:pt idx="28">
                  <c:v>4699.5519999999997</c:v>
                </c:pt>
                <c:pt idx="29">
                  <c:v>5072.4959999999992</c:v>
                </c:pt>
                <c:pt idx="30">
                  <c:v>5445.44</c:v>
                </c:pt>
                <c:pt idx="31">
                  <c:v>5818.3840000000009</c:v>
                </c:pt>
                <c:pt idx="32">
                  <c:v>6191.3280000000004</c:v>
                </c:pt>
                <c:pt idx="33">
                  <c:v>6564.2719999999999</c:v>
                </c:pt>
                <c:pt idx="34">
                  <c:v>6937.2159999999985</c:v>
                </c:pt>
                <c:pt idx="35">
                  <c:v>7310.16</c:v>
                </c:pt>
                <c:pt idx="36">
                  <c:v>7683.1040000000021</c:v>
                </c:pt>
                <c:pt idx="37">
                  <c:v>8056.0480000000016</c:v>
                </c:pt>
                <c:pt idx="38">
                  <c:v>8428.9919999999984</c:v>
                </c:pt>
                <c:pt idx="39">
                  <c:v>8801.9359999999979</c:v>
                </c:pt>
                <c:pt idx="40">
                  <c:v>9174.8799999999992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22.10.20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65.758823529412041</c:v>
                </c:pt>
                <c:pt idx="17">
                  <c:v>448.56911764705802</c:v>
                </c:pt>
                <c:pt idx="18">
                  <c:v>831.37941176470667</c:v>
                </c:pt>
                <c:pt idx="19">
                  <c:v>1214.1897058823527</c:v>
                </c:pt>
                <c:pt idx="20">
                  <c:v>1597</c:v>
                </c:pt>
                <c:pt idx="21">
                  <c:v>1979.8102941176471</c:v>
                </c:pt>
                <c:pt idx="22">
                  <c:v>2362.6205882352947</c:v>
                </c:pt>
                <c:pt idx="23">
                  <c:v>2745.4308823529404</c:v>
                </c:pt>
                <c:pt idx="24">
                  <c:v>3128.241176470588</c:v>
                </c:pt>
                <c:pt idx="25">
                  <c:v>3511.0514705882351</c:v>
                </c:pt>
                <c:pt idx="26">
                  <c:v>3893.8617647058827</c:v>
                </c:pt>
                <c:pt idx="27">
                  <c:v>4276.6720588235294</c:v>
                </c:pt>
                <c:pt idx="28">
                  <c:v>4659.482352941176</c:v>
                </c:pt>
                <c:pt idx="29">
                  <c:v>5042.2926470588227</c:v>
                </c:pt>
                <c:pt idx="30">
                  <c:v>5425.1029411764703</c:v>
                </c:pt>
                <c:pt idx="31">
                  <c:v>5807.9132352941178</c:v>
                </c:pt>
                <c:pt idx="32">
                  <c:v>6190.7235294117645</c:v>
                </c:pt>
                <c:pt idx="33">
                  <c:v>6573.5338235294112</c:v>
                </c:pt>
                <c:pt idx="34">
                  <c:v>6956.3441176470578</c:v>
                </c:pt>
                <c:pt idx="35">
                  <c:v>7339.1544117647063</c:v>
                </c:pt>
                <c:pt idx="36">
                  <c:v>7721.9647058823539</c:v>
                </c:pt>
                <c:pt idx="37">
                  <c:v>8104.7750000000015</c:v>
                </c:pt>
                <c:pt idx="38">
                  <c:v>8487.5852941176454</c:v>
                </c:pt>
                <c:pt idx="39">
                  <c:v>8870.395588235293</c:v>
                </c:pt>
                <c:pt idx="40">
                  <c:v>9253.2058823529405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21.10.20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82.223188405797345</c:v>
                </c:pt>
                <c:pt idx="17">
                  <c:v>434.91739130434706</c:v>
                </c:pt>
                <c:pt idx="18">
                  <c:v>787.61159420289925</c:v>
                </c:pt>
                <c:pt idx="19">
                  <c:v>1140.3057971014489</c:v>
                </c:pt>
                <c:pt idx="20">
                  <c:v>1493</c:v>
                </c:pt>
                <c:pt idx="21">
                  <c:v>1845.6942028985511</c:v>
                </c:pt>
                <c:pt idx="22">
                  <c:v>2198.3884057971022</c:v>
                </c:pt>
                <c:pt idx="23">
                  <c:v>2551.0826086956513</c:v>
                </c:pt>
                <c:pt idx="24">
                  <c:v>2903.7768115942026</c:v>
                </c:pt>
                <c:pt idx="25">
                  <c:v>3256.4710144927535</c:v>
                </c:pt>
                <c:pt idx="26">
                  <c:v>3609.1652173913049</c:v>
                </c:pt>
                <c:pt idx="27">
                  <c:v>3961.8594202898557</c:v>
                </c:pt>
                <c:pt idx="28">
                  <c:v>4314.5536231884053</c:v>
                </c:pt>
                <c:pt idx="29">
                  <c:v>4667.2478260869566</c:v>
                </c:pt>
                <c:pt idx="30">
                  <c:v>5019.942028985507</c:v>
                </c:pt>
                <c:pt idx="31">
                  <c:v>5372.6362318840584</c:v>
                </c:pt>
                <c:pt idx="32">
                  <c:v>5725.3304347826097</c:v>
                </c:pt>
                <c:pt idx="33">
                  <c:v>6078.0246376811583</c:v>
                </c:pt>
                <c:pt idx="34">
                  <c:v>6430.7188405797087</c:v>
                </c:pt>
                <c:pt idx="35">
                  <c:v>6783.413043478261</c:v>
                </c:pt>
                <c:pt idx="36">
                  <c:v>7136.1072463768123</c:v>
                </c:pt>
                <c:pt idx="37">
                  <c:v>7488.8014492753628</c:v>
                </c:pt>
                <c:pt idx="38">
                  <c:v>7841.4956521739123</c:v>
                </c:pt>
                <c:pt idx="39">
                  <c:v>8194.1898550724618</c:v>
                </c:pt>
                <c:pt idx="40">
                  <c:v>8546.884057971014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188.57368421052632</c:v>
                </c:pt>
                <c:pt idx="16">
                  <c:v>416.25894736842122</c:v>
                </c:pt>
                <c:pt idx="17">
                  <c:v>643.94421052631526</c:v>
                </c:pt>
                <c:pt idx="18">
                  <c:v>871.62947368421101</c:v>
                </c:pt>
                <c:pt idx="19">
                  <c:v>1099.314736842105</c:v>
                </c:pt>
                <c:pt idx="20">
                  <c:v>1327</c:v>
                </c:pt>
                <c:pt idx="21">
                  <c:v>1554.6852631578947</c:v>
                </c:pt>
                <c:pt idx="22">
                  <c:v>1782.3705263157899</c:v>
                </c:pt>
                <c:pt idx="23">
                  <c:v>2010.0557894736837</c:v>
                </c:pt>
                <c:pt idx="24">
                  <c:v>2237.7410526315789</c:v>
                </c:pt>
                <c:pt idx="25">
                  <c:v>2465.4263157894738</c:v>
                </c:pt>
                <c:pt idx="26">
                  <c:v>2693.1115789473683</c:v>
                </c:pt>
                <c:pt idx="27">
                  <c:v>2920.7968421052633</c:v>
                </c:pt>
                <c:pt idx="28">
                  <c:v>3148.4821052631578</c:v>
                </c:pt>
                <c:pt idx="29">
                  <c:v>3376.1673684210523</c:v>
                </c:pt>
                <c:pt idx="30">
                  <c:v>3603.8526315789472</c:v>
                </c:pt>
                <c:pt idx="31">
                  <c:v>3831.5378947368426</c:v>
                </c:pt>
                <c:pt idx="32">
                  <c:v>4059.2231578947371</c:v>
                </c:pt>
                <c:pt idx="33">
                  <c:v>4286.9084210526316</c:v>
                </c:pt>
                <c:pt idx="34">
                  <c:v>4514.5936842105257</c:v>
                </c:pt>
                <c:pt idx="35">
                  <c:v>4742.2789473684206</c:v>
                </c:pt>
                <c:pt idx="36">
                  <c:v>4969.9642105263165</c:v>
                </c:pt>
                <c:pt idx="37">
                  <c:v>5197.6494736842105</c:v>
                </c:pt>
                <c:pt idx="38">
                  <c:v>5425.3347368421055</c:v>
                </c:pt>
                <c:pt idx="39">
                  <c:v>5653.0199999999986</c:v>
                </c:pt>
                <c:pt idx="40">
                  <c:v>5880.7052631578945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09.09.20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168.62702702702688</c:v>
                </c:pt>
                <c:pt idx="15">
                  <c:v>376.85585585585585</c:v>
                </c:pt>
                <c:pt idx="16">
                  <c:v>585.08468468468482</c:v>
                </c:pt>
                <c:pt idx="17">
                  <c:v>793.31351351351304</c:v>
                </c:pt>
                <c:pt idx="18">
                  <c:v>1001.5423423423429</c:v>
                </c:pt>
                <c:pt idx="19">
                  <c:v>1209.7711711711709</c:v>
                </c:pt>
                <c:pt idx="20">
                  <c:v>1418</c:v>
                </c:pt>
                <c:pt idx="21">
                  <c:v>1626.2288288288291</c:v>
                </c:pt>
                <c:pt idx="22">
                  <c:v>1834.457657657658</c:v>
                </c:pt>
                <c:pt idx="23">
                  <c:v>2042.686486486486</c:v>
                </c:pt>
                <c:pt idx="24">
                  <c:v>2250.9153153153152</c:v>
                </c:pt>
                <c:pt idx="25">
                  <c:v>2459.1441441441443</c:v>
                </c:pt>
                <c:pt idx="26">
                  <c:v>2667.372972972973</c:v>
                </c:pt>
                <c:pt idx="27">
                  <c:v>2875.6018018018021</c:v>
                </c:pt>
                <c:pt idx="28">
                  <c:v>3083.8306306306304</c:v>
                </c:pt>
                <c:pt idx="29">
                  <c:v>3292.059459459459</c:v>
                </c:pt>
                <c:pt idx="30">
                  <c:v>3500.2882882882882</c:v>
                </c:pt>
                <c:pt idx="31">
                  <c:v>3708.5171171171173</c:v>
                </c:pt>
                <c:pt idx="32">
                  <c:v>3916.7459459459465</c:v>
                </c:pt>
                <c:pt idx="33">
                  <c:v>4124.9747747747742</c:v>
                </c:pt>
                <c:pt idx="34">
                  <c:v>4333.2036036036025</c:v>
                </c:pt>
                <c:pt idx="35">
                  <c:v>4541.4324324324325</c:v>
                </c:pt>
                <c:pt idx="36">
                  <c:v>4749.6612612612626</c:v>
                </c:pt>
                <c:pt idx="37">
                  <c:v>4957.8900900900908</c:v>
                </c:pt>
                <c:pt idx="38">
                  <c:v>5166.1189189189181</c:v>
                </c:pt>
                <c:pt idx="39">
                  <c:v>5374.3477477477463</c:v>
                </c:pt>
                <c:pt idx="40">
                  <c:v>5582.5765765765764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12.10.20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188.71794871794887</c:v>
                </c:pt>
                <c:pt idx="17">
                  <c:v>429.03846153846109</c:v>
                </c:pt>
                <c:pt idx="18">
                  <c:v>669.35897435897482</c:v>
                </c:pt>
                <c:pt idx="19">
                  <c:v>909.67948717948696</c:v>
                </c:pt>
                <c:pt idx="20">
                  <c:v>1150</c:v>
                </c:pt>
                <c:pt idx="21">
                  <c:v>1390.3205128205129</c:v>
                </c:pt>
                <c:pt idx="22">
                  <c:v>1630.6410256410261</c:v>
                </c:pt>
                <c:pt idx="23">
                  <c:v>1870.9615384615381</c:v>
                </c:pt>
                <c:pt idx="24">
                  <c:v>2111.2820512820513</c:v>
                </c:pt>
                <c:pt idx="25">
                  <c:v>2351.602564102564</c:v>
                </c:pt>
                <c:pt idx="26">
                  <c:v>2591.9230769230771</c:v>
                </c:pt>
                <c:pt idx="27">
                  <c:v>2832.2435897435903</c:v>
                </c:pt>
                <c:pt idx="28">
                  <c:v>3072.5641025641021</c:v>
                </c:pt>
                <c:pt idx="29">
                  <c:v>3312.8846153846152</c:v>
                </c:pt>
                <c:pt idx="30">
                  <c:v>3553.2051282051284</c:v>
                </c:pt>
                <c:pt idx="31">
                  <c:v>3793.5256410256411</c:v>
                </c:pt>
                <c:pt idx="32">
                  <c:v>4033.8461538461538</c:v>
                </c:pt>
                <c:pt idx="33">
                  <c:v>4274.166666666667</c:v>
                </c:pt>
                <c:pt idx="34">
                  <c:v>4514.4871794871788</c:v>
                </c:pt>
                <c:pt idx="35">
                  <c:v>4754.8076923076924</c:v>
                </c:pt>
                <c:pt idx="36">
                  <c:v>4995.128205128206</c:v>
                </c:pt>
                <c:pt idx="37">
                  <c:v>5235.4487179487178</c:v>
                </c:pt>
                <c:pt idx="38">
                  <c:v>5475.7692307692305</c:v>
                </c:pt>
                <c:pt idx="39">
                  <c:v>5716.0897435897432</c:v>
                </c:pt>
                <c:pt idx="40">
                  <c:v>5956.4102564102568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25.09.20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110.84210526315789</c:v>
                </c:pt>
                <c:pt idx="16">
                  <c:v>244.6736842105264</c:v>
                </c:pt>
                <c:pt idx="17">
                  <c:v>378.50526315789443</c:v>
                </c:pt>
                <c:pt idx="18">
                  <c:v>512.33684210526349</c:v>
                </c:pt>
                <c:pt idx="19">
                  <c:v>646.16842105263152</c:v>
                </c:pt>
                <c:pt idx="20">
                  <c:v>780</c:v>
                </c:pt>
                <c:pt idx="21">
                  <c:v>913.8315789473686</c:v>
                </c:pt>
                <c:pt idx="22">
                  <c:v>1047.663157894737</c:v>
                </c:pt>
                <c:pt idx="23">
                  <c:v>1181.4947368421051</c:v>
                </c:pt>
                <c:pt idx="24">
                  <c:v>1315.3263157894735</c:v>
                </c:pt>
                <c:pt idx="25">
                  <c:v>1449.1578947368421</c:v>
                </c:pt>
                <c:pt idx="26">
                  <c:v>1582.9894736842105</c:v>
                </c:pt>
                <c:pt idx="27">
                  <c:v>1716.8210526315793</c:v>
                </c:pt>
                <c:pt idx="28">
                  <c:v>1850.652631578947</c:v>
                </c:pt>
                <c:pt idx="29">
                  <c:v>1984.4842105263158</c:v>
                </c:pt>
                <c:pt idx="30">
                  <c:v>2118.3157894736842</c:v>
                </c:pt>
                <c:pt idx="31">
                  <c:v>2252.1473684210528</c:v>
                </c:pt>
                <c:pt idx="32">
                  <c:v>2385.9789473684214</c:v>
                </c:pt>
                <c:pt idx="33">
                  <c:v>2519.810526315789</c:v>
                </c:pt>
                <c:pt idx="34">
                  <c:v>2653.6421052631572</c:v>
                </c:pt>
                <c:pt idx="35">
                  <c:v>2787.4736842105262</c:v>
                </c:pt>
                <c:pt idx="36">
                  <c:v>2921.3052631578953</c:v>
                </c:pt>
                <c:pt idx="37">
                  <c:v>3055.136842105263</c:v>
                </c:pt>
                <c:pt idx="38">
                  <c:v>3188.9684210526316</c:v>
                </c:pt>
                <c:pt idx="39">
                  <c:v>3322.7999999999993</c:v>
                </c:pt>
                <c:pt idx="40">
                  <c:v>3456.6315789473683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18.11.20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158.5756097560982</c:v>
                </c:pt>
                <c:pt idx="19">
                  <c:v>466.28780487804858</c:v>
                </c:pt>
                <c:pt idx="20">
                  <c:v>774</c:v>
                </c:pt>
                <c:pt idx="21">
                  <c:v>1081.7121951219515</c:v>
                </c:pt>
                <c:pt idx="22">
                  <c:v>1389.4243902439027</c:v>
                </c:pt>
                <c:pt idx="23">
                  <c:v>1697.1365853658531</c:v>
                </c:pt>
                <c:pt idx="24">
                  <c:v>2004.8487804878046</c:v>
                </c:pt>
                <c:pt idx="25">
                  <c:v>2312.560975609756</c:v>
                </c:pt>
                <c:pt idx="26">
                  <c:v>2620.2731707317075</c:v>
                </c:pt>
                <c:pt idx="27">
                  <c:v>2927.985365853659</c:v>
                </c:pt>
                <c:pt idx="28">
                  <c:v>3235.6975609756091</c:v>
                </c:pt>
                <c:pt idx="29">
                  <c:v>3543.4097560975606</c:v>
                </c:pt>
                <c:pt idx="30">
                  <c:v>3851.1219512195121</c:v>
                </c:pt>
                <c:pt idx="31">
                  <c:v>4158.8341463414636</c:v>
                </c:pt>
                <c:pt idx="32">
                  <c:v>4466.546341463415</c:v>
                </c:pt>
                <c:pt idx="33">
                  <c:v>4774.2585365853656</c:v>
                </c:pt>
                <c:pt idx="34">
                  <c:v>5081.9707317073162</c:v>
                </c:pt>
                <c:pt idx="35">
                  <c:v>5389.6829268292686</c:v>
                </c:pt>
                <c:pt idx="36">
                  <c:v>5697.3951219512201</c:v>
                </c:pt>
                <c:pt idx="37">
                  <c:v>6005.1073170731715</c:v>
                </c:pt>
                <c:pt idx="38">
                  <c:v>6312.8195121951212</c:v>
                </c:pt>
                <c:pt idx="39">
                  <c:v>6620.5317073170718</c:v>
                </c:pt>
                <c:pt idx="40">
                  <c:v>6928.2439024390242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02.11.20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97.768421052631169</c:v>
                </c:pt>
                <c:pt idx="18">
                  <c:v>294.51228070175478</c:v>
                </c:pt>
                <c:pt idx="19">
                  <c:v>491.25614035087705</c:v>
                </c:pt>
                <c:pt idx="20">
                  <c:v>688</c:v>
                </c:pt>
                <c:pt idx="21">
                  <c:v>884.74385964912301</c:v>
                </c:pt>
                <c:pt idx="22">
                  <c:v>1081.487719298246</c:v>
                </c:pt>
                <c:pt idx="23">
                  <c:v>1278.231578947368</c:v>
                </c:pt>
                <c:pt idx="24">
                  <c:v>1474.9754385964911</c:v>
                </c:pt>
                <c:pt idx="25">
                  <c:v>1671.719298245614</c:v>
                </c:pt>
                <c:pt idx="26">
                  <c:v>1868.4631578947369</c:v>
                </c:pt>
                <c:pt idx="27">
                  <c:v>2065.2070175438598</c:v>
                </c:pt>
                <c:pt idx="28">
                  <c:v>2261.9508771929823</c:v>
                </c:pt>
                <c:pt idx="29">
                  <c:v>2458.6947368421052</c:v>
                </c:pt>
                <c:pt idx="30">
                  <c:v>2655.4385964912281</c:v>
                </c:pt>
                <c:pt idx="31">
                  <c:v>2852.182456140351</c:v>
                </c:pt>
                <c:pt idx="32">
                  <c:v>3048.9263157894738</c:v>
                </c:pt>
                <c:pt idx="33">
                  <c:v>3245.6701754385963</c:v>
                </c:pt>
                <c:pt idx="34">
                  <c:v>3442.4140350877183</c:v>
                </c:pt>
                <c:pt idx="35">
                  <c:v>3639.1578947368421</c:v>
                </c:pt>
                <c:pt idx="36">
                  <c:v>3835.9017543859659</c:v>
                </c:pt>
                <c:pt idx="37">
                  <c:v>4032.6456140350879</c:v>
                </c:pt>
                <c:pt idx="38">
                  <c:v>4229.3894736842103</c:v>
                </c:pt>
                <c:pt idx="39">
                  <c:v>4426.1333333333323</c:v>
                </c:pt>
                <c:pt idx="40">
                  <c:v>4622.8771929824561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11.12.20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38.816666666666407</c:v>
                </c:pt>
                <c:pt idx="20">
                  <c:v>411</c:v>
                </c:pt>
                <c:pt idx="21">
                  <c:v>783.18333333333362</c:v>
                </c:pt>
                <c:pt idx="22">
                  <c:v>1155.3666666666672</c:v>
                </c:pt>
                <c:pt idx="23">
                  <c:v>1527.5499999999995</c:v>
                </c:pt>
                <c:pt idx="24">
                  <c:v>1899.7333333333331</c:v>
                </c:pt>
                <c:pt idx="25">
                  <c:v>2271.9166666666665</c:v>
                </c:pt>
                <c:pt idx="26">
                  <c:v>2644.1000000000004</c:v>
                </c:pt>
                <c:pt idx="27">
                  <c:v>3016.2833333333338</c:v>
                </c:pt>
                <c:pt idx="28">
                  <c:v>3388.4666666666662</c:v>
                </c:pt>
                <c:pt idx="29">
                  <c:v>3760.6499999999996</c:v>
                </c:pt>
                <c:pt idx="30">
                  <c:v>4132.833333333333</c:v>
                </c:pt>
                <c:pt idx="31">
                  <c:v>4505.0166666666664</c:v>
                </c:pt>
                <c:pt idx="32">
                  <c:v>4877.2000000000007</c:v>
                </c:pt>
                <c:pt idx="33">
                  <c:v>5249.3833333333332</c:v>
                </c:pt>
                <c:pt idx="34">
                  <c:v>5621.5666666666648</c:v>
                </c:pt>
                <c:pt idx="35">
                  <c:v>5993.75</c:v>
                </c:pt>
                <c:pt idx="36">
                  <c:v>6365.9333333333352</c:v>
                </c:pt>
                <c:pt idx="37">
                  <c:v>6738.1166666666668</c:v>
                </c:pt>
                <c:pt idx="38">
                  <c:v>7110.2999999999993</c:v>
                </c:pt>
                <c:pt idx="39">
                  <c:v>7482.4833333333327</c:v>
                </c:pt>
                <c:pt idx="40">
                  <c:v>7854.666666666667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43877.78</c:v>
                </c:pt>
                <c:pt idx="2">
                  <c:v>43894.080000000002</c:v>
                </c:pt>
                <c:pt idx="3">
                  <c:v>43916.9</c:v>
                </c:pt>
                <c:pt idx="4">
                  <c:v>43933.2</c:v>
                </c:pt>
                <c:pt idx="5">
                  <c:v>43949.5</c:v>
                </c:pt>
                <c:pt idx="6">
                  <c:v>43965.8</c:v>
                </c:pt>
                <c:pt idx="7">
                  <c:v>43982.1</c:v>
                </c:pt>
                <c:pt idx="8">
                  <c:v>43998.400000000001</c:v>
                </c:pt>
                <c:pt idx="9">
                  <c:v>44014.7</c:v>
                </c:pt>
                <c:pt idx="10">
                  <c:v>44031</c:v>
                </c:pt>
                <c:pt idx="11">
                  <c:v>44047.3</c:v>
                </c:pt>
                <c:pt idx="12">
                  <c:v>44063.6</c:v>
                </c:pt>
                <c:pt idx="13">
                  <c:v>44079.9</c:v>
                </c:pt>
                <c:pt idx="14">
                  <c:v>44096.2</c:v>
                </c:pt>
                <c:pt idx="15">
                  <c:v>44112.5</c:v>
                </c:pt>
                <c:pt idx="16">
                  <c:v>44128.800000000003</c:v>
                </c:pt>
                <c:pt idx="17">
                  <c:v>44145.1</c:v>
                </c:pt>
                <c:pt idx="18">
                  <c:v>44161.4</c:v>
                </c:pt>
                <c:pt idx="19">
                  <c:v>44177.7</c:v>
                </c:pt>
                <c:pt idx="20">
                  <c:v>44194</c:v>
                </c:pt>
                <c:pt idx="21">
                  <c:v>44210.3</c:v>
                </c:pt>
                <c:pt idx="22">
                  <c:v>44226.6</c:v>
                </c:pt>
                <c:pt idx="23">
                  <c:v>44242.9</c:v>
                </c:pt>
                <c:pt idx="24">
                  <c:v>44259.199999999997</c:v>
                </c:pt>
                <c:pt idx="25">
                  <c:v>44275.5</c:v>
                </c:pt>
                <c:pt idx="26">
                  <c:v>44291.8</c:v>
                </c:pt>
                <c:pt idx="27">
                  <c:v>44308.1</c:v>
                </c:pt>
                <c:pt idx="28">
                  <c:v>44324.4</c:v>
                </c:pt>
                <c:pt idx="29">
                  <c:v>44340.7</c:v>
                </c:pt>
                <c:pt idx="30">
                  <c:v>44357</c:v>
                </c:pt>
                <c:pt idx="31">
                  <c:v>44373.3</c:v>
                </c:pt>
                <c:pt idx="32">
                  <c:v>44389.599999999999</c:v>
                </c:pt>
                <c:pt idx="33">
                  <c:v>44405.9</c:v>
                </c:pt>
                <c:pt idx="34">
                  <c:v>44422.2</c:v>
                </c:pt>
                <c:pt idx="35">
                  <c:v>44438.5</c:v>
                </c:pt>
                <c:pt idx="36">
                  <c:v>44454.8</c:v>
                </c:pt>
                <c:pt idx="37">
                  <c:v>44471.1</c:v>
                </c:pt>
                <c:pt idx="38">
                  <c:v>44487.4</c:v>
                </c:pt>
                <c:pt idx="39">
                  <c:v>44503.7</c:v>
                </c:pt>
                <c:pt idx="40">
                  <c:v>44520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62"/>
  <sheetViews>
    <sheetView showGridLines="0" zoomScaleNormal="100" workbookViewId="0">
      <pane xSplit="8" ySplit="3" topLeftCell="O4" activePane="bottomRight" state="frozen"/>
      <selection activeCell="C2" sqref="C2"/>
      <selection pane="topRight" activeCell="C2" sqref="C2"/>
      <selection pane="bottomLeft" activeCell="C2" sqref="C2"/>
      <selection pane="bottomRight" activeCell="B6" sqref="B6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43" customWidth="1"/>
    <col min="17" max="17" width="6.6640625" style="43" bestFit="1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5.5" style="1" customWidth="1"/>
    <col min="36" max="36" width="8.33203125" style="1" customWidth="1"/>
    <col min="37" max="37" width="5.5" style="1" customWidth="1"/>
    <col min="38" max="38" width="3.83203125" style="1" bestFit="1" customWidth="1"/>
    <col min="39" max="40" width="5.5" bestFit="1" customWidth="1"/>
    <col min="41" max="41" width="4.83203125" bestFit="1" customWidth="1"/>
    <col min="42" max="42" width="5.6640625" bestFit="1" customWidth="1"/>
    <col min="43" max="43" width="5.5" bestFit="1" customWidth="1"/>
    <col min="44" max="44" width="3.83203125" style="25" bestFit="1" customWidth="1"/>
    <col min="45" max="46" width="4.5" style="25" bestFit="1" customWidth="1"/>
    <col min="47" max="47" width="3.83203125" style="25" bestFit="1" customWidth="1"/>
    <col min="48" max="48" width="6.6640625" style="25" bestFit="1" customWidth="1"/>
    <col min="49" max="49" width="5.5" style="25" customWidth="1"/>
    <col min="50" max="51" width="5.5" bestFit="1" customWidth="1"/>
    <col min="52" max="52" width="4.83203125" bestFit="1" customWidth="1"/>
    <col min="53" max="53" width="7.33203125" customWidth="1"/>
    <col min="54" max="54" width="4.83203125" bestFit="1" customWidth="1"/>
    <col min="55" max="55" width="6.6640625" bestFit="1" customWidth="1"/>
    <col min="56" max="57" width="4.83203125" bestFit="1" customWidth="1"/>
    <col min="58" max="58" width="5.6640625" bestFit="1" customWidth="1"/>
    <col min="59" max="59" width="4.83203125" bestFit="1" customWidth="1"/>
    <col min="60" max="60" width="4.6640625" bestFit="1" customWidth="1"/>
    <col min="61" max="61" width="4.83203125" bestFit="1" customWidth="1"/>
    <col min="62" max="62" width="6.6640625" bestFit="1" customWidth="1"/>
    <col min="63" max="63" width="5.1640625" customWidth="1"/>
    <col min="64" max="64" width="7.1640625" customWidth="1"/>
    <col min="65" max="65" width="5.5" bestFit="1" customWidth="1"/>
    <col min="66" max="66" width="5.6640625" bestFit="1" customWidth="1"/>
    <col min="67" max="67" width="4.83203125" bestFit="1" customWidth="1"/>
    <col min="68" max="68" width="6" bestFit="1" customWidth="1"/>
    <col min="69" max="69" width="4.83203125" bestFit="1" customWidth="1"/>
    <col min="70" max="70" width="6.6640625" bestFit="1" customWidth="1"/>
    <col min="71" max="71" width="5.6640625" bestFit="1" customWidth="1"/>
    <col min="72" max="72" width="5" style="25" customWidth="1"/>
    <col min="73" max="73" width="6.33203125" style="25" bestFit="1" customWidth="1"/>
    <col min="74" max="74" width="4.1640625" style="25" customWidth="1"/>
    <col min="75" max="75" width="5.5" style="25" bestFit="1" customWidth="1"/>
    <col min="76" max="76" width="5.5" style="25" customWidth="1"/>
    <col min="77" max="77" width="4.6640625" style="25" customWidth="1"/>
    <col min="78" max="78" width="3" style="25" customWidth="1"/>
    <col min="79" max="79" width="5.6640625" style="25" bestFit="1" customWidth="1"/>
    <col min="80" max="80" width="4.6640625" bestFit="1" customWidth="1"/>
    <col min="81" max="81" width="5.6640625" bestFit="1" customWidth="1"/>
    <col min="82" max="82" width="4.6640625" style="25" bestFit="1" customWidth="1"/>
    <col min="83" max="83" width="4.83203125" bestFit="1" customWidth="1"/>
    <col min="84" max="84" width="6.5" style="25" customWidth="1"/>
    <col min="85" max="85" width="0.83203125" style="25" customWidth="1"/>
    <col min="86" max="109" width="4.5" style="25" customWidth="1"/>
    <col min="110" max="110" width="1.33203125" style="25" customWidth="1"/>
    <col min="111" max="111" width="5.5" style="25" customWidth="1"/>
    <col min="112" max="134" width="5.5" style="25" bestFit="1" customWidth="1"/>
    <col min="135" max="135" width="1.5" customWidth="1"/>
    <col min="136" max="159" width="4.5" bestFit="1" customWidth="1"/>
    <col min="160" max="160" width="1.6640625" customWidth="1"/>
    <col min="161" max="161" width="7.33203125" style="25" bestFit="1" customWidth="1"/>
    <col min="162" max="184" width="4.5" style="25" bestFit="1" customWidth="1"/>
    <col min="185" max="185" width="1.5" customWidth="1"/>
    <col min="186" max="186" width="4.83203125" style="87" customWidth="1"/>
    <col min="187" max="209" width="11.5" customWidth="1"/>
    <col min="211" max="234" width="11.5" style="25" customWidth="1"/>
  </cols>
  <sheetData>
    <row r="1" spans="1:234" x14ac:dyDescent="0.2">
      <c r="B1" s="103" t="s">
        <v>7846</v>
      </c>
      <c r="C1" s="101" t="s">
        <v>7847</v>
      </c>
      <c r="D1" s="54"/>
      <c r="F1" s="101" t="s">
        <v>7848</v>
      </c>
      <c r="I1" s="43" t="s">
        <v>65</v>
      </c>
      <c r="M1" s="100" t="s">
        <v>74</v>
      </c>
      <c r="O1" s="101" t="s">
        <v>7845</v>
      </c>
      <c r="Q1" s="103" t="s">
        <v>7844</v>
      </c>
      <c r="R1" s="25" t="s">
        <v>7973</v>
      </c>
      <c r="U1" s="124"/>
      <c r="BC1" s="111"/>
      <c r="BL1" t="s">
        <v>8051</v>
      </c>
      <c r="BM1" s="23">
        <v>1013</v>
      </c>
      <c r="BN1" t="s">
        <v>7868</v>
      </c>
      <c r="BO1" t="s">
        <v>8052</v>
      </c>
      <c r="BP1" s="23">
        <v>0</v>
      </c>
      <c r="BQ1" t="s">
        <v>7871</v>
      </c>
      <c r="BR1" s="43" t="s">
        <v>8027</v>
      </c>
      <c r="BS1" s="23">
        <v>9.8000000000000007</v>
      </c>
      <c r="BT1" s="25" t="s">
        <v>8053</v>
      </c>
    </row>
    <row r="2" spans="1:234" ht="16" x14ac:dyDescent="0.2">
      <c r="A2" s="213"/>
      <c r="B2" s="104">
        <v>44194.749895833331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79879</v>
      </c>
      <c r="Q2" s="118">
        <f>_xlfn.DAYS(B2,M2)</f>
        <v>326</v>
      </c>
      <c r="R2" s="143">
        <f>SUM(_xlfn.XLOOKUP($R$4,ndashboard_col,ndashboard_val))</f>
        <v>564.04698773468829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8114</v>
      </c>
      <c r="CH2" s="25" t="s">
        <v>8113</v>
      </c>
      <c r="DG2" s="25" t="s">
        <v>8059</v>
      </c>
      <c r="EF2" t="s">
        <v>8198</v>
      </c>
      <c r="FE2" s="25" t="s">
        <v>8199</v>
      </c>
    </row>
    <row r="3" spans="1:234" s="108" customFormat="1" ht="11.25" customHeight="1" x14ac:dyDescent="0.15">
      <c r="A3" s="119"/>
      <c r="B3" s="119" t="s">
        <v>7834</v>
      </c>
      <c r="C3" s="119" t="s">
        <v>7830</v>
      </c>
      <c r="D3" s="119" t="s">
        <v>7830</v>
      </c>
      <c r="E3" s="119" t="s">
        <v>7830</v>
      </c>
      <c r="F3" s="119" t="s">
        <v>7830</v>
      </c>
      <c r="G3" s="119" t="s">
        <v>7830</v>
      </c>
      <c r="H3" s="119" t="s">
        <v>7832</v>
      </c>
      <c r="I3" s="119" t="s">
        <v>7830</v>
      </c>
      <c r="J3" s="119" t="s">
        <v>7831</v>
      </c>
      <c r="K3" s="119" t="s">
        <v>7831</v>
      </c>
      <c r="L3" s="119" t="s">
        <v>7832</v>
      </c>
      <c r="M3" s="119" t="s">
        <v>7834</v>
      </c>
      <c r="N3" s="119" t="s">
        <v>7831</v>
      </c>
      <c r="O3" s="119" t="s">
        <v>8142</v>
      </c>
      <c r="P3" s="119" t="s">
        <v>7832</v>
      </c>
      <c r="Q3" s="119" t="s">
        <v>7832</v>
      </c>
      <c r="R3" s="119" t="s">
        <v>7832</v>
      </c>
      <c r="S3" s="119" t="s">
        <v>7832</v>
      </c>
      <c r="T3" s="119" t="s">
        <v>7832</v>
      </c>
      <c r="U3" s="119" t="s">
        <v>7832</v>
      </c>
      <c r="V3" s="156"/>
      <c r="W3" s="119" t="s">
        <v>7831</v>
      </c>
      <c r="X3" s="119" t="s">
        <v>7831</v>
      </c>
      <c r="Y3" s="119" t="s">
        <v>7831</v>
      </c>
      <c r="Z3" s="119" t="s">
        <v>7831</v>
      </c>
      <c r="AA3" s="119" t="s">
        <v>7831</v>
      </c>
      <c r="AB3" s="119" t="s">
        <v>7831</v>
      </c>
      <c r="AC3" s="119" t="s">
        <v>7831</v>
      </c>
      <c r="AD3" s="119" t="s">
        <v>7831</v>
      </c>
      <c r="AE3" s="119" t="s">
        <v>7831</v>
      </c>
      <c r="AF3" s="119" t="s">
        <v>7831</v>
      </c>
      <c r="AG3" s="119" t="s">
        <v>7831</v>
      </c>
      <c r="AH3" s="119" t="s">
        <v>7831</v>
      </c>
      <c r="AI3" s="119"/>
      <c r="AJ3" s="119" t="s">
        <v>7830</v>
      </c>
      <c r="AK3" s="119"/>
      <c r="AL3" s="119"/>
      <c r="AM3" s="119" t="s">
        <v>7831</v>
      </c>
      <c r="AN3" s="119" t="s">
        <v>7831</v>
      </c>
      <c r="AO3" s="119" t="s">
        <v>7832</v>
      </c>
      <c r="AP3" s="119"/>
      <c r="AQ3" s="119" t="s">
        <v>7831</v>
      </c>
      <c r="AR3" s="119" t="s">
        <v>7831</v>
      </c>
      <c r="AS3" s="119" t="s">
        <v>7831</v>
      </c>
      <c r="AT3" s="119" t="s">
        <v>7831</v>
      </c>
      <c r="AU3" s="119" t="s">
        <v>7831</v>
      </c>
      <c r="AV3" s="119" t="s">
        <v>7831</v>
      </c>
      <c r="AW3" s="119"/>
      <c r="AX3" s="119" t="s">
        <v>7831</v>
      </c>
      <c r="AY3" s="119" t="s">
        <v>7831</v>
      </c>
      <c r="AZ3" s="119" t="s">
        <v>7832</v>
      </c>
      <c r="BA3" s="119" t="s">
        <v>7832</v>
      </c>
      <c r="BB3" s="119" t="s">
        <v>7831</v>
      </c>
      <c r="BC3" s="119" t="s">
        <v>7831</v>
      </c>
      <c r="BD3" s="119" t="s">
        <v>7831</v>
      </c>
      <c r="BE3" s="119" t="s">
        <v>7831</v>
      </c>
      <c r="BF3" s="119" t="s">
        <v>7831</v>
      </c>
      <c r="BG3" s="119" t="s">
        <v>7831</v>
      </c>
      <c r="BH3" s="119" t="s">
        <v>7831</v>
      </c>
      <c r="BI3" s="119" t="s">
        <v>7831</v>
      </c>
      <c r="BJ3" s="119" t="s">
        <v>7832</v>
      </c>
      <c r="BK3" s="119"/>
      <c r="BL3" s="119" t="s">
        <v>7831</v>
      </c>
      <c r="BM3" s="119" t="s">
        <v>7831</v>
      </c>
      <c r="BN3" s="119" t="s">
        <v>7831</v>
      </c>
      <c r="BO3" s="119" t="s">
        <v>7831</v>
      </c>
      <c r="BP3" s="119" t="s">
        <v>7831</v>
      </c>
      <c r="BQ3" s="119" t="s">
        <v>7831</v>
      </c>
      <c r="BR3" s="119" t="s">
        <v>7831</v>
      </c>
      <c r="BS3" s="119" t="s">
        <v>7831</v>
      </c>
      <c r="BT3" s="119" t="s">
        <v>7832</v>
      </c>
      <c r="BU3" s="119" t="s">
        <v>7832</v>
      </c>
      <c r="BV3" s="119" t="s">
        <v>7831</v>
      </c>
      <c r="BW3" s="119" t="s">
        <v>7831</v>
      </c>
      <c r="BX3" s="119" t="s">
        <v>7831</v>
      </c>
      <c r="BY3" s="119"/>
      <c r="BZ3" s="119"/>
      <c r="CA3" s="119" t="s">
        <v>7831</v>
      </c>
      <c r="CB3" s="119" t="s">
        <v>7831</v>
      </c>
      <c r="CC3" s="119" t="s">
        <v>7831</v>
      </c>
      <c r="CD3" s="119" t="s">
        <v>7831</v>
      </c>
      <c r="CE3" s="119"/>
      <c r="CF3" s="119" t="s">
        <v>7831</v>
      </c>
      <c r="CG3" s="119"/>
      <c r="CH3" s="119" t="s">
        <v>7831</v>
      </c>
      <c r="CI3" s="119" t="s">
        <v>7831</v>
      </c>
      <c r="CJ3" s="119" t="s">
        <v>7831</v>
      </c>
      <c r="CK3" s="119" t="s">
        <v>7831</v>
      </c>
      <c r="CL3" s="119" t="s">
        <v>7831</v>
      </c>
      <c r="CM3" s="119" t="s">
        <v>7831</v>
      </c>
      <c r="CN3" s="119" t="s">
        <v>7831</v>
      </c>
      <c r="CO3" s="119" t="s">
        <v>7831</v>
      </c>
      <c r="CP3" s="119" t="s">
        <v>7831</v>
      </c>
      <c r="CQ3" s="119" t="s">
        <v>7831</v>
      </c>
      <c r="CR3" s="119" t="s">
        <v>7831</v>
      </c>
      <c r="CS3" s="119" t="s">
        <v>7831</v>
      </c>
      <c r="CT3" s="119" t="s">
        <v>7831</v>
      </c>
      <c r="CU3" s="119" t="s">
        <v>7831</v>
      </c>
      <c r="CV3" s="119" t="s">
        <v>7831</v>
      </c>
      <c r="CW3" s="119" t="s">
        <v>7831</v>
      </c>
      <c r="CX3" s="119" t="s">
        <v>7831</v>
      </c>
      <c r="CY3" s="119" t="s">
        <v>7831</v>
      </c>
      <c r="CZ3" s="119" t="s">
        <v>7831</v>
      </c>
      <c r="DA3" s="119" t="s">
        <v>7831</v>
      </c>
      <c r="DB3" s="119" t="s">
        <v>7831</v>
      </c>
      <c r="DC3" s="119" t="s">
        <v>7831</v>
      </c>
      <c r="DD3" s="119" t="s">
        <v>7831</v>
      </c>
      <c r="DE3" s="119" t="s">
        <v>7831</v>
      </c>
      <c r="DF3" s="119"/>
      <c r="DG3" s="119" t="s">
        <v>7831</v>
      </c>
      <c r="DH3" s="119" t="s">
        <v>7831</v>
      </c>
      <c r="DI3" s="119" t="s">
        <v>7831</v>
      </c>
      <c r="DJ3" s="119" t="s">
        <v>7831</v>
      </c>
      <c r="DK3" s="119" t="s">
        <v>7831</v>
      </c>
      <c r="DL3" s="119" t="s">
        <v>7831</v>
      </c>
      <c r="DM3" s="119" t="s">
        <v>7831</v>
      </c>
      <c r="DN3" s="119" t="s">
        <v>7831</v>
      </c>
      <c r="DO3" s="119" t="s">
        <v>7831</v>
      </c>
      <c r="DP3" s="119" t="s">
        <v>7831</v>
      </c>
      <c r="DQ3" s="119" t="s">
        <v>7831</v>
      </c>
      <c r="DR3" s="119" t="s">
        <v>7831</v>
      </c>
      <c r="DS3" s="119" t="s">
        <v>7831</v>
      </c>
      <c r="DT3" s="119" t="s">
        <v>7831</v>
      </c>
      <c r="DU3" s="119" t="s">
        <v>7831</v>
      </c>
      <c r="DV3" s="119" t="s">
        <v>7831</v>
      </c>
      <c r="DW3" s="119" t="s">
        <v>7831</v>
      </c>
      <c r="DX3" s="119" t="s">
        <v>7831</v>
      </c>
      <c r="DY3" s="119" t="s">
        <v>7831</v>
      </c>
      <c r="DZ3" s="119" t="s">
        <v>7831</v>
      </c>
      <c r="EA3" s="119" t="s">
        <v>7831</v>
      </c>
      <c r="EB3" s="119" t="s">
        <v>7831</v>
      </c>
      <c r="EC3" s="119" t="s">
        <v>7831</v>
      </c>
      <c r="ED3" s="119" t="s">
        <v>7831</v>
      </c>
      <c r="EF3" s="119" t="s">
        <v>7831</v>
      </c>
      <c r="EG3" s="119" t="s">
        <v>7831</v>
      </c>
      <c r="EH3" s="119" t="s">
        <v>7831</v>
      </c>
      <c r="EI3" s="119" t="s">
        <v>7831</v>
      </c>
      <c r="EJ3" s="119" t="s">
        <v>7831</v>
      </c>
      <c r="EK3" s="119" t="s">
        <v>7831</v>
      </c>
      <c r="EL3" s="119" t="s">
        <v>7831</v>
      </c>
      <c r="EM3" s="119" t="s">
        <v>7831</v>
      </c>
      <c r="EN3" s="119" t="s">
        <v>7831</v>
      </c>
      <c r="EO3" s="119" t="s">
        <v>7831</v>
      </c>
      <c r="EP3" s="119" t="s">
        <v>7831</v>
      </c>
      <c r="EQ3" s="119" t="s">
        <v>7831</v>
      </c>
      <c r="ER3" s="119" t="s">
        <v>7831</v>
      </c>
      <c r="ES3" s="119" t="s">
        <v>7831</v>
      </c>
      <c r="ET3" s="119" t="s">
        <v>7831</v>
      </c>
      <c r="EU3" s="119" t="s">
        <v>7831</v>
      </c>
      <c r="EV3" s="119" t="s">
        <v>7831</v>
      </c>
      <c r="EW3" s="119" t="s">
        <v>7831</v>
      </c>
      <c r="EX3" s="119" t="s">
        <v>7831</v>
      </c>
      <c r="EY3" s="119" t="s">
        <v>7831</v>
      </c>
      <c r="EZ3" s="119" t="s">
        <v>7831</v>
      </c>
      <c r="FA3" s="119" t="s">
        <v>7831</v>
      </c>
      <c r="FB3" s="119" t="s">
        <v>7831</v>
      </c>
      <c r="FC3" s="119" t="s">
        <v>7831</v>
      </c>
      <c r="FE3" s="119" t="s">
        <v>7831</v>
      </c>
      <c r="FF3" s="119" t="s">
        <v>7831</v>
      </c>
      <c r="FG3" s="119" t="s">
        <v>7831</v>
      </c>
      <c r="FH3" s="119" t="s">
        <v>7831</v>
      </c>
      <c r="FI3" s="119" t="s">
        <v>7831</v>
      </c>
      <c r="FJ3" s="119" t="s">
        <v>7831</v>
      </c>
      <c r="FK3" s="119" t="s">
        <v>7831</v>
      </c>
      <c r="FL3" s="119" t="s">
        <v>7831</v>
      </c>
      <c r="FM3" s="119" t="s">
        <v>7831</v>
      </c>
      <c r="FN3" s="119" t="s">
        <v>7831</v>
      </c>
      <c r="FO3" s="119" t="s">
        <v>7831</v>
      </c>
      <c r="FP3" s="119" t="s">
        <v>7831</v>
      </c>
      <c r="FQ3" s="119" t="s">
        <v>7831</v>
      </c>
      <c r="FR3" s="119" t="s">
        <v>7831</v>
      </c>
      <c r="FS3" s="119" t="s">
        <v>7831</v>
      </c>
      <c r="FT3" s="119" t="s">
        <v>7831</v>
      </c>
      <c r="FU3" s="119" t="s">
        <v>7831</v>
      </c>
      <c r="FV3" s="119" t="s">
        <v>7831</v>
      </c>
      <c r="FW3" s="119" t="s">
        <v>7831</v>
      </c>
      <c r="FX3" s="119" t="s">
        <v>7831</v>
      </c>
      <c r="FY3" s="119" t="s">
        <v>7831</v>
      </c>
      <c r="FZ3" s="119" t="s">
        <v>7831</v>
      </c>
      <c r="GA3" s="119" t="s">
        <v>7831</v>
      </c>
      <c r="GB3" s="119" t="s">
        <v>7831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 x14ac:dyDescent="0.2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7833</v>
      </c>
      <c r="I4" s="166" t="s">
        <v>7860</v>
      </c>
      <c r="J4" s="166" t="s">
        <v>166</v>
      </c>
      <c r="K4" s="166" t="s">
        <v>7838</v>
      </c>
      <c r="L4" s="166" t="s">
        <v>7835</v>
      </c>
      <c r="M4" s="166" t="str">
        <f>validation!$D$1</f>
        <v>val start</v>
      </c>
      <c r="N4" s="166" t="s">
        <v>151</v>
      </c>
      <c r="O4" s="166" t="s">
        <v>8144</v>
      </c>
      <c r="P4" s="166" t="s">
        <v>8145</v>
      </c>
      <c r="Q4" s="166" t="s">
        <v>8143</v>
      </c>
      <c r="R4" s="166" t="s">
        <v>7836</v>
      </c>
      <c r="S4" s="166">
        <v>2000</v>
      </c>
      <c r="T4" s="166">
        <v>4000</v>
      </c>
      <c r="U4" s="166">
        <v>6000</v>
      </c>
      <c r="V4" s="167"/>
      <c r="W4" s="215" t="s">
        <v>7861</v>
      </c>
      <c r="X4" s="215" t="s">
        <v>166</v>
      </c>
      <c r="Y4" s="215" t="s">
        <v>7838</v>
      </c>
      <c r="Z4" s="215" t="s">
        <v>7962</v>
      </c>
      <c r="AA4" s="215" t="s">
        <v>7963</v>
      </c>
      <c r="AB4" s="215" t="s">
        <v>8035</v>
      </c>
      <c r="AC4" s="215" t="s">
        <v>8036</v>
      </c>
      <c r="AD4" s="215" t="s">
        <v>7964</v>
      </c>
      <c r="AE4" s="215" t="s">
        <v>7965</v>
      </c>
      <c r="AF4" s="215" t="s">
        <v>7972</v>
      </c>
      <c r="AG4" s="215" t="s">
        <v>8033</v>
      </c>
      <c r="AH4" s="216" t="s">
        <v>8034</v>
      </c>
      <c r="AI4" s="216"/>
      <c r="AJ4" s="240" t="s">
        <v>8252</v>
      </c>
      <c r="AK4" s="216"/>
      <c r="AL4" s="169"/>
      <c r="AM4" s="215" t="s">
        <v>7859</v>
      </c>
      <c r="AN4" s="215" t="s">
        <v>7956</v>
      </c>
      <c r="AO4" s="163" t="s">
        <v>92</v>
      </c>
      <c r="AP4" s="171"/>
      <c r="AQ4" s="215" t="s">
        <v>7858</v>
      </c>
      <c r="AR4" s="215" t="s">
        <v>8041</v>
      </c>
      <c r="AS4" s="215" t="s">
        <v>8087</v>
      </c>
      <c r="AT4" s="215" t="s">
        <v>8042</v>
      </c>
      <c r="AU4" s="215" t="s">
        <v>8043</v>
      </c>
      <c r="AV4" s="215" t="s">
        <v>8044</v>
      </c>
      <c r="AW4" s="163"/>
      <c r="AX4" s="215" t="s">
        <v>7958</v>
      </c>
      <c r="AY4" s="215" t="s">
        <v>7957</v>
      </c>
      <c r="AZ4" s="163" t="s">
        <v>7865</v>
      </c>
      <c r="BA4" s="163" t="s">
        <v>154</v>
      </c>
      <c r="BB4" s="215" t="s">
        <v>151</v>
      </c>
      <c r="BC4" s="215" t="s">
        <v>152</v>
      </c>
      <c r="BD4" s="215" t="s">
        <v>8025</v>
      </c>
      <c r="BE4" s="215" t="s">
        <v>7837</v>
      </c>
      <c r="BF4" s="215" t="s">
        <v>7855</v>
      </c>
      <c r="BG4" s="215" t="s">
        <v>7856</v>
      </c>
      <c r="BH4" s="215" t="s">
        <v>7857</v>
      </c>
      <c r="BI4" s="215" t="s">
        <v>8023</v>
      </c>
      <c r="BJ4" s="163" t="s">
        <v>8024</v>
      </c>
      <c r="BK4" s="163"/>
      <c r="BL4" s="215" t="s">
        <v>8045</v>
      </c>
      <c r="BM4" s="215" t="s">
        <v>7960</v>
      </c>
      <c r="BN4" s="215" t="s">
        <v>7961</v>
      </c>
      <c r="BO4" s="215" t="s">
        <v>7966</v>
      </c>
      <c r="BP4" s="215" t="s">
        <v>7971</v>
      </c>
      <c r="BQ4" s="215" t="s">
        <v>7969</v>
      </c>
      <c r="BR4" s="215" t="s">
        <v>7970</v>
      </c>
      <c r="BS4" s="215" t="s">
        <v>7968</v>
      </c>
      <c r="BT4" s="168" t="s">
        <v>8026</v>
      </c>
      <c r="BU4" s="172" t="s">
        <v>8028</v>
      </c>
      <c r="BV4" s="215" t="s">
        <v>8084</v>
      </c>
      <c r="BW4" s="215" t="s">
        <v>8085</v>
      </c>
      <c r="BX4" s="215" t="s">
        <v>8086</v>
      </c>
      <c r="BY4" s="163" t="s">
        <v>8026</v>
      </c>
      <c r="BZ4" s="173"/>
      <c r="CA4" s="215" t="s">
        <v>8037</v>
      </c>
      <c r="CB4" s="215" t="s">
        <v>8039</v>
      </c>
      <c r="CC4" s="215" t="s">
        <v>8038</v>
      </c>
      <c r="CD4" s="215" t="s">
        <v>8040</v>
      </c>
      <c r="CF4" s="215" t="s">
        <v>8022</v>
      </c>
      <c r="CG4" s="163"/>
      <c r="CH4" s="215" t="s">
        <v>8089</v>
      </c>
      <c r="CI4" s="215" t="s">
        <v>8090</v>
      </c>
      <c r="CJ4" s="215" t="s">
        <v>8091</v>
      </c>
      <c r="CK4" s="215" t="s">
        <v>8092</v>
      </c>
      <c r="CL4" s="215" t="s">
        <v>8093</v>
      </c>
      <c r="CM4" s="215" t="s">
        <v>8094</v>
      </c>
      <c r="CN4" s="215" t="s">
        <v>8095</v>
      </c>
      <c r="CO4" s="215" t="s">
        <v>8096</v>
      </c>
      <c r="CP4" s="215" t="s">
        <v>8097</v>
      </c>
      <c r="CQ4" s="215" t="s">
        <v>8098</v>
      </c>
      <c r="CR4" s="215" t="s">
        <v>8099</v>
      </c>
      <c r="CS4" s="215" t="s">
        <v>8100</v>
      </c>
      <c r="CT4" s="215" t="s">
        <v>8101</v>
      </c>
      <c r="CU4" s="215" t="s">
        <v>8102</v>
      </c>
      <c r="CV4" s="215" t="s">
        <v>8103</v>
      </c>
      <c r="CW4" s="215" t="s">
        <v>8104</v>
      </c>
      <c r="CX4" s="215" t="s">
        <v>8105</v>
      </c>
      <c r="CY4" s="215" t="s">
        <v>8106</v>
      </c>
      <c r="CZ4" s="215" t="s">
        <v>8107</v>
      </c>
      <c r="DA4" s="215" t="s">
        <v>8108</v>
      </c>
      <c r="DB4" s="215" t="s">
        <v>8109</v>
      </c>
      <c r="DC4" s="215" t="s">
        <v>8110</v>
      </c>
      <c r="DD4" s="215" t="s">
        <v>8111</v>
      </c>
      <c r="DE4" s="215" t="s">
        <v>8112</v>
      </c>
      <c r="DF4" s="163"/>
      <c r="DG4" s="215" t="s">
        <v>8060</v>
      </c>
      <c r="DH4" s="215" t="s">
        <v>8061</v>
      </c>
      <c r="DI4" s="215" t="s">
        <v>8062</v>
      </c>
      <c r="DJ4" s="215" t="s">
        <v>8063</v>
      </c>
      <c r="DK4" s="215" t="s">
        <v>8064</v>
      </c>
      <c r="DL4" s="215" t="s">
        <v>8065</v>
      </c>
      <c r="DM4" s="215" t="s">
        <v>8066</v>
      </c>
      <c r="DN4" s="215" t="s">
        <v>8067</v>
      </c>
      <c r="DO4" s="215" t="s">
        <v>8068</v>
      </c>
      <c r="DP4" s="215" t="s">
        <v>8069</v>
      </c>
      <c r="DQ4" s="215" t="s">
        <v>8070</v>
      </c>
      <c r="DR4" s="215" t="s">
        <v>8071</v>
      </c>
      <c r="DS4" s="215" t="s">
        <v>8072</v>
      </c>
      <c r="DT4" s="215" t="s">
        <v>8073</v>
      </c>
      <c r="DU4" s="215" t="s">
        <v>8074</v>
      </c>
      <c r="DV4" s="215" t="s">
        <v>8075</v>
      </c>
      <c r="DW4" s="215" t="s">
        <v>8076</v>
      </c>
      <c r="DX4" s="215" t="s">
        <v>8077</v>
      </c>
      <c r="DY4" s="215" t="s">
        <v>8078</v>
      </c>
      <c r="DZ4" s="215" t="s">
        <v>8079</v>
      </c>
      <c r="EA4" s="215" t="s">
        <v>8080</v>
      </c>
      <c r="EB4" s="215" t="s">
        <v>8081</v>
      </c>
      <c r="EC4" s="215" t="s">
        <v>8082</v>
      </c>
      <c r="ED4" s="215" t="s">
        <v>8083</v>
      </c>
      <c r="EF4" s="215" t="s">
        <v>7998</v>
      </c>
      <c r="EG4" s="215" t="s">
        <v>7999</v>
      </c>
      <c r="EH4" s="215" t="s">
        <v>8000</v>
      </c>
      <c r="EI4" s="215" t="s">
        <v>8001</v>
      </c>
      <c r="EJ4" s="215" t="s">
        <v>8002</v>
      </c>
      <c r="EK4" s="215" t="s">
        <v>8003</v>
      </c>
      <c r="EL4" s="215" t="s">
        <v>8004</v>
      </c>
      <c r="EM4" s="215" t="s">
        <v>8005</v>
      </c>
      <c r="EN4" s="215" t="s">
        <v>8006</v>
      </c>
      <c r="EO4" s="215" t="s">
        <v>8007</v>
      </c>
      <c r="EP4" s="215" t="s">
        <v>8008</v>
      </c>
      <c r="EQ4" s="215" t="s">
        <v>8009</v>
      </c>
      <c r="ER4" s="215" t="s">
        <v>8010</v>
      </c>
      <c r="ES4" s="215" t="s">
        <v>8011</v>
      </c>
      <c r="ET4" s="215" t="s">
        <v>8012</v>
      </c>
      <c r="EU4" s="215" t="s">
        <v>8013</v>
      </c>
      <c r="EV4" s="215" t="s">
        <v>8014</v>
      </c>
      <c r="EW4" s="215" t="s">
        <v>8015</v>
      </c>
      <c r="EX4" s="215" t="s">
        <v>8016</v>
      </c>
      <c r="EY4" s="215" t="s">
        <v>8017</v>
      </c>
      <c r="EZ4" s="215" t="s">
        <v>8018</v>
      </c>
      <c r="FA4" s="215" t="s">
        <v>8019</v>
      </c>
      <c r="FB4" s="215" t="s">
        <v>8020</v>
      </c>
      <c r="FC4" s="215" t="s">
        <v>8021</v>
      </c>
      <c r="FE4" s="215" t="s">
        <v>7974</v>
      </c>
      <c r="FF4" s="215" t="s">
        <v>7975</v>
      </c>
      <c r="FG4" s="215" t="s">
        <v>7976</v>
      </c>
      <c r="FH4" s="215" t="s">
        <v>7977</v>
      </c>
      <c r="FI4" s="215" t="s">
        <v>7978</v>
      </c>
      <c r="FJ4" s="215" t="s">
        <v>7979</v>
      </c>
      <c r="FK4" s="215" t="s">
        <v>7980</v>
      </c>
      <c r="FL4" s="215" t="s">
        <v>7981</v>
      </c>
      <c r="FM4" s="215" t="s">
        <v>7982</v>
      </c>
      <c r="FN4" s="215" t="s">
        <v>7983</v>
      </c>
      <c r="FO4" s="215" t="s">
        <v>7984</v>
      </c>
      <c r="FP4" s="215" t="s">
        <v>7985</v>
      </c>
      <c r="FQ4" s="215" t="s">
        <v>7986</v>
      </c>
      <c r="FR4" s="215" t="s">
        <v>7987</v>
      </c>
      <c r="FS4" s="215" t="s">
        <v>7988</v>
      </c>
      <c r="FT4" s="215" t="s">
        <v>7989</v>
      </c>
      <c r="FU4" s="215" t="s">
        <v>7990</v>
      </c>
      <c r="FV4" s="215" t="s">
        <v>7991</v>
      </c>
      <c r="FW4" s="215" t="s">
        <v>7992</v>
      </c>
      <c r="FX4" s="215" t="s">
        <v>7993</v>
      </c>
      <c r="FY4" s="215" t="s">
        <v>7994</v>
      </c>
      <c r="FZ4" s="215" t="s">
        <v>7995</v>
      </c>
      <c r="GA4" s="215" t="s">
        <v>7996</v>
      </c>
      <c r="GB4" s="215" t="s">
        <v>7997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 x14ac:dyDescent="0.2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8279</v>
      </c>
      <c r="K5" s="142" cm="1">
        <f t="array" ref="K5">_xlfn.XLOOKUP($A5,data_i,_xlfn.XLOOKUP(K$4,data_col,data_val))</f>
        <v>224</v>
      </c>
      <c r="L5" s="24">
        <f t="shared" ref="L5:L36" si="1">J5/K5</f>
        <v>36.959821428571431</v>
      </c>
      <c r="M5" s="201" cm="1">
        <f t="array" ref="M5">HYPERLINK(GM5,_xlfn.XLOOKUP($A5,val_i,_xlfn.XLOOKUP(M$4,val_col,val_val)))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6434</v>
      </c>
      <c r="P5" s="24" cm="1">
        <f t="array" ref="P5">K5-_xlfn.XLOOKUP($A5,val_i,_xlfn.XLOOKUP("Starts@Start",val_col,val_val))</f>
        <v>169</v>
      </c>
      <c r="Q5" s="109">
        <f t="shared" ref="Q5:Q36" si="2">O5/P5</f>
        <v>38.071005917159766</v>
      </c>
      <c r="R5" s="110">
        <f t="shared" ref="R5:R36" si="3">O5/(_xlfn.DAYS($B$2,$M5))</f>
        <v>21.304635761589402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8279</v>
      </c>
      <c r="Y5" s="131" cm="1">
        <f t="array" ref="Y5">_xlfn.XLOOKUP($A5,data_i,_xlfn.XLOOKUP(Y$4,data_col,data_val))</f>
        <v>224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4.8</v>
      </c>
      <c r="AH5" s="142" cm="1">
        <f t="array" ref="AH5">_xlfn.XLOOKUP($A5,data_i,_xlfn.XLOOKUP(AH$4,data_col,data_val))</f>
        <v>422.7</v>
      </c>
      <c r="AI5" s="142"/>
      <c r="AJ5" s="241" cm="1">
        <f t="array" ref="AJ5">_xlfn.XLOOKUP($A5,prop_i,_xlfn.XLOOKUP(AJ$4,prop_col,prop_val))</f>
        <v>43711</v>
      </c>
      <c r="AK5" s="142"/>
      <c r="AM5" s="142" cm="1">
        <f t="array" ref="AM5">_xlfn.XLOOKUP($A5,data_i,_xlfn.XLOOKUP(AM$4,data_col,data_val))</f>
        <v>4397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23.952256810399479</v>
      </c>
      <c r="AQ5" s="142" cm="1">
        <f t="array" ref="AQ5">_xlfn.XLOOKUP($A5,data_i,_xlfn.XLOOKUP(AQ$4,data_col,data_val))</f>
        <v>4397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4194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6" si="5">O5</f>
        <v>6434</v>
      </c>
      <c r="BB5" s="203" t="str" cm="1">
        <f t="array" ref="BB5">IF(_xlfn.XLOOKUP($A5,data_i,_xlfn.XLOOKUP(BB$4,data_col,data_val)) &gt; 0,_xlfn.XLOOKUP($A5,data_i,_xlfn.XLOOKUP(BB$4,data_col,data_val))," ")</f>
        <v xml:space="preserve"> </v>
      </c>
      <c r="BC5" s="110" cm="1">
        <f t="array" ref="BC5">_xlfn.XLOOKUP($A5,data_i,_xlfn.XLOOKUP(BC$4,data_col,data_val))</f>
        <v>-40.119999999999997</v>
      </c>
      <c r="BD5" s="139" cm="1">
        <f t="array" ref="BD5">_xlfn.XLOOKUP($A5,data_i,_xlfn.XLOOKUP(BD$4,data_col,data_val))</f>
        <v>4</v>
      </c>
      <c r="BE5" s="139" cm="1">
        <f t="array" ref="BE5">_xlfn.XLOOKUP($A5,data_i,_xlfn.XLOOKUP(BE$4,data_col,data_val))</f>
        <v>0.71372727272727277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2.0049999999999999</v>
      </c>
      <c r="BI5" s="139" cm="1">
        <f t="array" ref="BI5">_xlfn.XLOOKUP($A5,data_i,_xlfn.XLOOKUP(BI$4,data_col,data_val))</f>
        <v>0.56000000000000005</v>
      </c>
      <c r="BJ5" s="146">
        <f t="shared" ref="BJ5:BJ36" si="6">IFERROR(100/BI5," ")</f>
        <v>178.57142857142856</v>
      </c>
      <c r="BK5" s="139"/>
      <c r="BL5" s="139" cm="1">
        <f t="array" ref="BL5">_xlfn.XLOOKUP($A5,data_i,_xlfn.XLOOKUP(BL$4,data_col,data_val))</f>
        <v>0.57999999999999996</v>
      </c>
      <c r="BM5" s="24" cm="1">
        <f t="array" ref="BM5">_xlfn.XLOOKUP($A5,data_i,_xlfn.XLOOKUP(BM$4,data_col,data_val))</f>
        <v>7.8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30.7</v>
      </c>
      <c r="BP5" s="110" cm="1">
        <f t="array" ref="BP5">_xlfn.XLOOKUP($A5,data_i,_xlfn.XLOOKUP(BP$4,data_col,data_val))</f>
        <v>253.3</v>
      </c>
      <c r="BQ5" s="110" cm="1">
        <f t="array" ref="BQ5">_xlfn.XLOOKUP($A5,data_i,_xlfn.XLOOKUP(BQ$4,data_col,data_val))</f>
        <v>15.3</v>
      </c>
      <c r="BR5" s="24" cm="1">
        <f t="array" ref="BR5">_xlfn.XLOOKUP($A5,data_i,_xlfn.XLOOKUP(BR$4,data_col,data_val))</f>
        <v>1085</v>
      </c>
      <c r="BS5" s="24" cm="1">
        <f t="array" ref="BS5">_xlfn.XLOOKUP($A5,data_i,_xlfn.XLOOKUP(BS$4,data_col,data_val))</f>
        <v>68</v>
      </c>
      <c r="BT5" s="109">
        <f t="shared" ref="BT5:BT36" si="7">BP5/1000*3600*($BR5/$BM$1)*(273.15+$BP$1)/(273.15+$BQ5)</f>
        <v>924.88693567091161</v>
      </c>
      <c r="BU5" s="162">
        <f>IFERROR((AX5*_xlfn.XLOOKUP(F5,summary!$S$3:$S$6,summary!$W$31:$W$34))/(BT5*$BS$1)," ")</f>
        <v>0.45392354783250444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cm="1">
        <f t="array" ref="CA5">IF(_xlfn.XLOOKUP($A5,data_i,_xlfn.XLOOKUP(CA$4,data_col,data_val)) &gt; 0,_xlfn.XLOOKUP($A5,data_i,_xlfn.XLOOKUP(CA$4,data_col,data_val))," ")</f>
        <v>68.2</v>
      </c>
      <c r="CB5" s="202" cm="1">
        <f t="array" ref="CB5">IF(_xlfn.XLOOKUP($A5,data_i,_xlfn.XLOOKUP(CB$4,data_col,data_val)) &gt; 0,_xlfn.XLOOKUP($A5,data_i,_xlfn.XLOOKUP(CB$4,data_col,data_val))," ")</f>
        <v>2.71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69.28</v>
      </c>
      <c r="CG5" s="110"/>
      <c r="CH5" s="24" cm="1">
        <f t="array" ref="CH5">IF(_xlfn.XLOOKUP($A5,data_i,_xlfn.XLOOKUP(CH$4,data_col,data_val)) &gt; 0,_xlfn.XLOOKUP($A5,data_i,_xlfn.XLOOKUP(CH$4,data_col,data_val))," ")</f>
        <v>253</v>
      </c>
      <c r="CI5" s="24" cm="1">
        <f t="array" ref="CI5">IF(_xlfn.XLOOKUP($A5,data_i,_xlfn.XLOOKUP(CI$4,data_col,data_val)) &gt; 0,_xlfn.XLOOKUP($A5,data_i,_xlfn.XLOOKUP(CI$4,data_col,data_val))," ")</f>
        <v>220</v>
      </c>
      <c r="CJ5" s="24" cm="1">
        <f t="array" ref="CJ5">IF(_xlfn.XLOOKUP($A5,data_i,_xlfn.XLOOKUP(CJ$4,data_col,data_val)) &gt; 0,_xlfn.XLOOKUP($A5,data_i,_xlfn.XLOOKUP(CJ$4,data_col,data_val))," ")</f>
        <v>126</v>
      </c>
      <c r="CK5" s="24" cm="1">
        <f t="array" ref="CK5">IF(_xlfn.XLOOKUP($A5,data_i,_xlfn.XLOOKUP(CK$4,data_col,data_val)) &gt; 0,_xlfn.XLOOKUP($A5,data_i,_xlfn.XLOOKUP(CK$4,data_col,data_val))," ")</f>
        <v>126</v>
      </c>
      <c r="CL5" s="24" cm="1">
        <f t="array" ref="CL5">IF(_xlfn.XLOOKUP($A5,data_i,_xlfn.XLOOKUP(CL$4,data_col,data_val)) &gt; 0,_xlfn.XLOOKUP($A5,data_i,_xlfn.XLOOKUP(CL$4,data_col,data_val))," ")</f>
        <v>110</v>
      </c>
      <c r="CM5" s="24" cm="1">
        <f t="array" ref="CM5">IF(_xlfn.XLOOKUP($A5,data_i,_xlfn.XLOOKUP(CM$4,data_col,data_val)) &gt; 0,_xlfn.XLOOKUP($A5,data_i,_xlfn.XLOOKUP(CM$4,data_col,data_val))," ")</f>
        <v>300</v>
      </c>
      <c r="CN5" s="24" cm="1">
        <f t="array" ref="CN5">IF(_xlfn.XLOOKUP($A5,data_i,_xlfn.XLOOKUP(CN$4,data_col,data_val)) &gt; 0,_xlfn.XLOOKUP($A5,data_i,_xlfn.XLOOKUP(CN$4,data_col,data_val))," ")</f>
        <v>220</v>
      </c>
      <c r="CO5" s="24" cm="1">
        <f t="array" ref="CO5">IF(_xlfn.XLOOKUP($A5,data_i,_xlfn.XLOOKUP(CO$4,data_col,data_val)) &gt; 0,_xlfn.XLOOKUP($A5,data_i,_xlfn.XLOOKUP(CO$4,data_col,data_val))," ")</f>
        <v>141</v>
      </c>
      <c r="CP5" s="24" cm="1">
        <f t="array" ref="CP5">IF(_xlfn.XLOOKUP($A5,data_i,_xlfn.XLOOKUP(CP$4,data_col,data_val)) &gt; 0,_xlfn.XLOOKUP($A5,data_i,_xlfn.XLOOKUP(CP$4,data_col,data_val))," ")</f>
        <v>141</v>
      </c>
      <c r="CQ5" s="24" cm="1">
        <f t="array" ref="CQ5">IF(_xlfn.XLOOKUP($A5,data_i,_xlfn.XLOOKUP(CQ$4,data_col,data_val)) &gt; 0,_xlfn.XLOOKUP($A5,data_i,_xlfn.XLOOKUP(CQ$4,data_col,data_val))," ")</f>
        <v>94</v>
      </c>
      <c r="CR5" s="24" cm="1">
        <f t="array" ref="CR5">IF(_xlfn.XLOOKUP($A5,data_i,_xlfn.XLOOKUP(CR$4,data_col,data_val)) &gt; 0,_xlfn.XLOOKUP($A5,data_i,_xlfn.XLOOKUP(CR$4,data_col,data_val))," ")</f>
        <v>158</v>
      </c>
      <c r="CS5" s="24" cm="1">
        <f t="array" ref="CS5">IF(_xlfn.XLOOKUP($A5,data_i,_xlfn.XLOOKUP(CS$4,data_col,data_val)) &gt; 0,_xlfn.XLOOKUP($A5,data_i,_xlfn.XLOOKUP(CS$4,data_col,data_val))," ")</f>
        <v>205</v>
      </c>
      <c r="CT5" s="24" cm="1">
        <f t="array" ref="CT5">IF(_xlfn.XLOOKUP($A5,data_i,_xlfn.XLOOKUP(CT$4,data_col,data_val)) &gt; 0,_xlfn.XLOOKUP($A5,data_i,_xlfn.XLOOKUP(CT$4,data_col,data_val))," ")</f>
        <v>158</v>
      </c>
      <c r="CU5" s="24" cm="1">
        <f t="array" ref="CU5">IF(_xlfn.XLOOKUP($A5,data_i,_xlfn.XLOOKUP(CU$4,data_col,data_val)) &gt; 0,_xlfn.XLOOKUP($A5,data_i,_xlfn.XLOOKUP(CU$4,data_col,data_val))," ")</f>
        <v>158</v>
      </c>
      <c r="CV5" s="24" cm="1">
        <f t="array" ref="CV5">IF(_xlfn.XLOOKUP($A5,data_i,_xlfn.XLOOKUP(CV$4,data_col,data_val)) &gt; 0,_xlfn.XLOOKUP($A5,data_i,_xlfn.XLOOKUP(CV$4,data_col,data_val))," ")</f>
        <v>158</v>
      </c>
      <c r="CW5" s="24" cm="1">
        <f t="array" ref="CW5">IF(_xlfn.XLOOKUP($A5,data_i,_xlfn.XLOOKUP(CW$4,data_col,data_val)) &gt; 0,_xlfn.XLOOKUP($A5,data_i,_xlfn.XLOOKUP(CW$4,data_col,data_val))," ")</f>
        <v>300</v>
      </c>
      <c r="CX5" s="24" cm="1">
        <f t="array" ref="CX5">IF(_xlfn.XLOOKUP($A5,data_i,_xlfn.XLOOKUP(CX$4,data_col,data_val)) &gt; 0,_xlfn.XLOOKUP($A5,data_i,_xlfn.XLOOKUP(CX$4,data_col,data_val))," ")</f>
        <v>174</v>
      </c>
      <c r="CY5" s="24" cm="1">
        <f t="array" ref="CY5">IF(_xlfn.XLOOKUP($A5,data_i,_xlfn.XLOOKUP(CY$4,data_col,data_val)) &gt; 0,_xlfn.XLOOKUP($A5,data_i,_xlfn.XLOOKUP(CY$4,data_col,data_val))," ")</f>
        <v>158</v>
      </c>
      <c r="CZ5" s="24" cm="1">
        <f t="array" ref="CZ5">IF(_xlfn.XLOOKUP($A5,data_i,_xlfn.XLOOKUP(CZ$4,data_col,data_val)) &gt; 0,_xlfn.XLOOKUP($A5,data_i,_xlfn.XLOOKUP(CZ$4,data_col,data_val))," ")</f>
        <v>269</v>
      </c>
      <c r="DA5" s="24" cm="1">
        <f t="array" ref="DA5">IF(_xlfn.XLOOKUP($A5,data_i,_xlfn.XLOOKUP(DA$4,data_col,data_val)) &gt; 0,_xlfn.XLOOKUP($A5,data_i,_xlfn.XLOOKUP(DA$4,data_col,data_val))," ")</f>
        <v>94</v>
      </c>
      <c r="DB5" s="24" cm="1">
        <f t="array" ref="DB5">IF(_xlfn.XLOOKUP($A5,data_i,_xlfn.XLOOKUP(DB$4,data_col,data_val)) &gt; 0,_xlfn.XLOOKUP($A5,data_i,_xlfn.XLOOKUP(DB$4,data_col,data_val))," ")</f>
        <v>269</v>
      </c>
      <c r="DC5" s="24" cm="1">
        <f t="array" ref="DC5">IF(_xlfn.XLOOKUP($A5,data_i,_xlfn.XLOOKUP(DC$4,data_col,data_val)) &gt; 0,_xlfn.XLOOKUP($A5,data_i,_xlfn.XLOOKUP(DC$4,data_col,data_val))," ")</f>
        <v>253</v>
      </c>
      <c r="DD5" s="24" cm="1">
        <f t="array" ref="DD5">IF(_xlfn.XLOOKUP($A5,data_i,_xlfn.XLOOKUP(DD$4,data_col,data_val)) &gt; 0,_xlfn.XLOOKUP($A5,data_i,_xlfn.XLOOKUP(DD$4,data_col,data_val))," ")</f>
        <v>205</v>
      </c>
      <c r="DE5" s="24" cm="1">
        <f t="array" ref="DE5">IF(_xlfn.XLOOKUP($A5,data_i,_xlfn.XLOOKUP(DE$4,data_col,data_val)) &gt; 0,_xlfn.XLOOKUP($A5,data_i,_xlfn.XLOOKUP(DE$4,data_col,data_val))," ")</f>
        <v>158</v>
      </c>
      <c r="DF5" s="110"/>
      <c r="DG5" s="24" cm="1">
        <f t="array" ref="DG5">IF(_xlfn.XLOOKUP($A5,data_i,_xlfn.XLOOKUP(DG$4,data_col,data_val)) &gt; 0,_xlfn.XLOOKUP($A5,data_i,_xlfn.XLOOKUP(DG$4,data_col,data_val))," ")</f>
        <v>244</v>
      </c>
      <c r="DH5" s="24" cm="1">
        <f t="array" ref="DH5">IF(_xlfn.XLOOKUP($A5,data_i,_xlfn.XLOOKUP(DH$4,data_col,data_val)) &gt; 0,_xlfn.XLOOKUP($A5,data_i,_xlfn.XLOOKUP(DH$4,data_col,data_val))," ")</f>
        <v>256</v>
      </c>
      <c r="DI5" s="24" cm="1">
        <f t="array" ref="DI5">IF(_xlfn.XLOOKUP($A5,data_i,_xlfn.XLOOKUP(DI$4,data_col,data_val)) &gt; 0,_xlfn.XLOOKUP($A5,data_i,_xlfn.XLOOKUP(DI$4,data_col,data_val))," ")</f>
        <v>439</v>
      </c>
      <c r="DJ5" s="24" cm="1">
        <f t="array" ref="DJ5">IF(_xlfn.XLOOKUP($A5,data_i,_xlfn.XLOOKUP(DJ$4,data_col,data_val)) &gt; 0,_xlfn.XLOOKUP($A5,data_i,_xlfn.XLOOKUP(DJ$4,data_col,data_val))," ")</f>
        <v>366</v>
      </c>
      <c r="DK5" s="24" cm="1">
        <f t="array" ref="DK5">IF(_xlfn.XLOOKUP($A5,data_i,_xlfn.XLOOKUP(DK$4,data_col,data_val)) &gt; 0,_xlfn.XLOOKUP($A5,data_i,_xlfn.XLOOKUP(DK$4,data_col,data_val))," ")</f>
        <v>317</v>
      </c>
      <c r="DL5" s="24" cm="1">
        <f t="array" ref="DL5">IF(_xlfn.XLOOKUP($A5,data_i,_xlfn.XLOOKUP(DL$4,data_col,data_val)) &gt; 0,_xlfn.XLOOKUP($A5,data_i,_xlfn.XLOOKUP(DL$4,data_col,data_val))," ")</f>
        <v>280</v>
      </c>
      <c r="DM5" s="24" cm="1">
        <f t="array" ref="DM5">IF(_xlfn.XLOOKUP($A5,data_i,_xlfn.XLOOKUP(DM$4,data_col,data_val)) &gt; 0,_xlfn.XLOOKUP($A5,data_i,_xlfn.XLOOKUP(DM$4,data_col,data_val))," ")</f>
        <v>354</v>
      </c>
      <c r="DN5" s="24" cm="1">
        <f t="array" ref="DN5">IF(_xlfn.XLOOKUP($A5,data_i,_xlfn.XLOOKUP(DN$4,data_col,data_val)) &gt; 0,_xlfn.XLOOKUP($A5,data_i,_xlfn.XLOOKUP(DN$4,data_col,data_val))," ")</f>
        <v>500</v>
      </c>
      <c r="DO5" s="24" cm="1">
        <f t="array" ref="DO5">IF(_xlfn.XLOOKUP($A5,data_i,_xlfn.XLOOKUP(DO$4,data_col,data_val)) &gt; 0,_xlfn.XLOOKUP($A5,data_i,_xlfn.XLOOKUP(DO$4,data_col,data_val))," ")</f>
        <v>378</v>
      </c>
      <c r="DP5" s="24" cm="1">
        <f t="array" ref="DP5">IF(_xlfn.XLOOKUP($A5,data_i,_xlfn.XLOOKUP(DP$4,data_col,data_val)) &gt; 0,_xlfn.XLOOKUP($A5,data_i,_xlfn.XLOOKUP(DP$4,data_col,data_val))," ")</f>
        <v>293</v>
      </c>
      <c r="DQ5" s="24" cm="1">
        <f t="array" ref="DQ5">IF(_xlfn.XLOOKUP($A5,data_i,_xlfn.XLOOKUP(DQ$4,data_col,data_val)) &gt; 0,_xlfn.XLOOKUP($A5,data_i,_xlfn.XLOOKUP(DQ$4,data_col,data_val))," ")</f>
        <v>317</v>
      </c>
      <c r="DR5" s="24" cm="1">
        <f t="array" ref="DR5">IF(_xlfn.XLOOKUP($A5,data_i,_xlfn.XLOOKUP(DR$4,data_col,data_val)) &gt; 0,_xlfn.XLOOKUP($A5,data_i,_xlfn.XLOOKUP(DR$4,data_col,data_val))," ")</f>
        <v>463</v>
      </c>
      <c r="DS5" s="24" cm="1">
        <f t="array" ref="DS5">IF(_xlfn.XLOOKUP($A5,data_i,_xlfn.XLOOKUP(DS$4,data_col,data_val)) &gt; 0,_xlfn.XLOOKUP($A5,data_i,_xlfn.XLOOKUP(DS$4,data_col,data_val))," ")</f>
        <v>244</v>
      </c>
      <c r="DT5" s="24" cm="1">
        <f t="array" ref="DT5">IF(_xlfn.XLOOKUP($A5,data_i,_xlfn.XLOOKUP(DT$4,data_col,data_val)) &gt; 0,_xlfn.XLOOKUP($A5,data_i,_xlfn.XLOOKUP(DT$4,data_col,data_val))," ")</f>
        <v>439</v>
      </c>
      <c r="DU5" s="24" cm="1">
        <f t="array" ref="DU5">IF(_xlfn.XLOOKUP($A5,data_i,_xlfn.XLOOKUP(DU$4,data_col,data_val)) &gt; 0,_xlfn.XLOOKUP($A5,data_i,_xlfn.XLOOKUP(DU$4,data_col,data_val))," ")</f>
        <v>244</v>
      </c>
      <c r="DV5" s="24" cm="1">
        <f t="array" ref="DV5">IF(_xlfn.XLOOKUP($A5,data_i,_xlfn.XLOOKUP(DV$4,data_col,data_val)) &gt; 0,_xlfn.XLOOKUP($A5,data_i,_xlfn.XLOOKUP(DV$4,data_col,data_val))," ")</f>
        <v>341</v>
      </c>
      <c r="DW5" s="24" cm="1">
        <f t="array" ref="DW5">IF(_xlfn.XLOOKUP($A5,data_i,_xlfn.XLOOKUP(DW$4,data_col,data_val)) &gt; 0,_xlfn.XLOOKUP($A5,data_i,_xlfn.XLOOKUP(DW$4,data_col,data_val))," ")</f>
        <v>329</v>
      </c>
      <c r="DX5" s="24" cm="1">
        <f t="array" ref="DX5">IF(_xlfn.XLOOKUP($A5,data_i,_xlfn.XLOOKUP(DX$4,data_col,data_val)) &gt; 0,_xlfn.XLOOKUP($A5,data_i,_xlfn.XLOOKUP(DX$4,data_col,data_val))," ")</f>
        <v>317</v>
      </c>
      <c r="DY5" s="24" cm="1">
        <f t="array" ref="DY5">IF(_xlfn.XLOOKUP($A5,data_i,_xlfn.XLOOKUP(DY$4,data_col,data_val)) &gt; 0,_xlfn.XLOOKUP($A5,data_i,_xlfn.XLOOKUP(DY$4,data_col,data_val))," ")</f>
        <v>317</v>
      </c>
      <c r="DZ5" s="24" cm="1">
        <f t="array" ref="DZ5">IF(_xlfn.XLOOKUP($A5,data_i,_xlfn.XLOOKUP(DZ$4,data_col,data_val)) &gt; 0,_xlfn.XLOOKUP($A5,data_i,_xlfn.XLOOKUP(DZ$4,data_col,data_val))," ")</f>
        <v>378</v>
      </c>
      <c r="EA5" s="24" cm="1">
        <f t="array" ref="EA5">IF(_xlfn.XLOOKUP($A5,data_i,_xlfn.XLOOKUP(EA$4,data_col,data_val)) &gt; 0,_xlfn.XLOOKUP($A5,data_i,_xlfn.XLOOKUP(EA$4,data_col,data_val))," ")</f>
        <v>280</v>
      </c>
      <c r="EB5" s="24" cm="1">
        <f t="array" ref="EB5">IF(_xlfn.XLOOKUP($A5,data_i,_xlfn.XLOOKUP(EB$4,data_col,data_val)) &gt; 0,_xlfn.XLOOKUP($A5,data_i,_xlfn.XLOOKUP(EB$4,data_col,data_val))," ")</f>
        <v>390</v>
      </c>
      <c r="EC5" s="24" cm="1">
        <f t="array" ref="EC5">IF(_xlfn.XLOOKUP($A5,data_i,_xlfn.XLOOKUP(EC$4,data_col,data_val)) &gt; 0,_xlfn.XLOOKUP($A5,data_i,_xlfn.XLOOKUP(EC$4,data_col,data_val))," ")</f>
        <v>329</v>
      </c>
      <c r="ED5" s="24" cm="1">
        <f t="array" ref="ED5">IF(_xlfn.XLOOKUP($A5,data_i,_xlfn.XLOOKUP(ED$4,data_col,data_val)) &gt; 0,_xlfn.XLOOKUP($A5,data_i,_xlfn.XLOOKUP(ED$4,data_col,data_val))," ")</f>
        <v>256</v>
      </c>
      <c r="EF5" s="24" cm="1">
        <f t="array" ref="EF5">IF(_xlfn.XLOOKUP($A5,data_i,_xlfn.XLOOKUP(EF$4,data_col,data_val)) &gt; 0,_xlfn.XLOOKUP($A5,data_i,_xlfn.XLOOKUP(EF$4,data_col,data_val))," ")</f>
        <v>366</v>
      </c>
      <c r="EG5" s="24" cm="1">
        <f t="array" ref="EG5">IF(_xlfn.XLOOKUP($A5,data_i,_xlfn.XLOOKUP(EG$4,data_col,data_val)) &gt; 0,_xlfn.XLOOKUP($A5,data_i,_xlfn.XLOOKUP(EG$4,data_col,data_val))," ")</f>
        <v>371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t="str" cm="1">
        <f t="array" ref="EI5">IF(_xlfn.XLOOKUP($A5,data_i,_xlfn.XLOOKUP(EI$4,data_col,data_val)) &gt; 0,_xlfn.XLOOKUP($A5,data_i,_xlfn.XLOOKUP(EI$4,data_col,data_val))," ")</f>
        <v xml:space="preserve"> </v>
      </c>
      <c r="EJ5" s="24" cm="1">
        <f t="array" ref="EJ5">IF(_xlfn.XLOOKUP($A5,data_i,_xlfn.XLOOKUP(EJ$4,data_col,data_val)) &gt; 0,_xlfn.XLOOKUP($A5,data_i,_xlfn.XLOOKUP(EJ$4,data_col,data_val))," ")</f>
        <v>370</v>
      </c>
      <c r="EK5" s="24" cm="1">
        <f t="array" ref="EK5">IF(_xlfn.XLOOKUP($A5,data_i,_xlfn.XLOOKUP(EK$4,data_col,data_val)) &gt; 0,_xlfn.XLOOKUP($A5,data_i,_xlfn.XLOOKUP(EK$4,data_col,data_val))," ")</f>
        <v>363</v>
      </c>
      <c r="EL5" s="24" cm="1">
        <f t="array" ref="EL5">IF(_xlfn.XLOOKUP($A5,data_i,_xlfn.XLOOKUP(EL$4,data_col,data_val)) &gt; 0,_xlfn.XLOOKUP($A5,data_i,_xlfn.XLOOKUP(EL$4,data_col,data_val))," ")</f>
        <v>370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370</v>
      </c>
      <c r="EO5" s="24" cm="1">
        <f t="array" ref="EO5">IF(_xlfn.XLOOKUP($A5,data_i,_xlfn.XLOOKUP(EO$4,data_col,data_val)) &gt; 0,_xlfn.XLOOKUP($A5,data_i,_xlfn.XLOOKUP(EO$4,data_col,data_val))," ")</f>
        <v>365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cm="1">
        <f t="array" ref="EQ5">IF(_xlfn.XLOOKUP($A5,data_i,_xlfn.XLOOKUP(EQ$4,data_col,data_val)) &gt; 0,_xlfn.XLOOKUP($A5,data_i,_xlfn.XLOOKUP(EQ$4,data_col,data_val))," ")</f>
        <v>372</v>
      </c>
      <c r="ER5" s="24" cm="1">
        <f t="array" ref="ER5">IF(_xlfn.XLOOKUP($A5,data_i,_xlfn.XLOOKUP(ER$4,data_col,data_val)) &gt; 0,_xlfn.XLOOKUP($A5,data_i,_xlfn.XLOOKUP(ER$4,data_col,data_val))," ")</f>
        <v>375</v>
      </c>
      <c r="ES5" s="24" cm="1">
        <f t="array" ref="ES5">IF(_xlfn.XLOOKUP($A5,data_i,_xlfn.XLOOKUP(ES$4,data_col,data_val)) &gt; 0,_xlfn.XLOOKUP($A5,data_i,_xlfn.XLOOKUP(ES$4,data_col,data_val))," ")</f>
        <v>369</v>
      </c>
      <c r="ET5" s="24" cm="1">
        <f t="array" ref="ET5">IF(_xlfn.XLOOKUP($A5,data_i,_xlfn.XLOOKUP(ET$4,data_col,data_val)) &gt; 0,_xlfn.XLOOKUP($A5,data_i,_xlfn.XLOOKUP(ET$4,data_col,data_val))," ")</f>
        <v>369</v>
      </c>
      <c r="EU5" s="24" cm="1">
        <f t="array" ref="EU5">IF(_xlfn.XLOOKUP($A5,data_i,_xlfn.XLOOKUP(EU$4,data_col,data_val)) &gt; 0,_xlfn.XLOOKUP($A5,data_i,_xlfn.XLOOKUP(EU$4,data_col,data_val))," ")</f>
        <v>367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cm="1">
        <f t="array" ref="EW5">IF(_xlfn.XLOOKUP($A5,data_i,_xlfn.XLOOKUP(EW$4,data_col,data_val)) &gt; 0,_xlfn.XLOOKUP($A5,data_i,_xlfn.XLOOKUP(EW$4,data_col,data_val))," ")</f>
        <v>366</v>
      </c>
      <c r="EX5" s="24" cm="1">
        <f t="array" ref="EX5">IF(_xlfn.XLOOKUP($A5,data_i,_xlfn.XLOOKUP(EX$4,data_col,data_val)) &gt; 0,_xlfn.XLOOKUP($A5,data_i,_xlfn.XLOOKUP(EX$4,data_col,data_val))," ")</f>
        <v>370</v>
      </c>
      <c r="EY5" s="24" t="str" cm="1">
        <f t="array" ref="EY5">IF(_xlfn.XLOOKUP($A5,data_i,_xlfn.XLOOKUP(EY$4,data_col,data_val)) &gt; 0,_xlfn.XLOOKUP($A5,data_i,_xlfn.XLOOKUP(EY$4,data_col,data_val))," ")</f>
        <v xml:space="preserve"> </v>
      </c>
      <c r="EZ5" s="24" cm="1">
        <f t="array" ref="EZ5">IF(_xlfn.XLOOKUP($A5,data_i,_xlfn.XLOOKUP(EZ$4,data_col,data_val)) &gt; 0,_xlfn.XLOOKUP($A5,data_i,_xlfn.XLOOKUP(EZ$4,data_col,data_val))," ")</f>
        <v>368</v>
      </c>
      <c r="FA5" s="24" t="str" cm="1">
        <f t="array" ref="FA5">IF(_xlfn.XLOOKUP($A5,data_i,_xlfn.XLOOKUP(FA$4,data_col,data_val)) &gt; 0,_xlfn.XLOOKUP($A5,data_i,_xlfn.XLOOKUP(FA$4,data_col,data_val))," ")</f>
        <v xml:space="preserve"> </v>
      </c>
      <c r="FB5" s="24" cm="1">
        <f t="array" ref="FB5">IF(_xlfn.XLOOKUP($A5,data_i,_xlfn.XLOOKUP(FB$4,data_col,data_val)) &gt; 0,_xlfn.XLOOKUP($A5,data_i,_xlfn.XLOOKUP(FB$4,data_col,data_val))," ")</f>
        <v>366</v>
      </c>
      <c r="FC5" s="24" cm="1">
        <f t="array" ref="FC5">IF(_xlfn.XLOOKUP($A5,data_i,_xlfn.XLOOKUP(FC$4,data_col,data_val)) &gt; 0,_xlfn.XLOOKUP($A5,data_i,_xlfn.XLOOKUP(FC$4,data_col,data_val))," ")</f>
        <v>374</v>
      </c>
      <c r="FE5" s="24" cm="1">
        <f t="array" ref="FE5">IF(_xlfn.XLOOKUP($A5,data_i,_xlfn.XLOOKUP(FE$4,data_col,data_val)) &gt; 0,_xlfn.XLOOKUP($A5,data_i,_xlfn.XLOOKUP(FE$4,data_col,data_val))," ")</f>
        <v>494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495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496</v>
      </c>
      <c r="FJ5" s="24" cm="1">
        <f t="array" ref="FJ5">IF(_xlfn.XLOOKUP($A5,data_i,_xlfn.XLOOKUP(FJ$4,data_col,data_val)) &gt; 0,_xlfn.XLOOKUP($A5,data_i,_xlfn.XLOOKUP(FJ$4,data_col,data_val))," ")</f>
        <v>493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500</v>
      </c>
      <c r="FN5" s="24" cm="1">
        <f t="array" ref="FN5">IF(_xlfn.XLOOKUP($A5,data_i,_xlfn.XLOOKUP(FN$4,data_col,data_val)) &gt; 0,_xlfn.XLOOKUP($A5,data_i,_xlfn.XLOOKUP(FN$4,data_col,data_val))," ")</f>
        <v>496</v>
      </c>
      <c r="FO5" s="24" cm="1">
        <f t="array" ref="FO5">IF(_xlfn.XLOOKUP($A5,data_i,_xlfn.XLOOKUP(FO$4,data_col,data_val)) &gt; 0,_xlfn.XLOOKUP($A5,data_i,_xlfn.XLOOKUP(FO$4,data_col,data_val))," ")</f>
        <v>495</v>
      </c>
      <c r="FP5" s="24" cm="1">
        <f t="array" ref="FP5">IF(_xlfn.XLOOKUP($A5,data_i,_xlfn.XLOOKUP(FP$4,data_col,data_val)) &gt; 0,_xlfn.XLOOKUP($A5,data_i,_xlfn.XLOOKUP(FP$4,data_col,data_val))," ")</f>
        <v>496</v>
      </c>
      <c r="FQ5" s="24" cm="1">
        <f t="array" ref="FQ5">IF(_xlfn.XLOOKUP($A5,data_i,_xlfn.XLOOKUP(FQ$4,data_col,data_val)) &gt; 0,_xlfn.XLOOKUP($A5,data_i,_xlfn.XLOOKUP(FQ$4,data_col,data_val))," ")</f>
        <v>495</v>
      </c>
      <c r="FR5" s="24" cm="1">
        <f t="array" ref="FR5">IF(_xlfn.XLOOKUP($A5,data_i,_xlfn.XLOOKUP(FR$4,data_col,data_val)) &gt; 0,_xlfn.XLOOKUP($A5,data_i,_xlfn.XLOOKUP(FR$4,data_col,data_val))," ")</f>
        <v>496</v>
      </c>
      <c r="FS5" s="24" cm="1">
        <f t="array" ref="FS5">IF(_xlfn.XLOOKUP($A5,data_i,_xlfn.XLOOKUP(FS$4,data_col,data_val)) &gt; 0,_xlfn.XLOOKUP($A5,data_i,_xlfn.XLOOKUP(FS$4,data_col,data_val))," ")</f>
        <v>496</v>
      </c>
      <c r="FT5" s="24" cm="1">
        <f t="array" ref="FT5">IF(_xlfn.XLOOKUP($A5,data_i,_xlfn.XLOOKUP(FT$4,data_col,data_val)) &gt; 0,_xlfn.XLOOKUP($A5,data_i,_xlfn.XLOOKUP(FT$4,data_col,data_val))," ")</f>
        <v>496</v>
      </c>
      <c r="FU5" s="24" cm="1">
        <f t="array" ref="FU5">IF(_xlfn.XLOOKUP($A5,data_i,_xlfn.XLOOKUP(FU$4,data_col,data_val)) &gt; 0,_xlfn.XLOOKUP($A5,data_i,_xlfn.XLOOKUP(FU$4,data_col,data_val))," ")</f>
        <v>497</v>
      </c>
      <c r="FV5" s="24" cm="1">
        <f t="array" ref="FV5">IF(_xlfn.XLOOKUP($A5,data_i,_xlfn.XLOOKUP(FV$4,data_col,data_val)) &gt; 0,_xlfn.XLOOKUP($A5,data_i,_xlfn.XLOOKUP(FV$4,data_col,data_val))," ")</f>
        <v>496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497</v>
      </c>
      <c r="FZ5" s="24" cm="1">
        <f t="array" ref="FZ5">IF(_xlfn.XLOOKUP($A5,data_i,_xlfn.XLOOKUP(FZ$4,data_col,data_val)) &gt; 0,_xlfn.XLOOKUP($A5,data_i,_xlfn.XLOOKUP(FZ$4,data_col,data_val))," ")</f>
        <v>497</v>
      </c>
      <c r="GA5" s="24" cm="1">
        <f t="array" ref="GA5">IF(_xlfn.XLOOKUP($A5,data_i,_xlfn.XLOOKUP(GA$4,data_col,data_val)) &gt; 0,_xlfn.XLOOKUP($A5,data_i,_xlfn.XLOOKUP(GA$4,data_col,data_val))," ")</f>
        <v>496</v>
      </c>
      <c r="GB5" s="24" cm="1">
        <f t="array" ref="GB5">IF(_xlfn.XLOOKUP($A5,data_i,_xlfn.XLOOKUP(GB$4,data_col,data_val)) &gt; 0,_xlfn.XLOOKUP($A5,data_i,_xlfn.XLOOKUP(GB$4,data_col,data_val))," ")</f>
        <v>496</v>
      </c>
      <c r="GD5" s="114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</row>
    <row r="6" spans="1:234" x14ac:dyDescent="0.2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13585</v>
      </c>
      <c r="K6" s="142" cm="1">
        <f t="array" ref="K6">_xlfn.XLOOKUP($A6,data_i,_xlfn.XLOOKUP(K$4,data_col,data_val))</f>
        <v>370</v>
      </c>
      <c r="L6" s="24">
        <f t="shared" si="1"/>
        <v>36.716216216216218</v>
      </c>
      <c r="M6" s="201" cm="1">
        <f t="array" ref="M6">HYPERLINK(GM6,_xlfn.XLOOKUP($A6,val_i,_xlfn.XLOOKUP(M$4,val_col,val_val)))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5.6999999999999995E-2</v>
      </c>
      <c r="O6" s="109" cm="1">
        <f t="array" ref="O6">$J6-_xlfn.XLOOKUP($A6,val_i,_xlfn.XLOOKUP("oph@start",val_col,val_val))</f>
        <v>6270</v>
      </c>
      <c r="P6" s="24" cm="1">
        <f t="array" ref="P6">K6-_xlfn.XLOOKUP($A6,val_i,_xlfn.XLOOKUP("Starts@Start",val_col,val_val))</f>
        <v>127</v>
      </c>
      <c r="Q6" s="109">
        <f t="shared" si="2"/>
        <v>49.370078740157481</v>
      </c>
      <c r="R6" s="110">
        <f t="shared" si="3"/>
        <v>22.313167259786479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13585</v>
      </c>
      <c r="Y6" s="131" cm="1">
        <f t="array" ref="Y6">_xlfn.XLOOKUP($A6,data_i,_xlfn.XLOOKUP(Y$4,data_col,data_val))</f>
        <v>370</v>
      </c>
      <c r="Z6" s="131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43</v>
      </c>
      <c r="AG6" s="131" cm="1">
        <f t="array" ref="AG6">_xlfn.XLOOKUP($A6,data_i,_xlfn.XLOOKUP(AG$4,data_col,data_val))</f>
        <v>19.3</v>
      </c>
      <c r="AH6" s="142" cm="1">
        <f t="array" ref="AH6">_xlfn.XLOOKUP($A6,data_i,_xlfn.XLOOKUP(AH$4,data_col,data_val))</f>
        <v>441.5</v>
      </c>
      <c r="AI6" s="142"/>
      <c r="AJ6" s="241" cm="1">
        <f t="array" ref="AJ6">_xlfn.XLOOKUP($A6,prop_i,_xlfn.XLOOKUP(AJ$4,prop_col,prop_val))</f>
        <v>43563</v>
      </c>
      <c r="AK6" s="142"/>
      <c r="AM6" s="142" cm="1">
        <f t="array" ref="AM6">_xlfn.XLOOKUP($A6,data_i,_xlfn.XLOOKUP(AM$4,data_col,data_val))</f>
        <v>3356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21.960190524831592</v>
      </c>
      <c r="AQ6" s="142" cm="1">
        <f t="array" ref="AQ6">_xlfn.XLOOKUP($A6,data_i,_xlfn.XLOOKUP(AQ$4,data_col,data_val))</f>
        <v>3356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2780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6270</v>
      </c>
      <c r="BB6" s="203" cm="1">
        <f t="array" ref="BB6">IF(_xlfn.XLOOKUP($A6,data_i,_xlfn.XLOOKUP(BB$4,data_col,data_val)) &gt; 0,_xlfn.XLOOKUP($A6,data_i,_xlfn.XLOOKUP(BB$4,data_col,data_val))," ")</f>
        <v>5.6999999999999995E-2</v>
      </c>
      <c r="BC6" s="110" cm="1">
        <f t="array" ref="BC6">_xlfn.XLOOKUP($A6,data_i,_xlfn.XLOOKUP(BC$4,data_col,data_val))</f>
        <v>-19.600000000000001</v>
      </c>
      <c r="BD6" s="139" cm="1">
        <f t="array" ref="BD6">_xlfn.XLOOKUP($A6,data_i,_xlfn.XLOOKUP(BD$4,data_col,data_val))</f>
        <v>4.0939999999999994</v>
      </c>
      <c r="BE6" s="139" cm="1">
        <f t="array" ref="BE6">_xlfn.XLOOKUP($A6,data_i,_xlfn.XLOOKUP(BE$4,data_col,data_val))</f>
        <v>0.84754545454545438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1.885</v>
      </c>
      <c r="BI6" s="139" cm="1">
        <f t="array" ref="BI6">_xlfn.XLOOKUP($A6,data_i,_xlfn.XLOOKUP(BI$4,data_col,data_val))</f>
        <v>0.63</v>
      </c>
      <c r="BJ6" s="146">
        <f t="shared" si="6"/>
        <v>158.73015873015873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29.8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50.7</v>
      </c>
      <c r="BP6" s="110" cm="1">
        <f t="array" ref="BP6">_xlfn.XLOOKUP($A6,data_i,_xlfn.XLOOKUP(BP$4,data_col,data_val))</f>
        <v>165.1</v>
      </c>
      <c r="BQ6" s="110" cm="1">
        <f t="array" ref="BQ6">_xlfn.XLOOKUP($A6,data_i,_xlfn.XLOOKUP(BQ$4,data_col,data_val))</f>
        <v>15.8</v>
      </c>
      <c r="BR6" s="24" cm="1">
        <f t="array" ref="BR6">_xlfn.XLOOKUP($A6,data_i,_xlfn.XLOOKUP(BR$4,data_col,data_val))</f>
        <v>1185</v>
      </c>
      <c r="BS6" s="24" cm="1">
        <f t="array" ref="BS6">_xlfn.XLOOKUP($A6,data_i,_xlfn.XLOOKUP(BS$4,data_col,data_val))</f>
        <v>213</v>
      </c>
      <c r="BT6" s="109">
        <f t="shared" si="7"/>
        <v>657.25967096374916</v>
      </c>
      <c r="BU6" s="162">
        <f>IFERROR((AX6*_xlfn.XLOOKUP(F6,summary!$S$3:$S$6,summary!$W$31:$W$34))/(BT6*$BS$1)," ")</f>
        <v>0.4229682913487825</v>
      </c>
      <c r="BV6" s="24" cm="1">
        <f t="array" ref="BV6">_xlfn.XLOOKUP($A6,data_i,_xlfn.XLOOKUP(BV$4,data_col,data_val))</f>
        <v>366</v>
      </c>
      <c r="BW6" s="24" cm="1">
        <f t="array" ref="BW6">_xlfn.XLOOKUP($A6,data_i,_xlfn.XLOOKUP(BW$4,data_col,data_val))</f>
        <v>1896</v>
      </c>
      <c r="BX6" s="110" cm="1">
        <f t="array" ref="BX6">_xlfn.XLOOKUP($A6,data_i,_xlfn.XLOOKUP(BX$4,data_col,data_val))</f>
        <v>16.600000000000001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58.67</v>
      </c>
      <c r="CG6" s="110"/>
      <c r="CH6" s="24" cm="1">
        <f t="array" ref="CH6">IF(_xlfn.XLOOKUP($A6,data_i,_xlfn.XLOOKUP(CH$4,data_col,data_val)) &gt; 0,_xlfn.XLOOKUP($A6,data_i,_xlfn.XLOOKUP(CH$4,data_col,data_val))," ")</f>
        <v>110</v>
      </c>
      <c r="CI6" s="24" cm="1">
        <f t="array" ref="CI6">IF(_xlfn.XLOOKUP($A6,data_i,_xlfn.XLOOKUP(CI$4,data_col,data_val)) &gt; 0,_xlfn.XLOOKUP($A6,data_i,_xlfn.XLOOKUP(CI$4,data_col,data_val))," ")</f>
        <v>141</v>
      </c>
      <c r="CJ6" s="24" cm="1">
        <f t="array" ref="CJ6">IF(_xlfn.XLOOKUP($A6,data_i,_xlfn.XLOOKUP(CJ$4,data_col,data_val)) &gt; 0,_xlfn.XLOOKUP($A6,data_i,_xlfn.XLOOKUP(CJ$4,data_col,data_val))," ")</f>
        <v>110</v>
      </c>
      <c r="CK6" s="24" cm="1">
        <f t="array" ref="CK6">IF(_xlfn.XLOOKUP($A6,data_i,_xlfn.XLOOKUP(CK$4,data_col,data_val)) &gt; 0,_xlfn.XLOOKUP($A6,data_i,_xlfn.XLOOKUP(CK$4,data_col,data_val))," ")</f>
        <v>189</v>
      </c>
      <c r="CL6" s="24" cm="1">
        <f t="array" ref="CL6">IF(_xlfn.XLOOKUP($A6,data_i,_xlfn.XLOOKUP(CL$4,data_col,data_val)) &gt; 0,_xlfn.XLOOKUP($A6,data_i,_xlfn.XLOOKUP(CL$4,data_col,data_val))," ")</f>
        <v>94</v>
      </c>
      <c r="CM6" s="24" cm="1">
        <f t="array" ref="CM6">IF(_xlfn.XLOOKUP($A6,data_i,_xlfn.XLOOKUP(CM$4,data_col,data_val)) &gt; 0,_xlfn.XLOOKUP($A6,data_i,_xlfn.XLOOKUP(CM$4,data_col,data_val))," ")</f>
        <v>141</v>
      </c>
      <c r="CN6" s="24" cm="1">
        <f t="array" ref="CN6">IF(_xlfn.XLOOKUP($A6,data_i,_xlfn.XLOOKUP(CN$4,data_col,data_val)) &gt; 0,_xlfn.XLOOKUP($A6,data_i,_xlfn.XLOOKUP(CN$4,data_col,data_val))," ")</f>
        <v>94</v>
      </c>
      <c r="CO6" s="24" cm="1">
        <f t="array" ref="CO6">IF(_xlfn.XLOOKUP($A6,data_i,_xlfn.XLOOKUP(CO$4,data_col,data_val)) &gt; 0,_xlfn.XLOOKUP($A6,data_i,_xlfn.XLOOKUP(CO$4,data_col,data_val))," ")</f>
        <v>174</v>
      </c>
      <c r="CP6" s="24" cm="1">
        <f t="array" ref="CP6">IF(_xlfn.XLOOKUP($A6,data_i,_xlfn.XLOOKUP(CP$4,data_col,data_val)) &gt; 0,_xlfn.XLOOKUP($A6,data_i,_xlfn.XLOOKUP(CP$4,data_col,data_val))," ")</f>
        <v>158</v>
      </c>
      <c r="CQ6" s="24" cm="1">
        <f t="array" ref="CQ6">IF(_xlfn.XLOOKUP($A6,data_i,_xlfn.XLOOKUP(CQ$4,data_col,data_val)) &gt; 0,_xlfn.XLOOKUP($A6,data_i,_xlfn.XLOOKUP(CQ$4,data_col,data_val))," ")</f>
        <v>94</v>
      </c>
      <c r="CR6" s="24" cm="1">
        <f t="array" ref="CR6">IF(_xlfn.XLOOKUP($A6,data_i,_xlfn.XLOOKUP(CR$4,data_col,data_val)) &gt; 0,_xlfn.XLOOKUP($A6,data_i,_xlfn.XLOOKUP(CR$4,data_col,data_val))," ")</f>
        <v>205</v>
      </c>
      <c r="CS6" s="24" cm="1">
        <f t="array" ref="CS6">IF(_xlfn.XLOOKUP($A6,data_i,_xlfn.XLOOKUP(CS$4,data_col,data_val)) &gt; 0,_xlfn.XLOOKUP($A6,data_i,_xlfn.XLOOKUP(CS$4,data_col,data_val))," ")</f>
        <v>110</v>
      </c>
      <c r="CT6" s="24" cm="1">
        <f t="array" ref="CT6">IF(_xlfn.XLOOKUP($A6,data_i,_xlfn.XLOOKUP(CT$4,data_col,data_val)) &gt; 0,_xlfn.XLOOKUP($A6,data_i,_xlfn.XLOOKUP(CT$4,data_col,data_val))," ")</f>
        <v>126</v>
      </c>
      <c r="CU6" s="24" cm="1">
        <f t="array" ref="CU6">IF(_xlfn.XLOOKUP($A6,data_i,_xlfn.XLOOKUP(CU$4,data_col,data_val)) &gt; 0,_xlfn.XLOOKUP($A6,data_i,_xlfn.XLOOKUP(CU$4,data_col,data_val))," ")</f>
        <v>110</v>
      </c>
      <c r="CV6" s="24" cm="1">
        <f t="array" ref="CV6">IF(_xlfn.XLOOKUP($A6,data_i,_xlfn.XLOOKUP(CV$4,data_col,data_val)) &gt; 0,_xlfn.XLOOKUP($A6,data_i,_xlfn.XLOOKUP(CV$4,data_col,data_val))," ")</f>
        <v>94</v>
      </c>
      <c r="CW6" s="24" cm="1">
        <f t="array" ref="CW6">IF(_xlfn.XLOOKUP($A6,data_i,_xlfn.XLOOKUP(CW$4,data_col,data_val)) &gt; 0,_xlfn.XLOOKUP($A6,data_i,_xlfn.XLOOKUP(CW$4,data_col,data_val))," ")</f>
        <v>110</v>
      </c>
      <c r="CX6" s="24" cm="1">
        <f t="array" ref="CX6">IF(_xlfn.XLOOKUP($A6,data_i,_xlfn.XLOOKUP(CX$4,data_col,data_val)) &gt; 0,_xlfn.XLOOKUP($A6,data_i,_xlfn.XLOOKUP(CX$4,data_col,data_val))," ")</f>
        <v>237</v>
      </c>
      <c r="CY6" s="24" cm="1">
        <f t="array" ref="CY6">IF(_xlfn.XLOOKUP($A6,data_i,_xlfn.XLOOKUP(CY$4,data_col,data_val)) &gt; 0,_xlfn.XLOOKUP($A6,data_i,_xlfn.XLOOKUP(CY$4,data_col,data_val))," ")</f>
        <v>189</v>
      </c>
      <c r="CZ6" s="24" cm="1">
        <f t="array" ref="CZ6">IF(_xlfn.XLOOKUP($A6,data_i,_xlfn.XLOOKUP(CZ$4,data_col,data_val)) &gt; 0,_xlfn.XLOOKUP($A6,data_i,_xlfn.XLOOKUP(CZ$4,data_col,data_val))," ")</f>
        <v>94</v>
      </c>
      <c r="DA6" s="24" cm="1">
        <f t="array" ref="DA6">IF(_xlfn.XLOOKUP($A6,data_i,_xlfn.XLOOKUP(DA$4,data_col,data_val)) &gt; 0,_xlfn.XLOOKUP($A6,data_i,_xlfn.XLOOKUP(DA$4,data_col,data_val))," ")</f>
        <v>126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256</v>
      </c>
      <c r="DH6" s="24" cm="1">
        <f t="array" ref="DH6">IF(_xlfn.XLOOKUP($A6,data_i,_xlfn.XLOOKUP(DH$4,data_col,data_val)) &gt; 0,_xlfn.XLOOKUP($A6,data_i,_xlfn.XLOOKUP(DH$4,data_col,data_val))," ")</f>
        <v>305</v>
      </c>
      <c r="DI6" s="24" cm="1">
        <f t="array" ref="DI6">IF(_xlfn.XLOOKUP($A6,data_i,_xlfn.XLOOKUP(DI$4,data_col,data_val)) &gt; 0,_xlfn.XLOOKUP($A6,data_i,_xlfn.XLOOKUP(DI$4,data_col,data_val))," ")</f>
        <v>268</v>
      </c>
      <c r="DJ6" s="24" cm="1">
        <f t="array" ref="DJ6">IF(_xlfn.XLOOKUP($A6,data_i,_xlfn.XLOOKUP(DJ$4,data_col,data_val)) &gt; 0,_xlfn.XLOOKUP($A6,data_i,_xlfn.XLOOKUP(DJ$4,data_col,data_val))," ")</f>
        <v>366</v>
      </c>
      <c r="DK6" s="24" cm="1">
        <f t="array" ref="DK6">IF(_xlfn.XLOOKUP($A6,data_i,_xlfn.XLOOKUP(DK$4,data_col,data_val)) &gt; 0,_xlfn.XLOOKUP($A6,data_i,_xlfn.XLOOKUP(DK$4,data_col,data_val))," ")</f>
        <v>195</v>
      </c>
      <c r="DL6" s="24" cm="1">
        <f t="array" ref="DL6">IF(_xlfn.XLOOKUP($A6,data_i,_xlfn.XLOOKUP(DL$4,data_col,data_val)) &gt; 0,_xlfn.XLOOKUP($A6,data_i,_xlfn.XLOOKUP(DL$4,data_col,data_val))," ")</f>
        <v>280</v>
      </c>
      <c r="DM6" s="24" cm="1">
        <f t="array" ref="DM6">IF(_xlfn.XLOOKUP($A6,data_i,_xlfn.XLOOKUP(DM$4,data_col,data_val)) &gt; 0,_xlfn.XLOOKUP($A6,data_i,_xlfn.XLOOKUP(DM$4,data_col,data_val))," ")</f>
        <v>329</v>
      </c>
      <c r="DN6" s="24" cm="1">
        <f t="array" ref="DN6">IF(_xlfn.XLOOKUP($A6,data_i,_xlfn.XLOOKUP(DN$4,data_col,data_val)) &gt; 0,_xlfn.XLOOKUP($A6,data_i,_xlfn.XLOOKUP(DN$4,data_col,data_val))," ")</f>
        <v>219</v>
      </c>
      <c r="DO6" s="24" cm="1">
        <f t="array" ref="DO6">IF(_xlfn.XLOOKUP($A6,data_i,_xlfn.XLOOKUP(DO$4,data_col,data_val)) &gt; 0,_xlfn.XLOOKUP($A6,data_i,_xlfn.XLOOKUP(DO$4,data_col,data_val))," ")</f>
        <v>256</v>
      </c>
      <c r="DP6" s="24" cm="1">
        <f t="array" ref="DP6">IF(_xlfn.XLOOKUP($A6,data_i,_xlfn.XLOOKUP(DP$4,data_col,data_val)) &gt; 0,_xlfn.XLOOKUP($A6,data_i,_xlfn.XLOOKUP(DP$4,data_col,data_val))," ")</f>
        <v>256</v>
      </c>
      <c r="DQ6" s="24" cm="1">
        <f t="array" ref="DQ6">IF(_xlfn.XLOOKUP($A6,data_i,_xlfn.XLOOKUP(DQ$4,data_col,data_val)) &gt; 0,_xlfn.XLOOKUP($A6,data_i,_xlfn.XLOOKUP(DQ$4,data_col,data_val))," ")</f>
        <v>244</v>
      </c>
      <c r="DR6" s="24" cm="1">
        <f t="array" ref="DR6">IF(_xlfn.XLOOKUP($A6,data_i,_xlfn.XLOOKUP(DR$4,data_col,data_val)) &gt; 0,_xlfn.XLOOKUP($A6,data_i,_xlfn.XLOOKUP(DR$4,data_col,data_val))," ")</f>
        <v>378</v>
      </c>
      <c r="DS6" s="24" cm="1">
        <f t="array" ref="DS6">IF(_xlfn.XLOOKUP($A6,data_i,_xlfn.XLOOKUP(DS$4,data_col,data_val)) &gt; 0,_xlfn.XLOOKUP($A6,data_i,_xlfn.XLOOKUP(DS$4,data_col,data_val))," ")</f>
        <v>256</v>
      </c>
      <c r="DT6" s="24" cm="1">
        <f t="array" ref="DT6">IF(_xlfn.XLOOKUP($A6,data_i,_xlfn.XLOOKUP(DT$4,data_col,data_val)) &gt; 0,_xlfn.XLOOKUP($A6,data_i,_xlfn.XLOOKUP(DT$4,data_col,data_val))," ")</f>
        <v>293</v>
      </c>
      <c r="DU6" s="24" cm="1">
        <f t="array" ref="DU6">IF(_xlfn.XLOOKUP($A6,data_i,_xlfn.XLOOKUP(DU$4,data_col,data_val)) &gt; 0,_xlfn.XLOOKUP($A6,data_i,_xlfn.XLOOKUP(DU$4,data_col,data_val))," ")</f>
        <v>329</v>
      </c>
      <c r="DV6" s="24" cm="1">
        <f t="array" ref="DV6">IF(_xlfn.XLOOKUP($A6,data_i,_xlfn.XLOOKUP(DV$4,data_col,data_val)) &gt; 0,_xlfn.XLOOKUP($A6,data_i,_xlfn.XLOOKUP(DV$4,data_col,data_val))," ")</f>
        <v>366</v>
      </c>
      <c r="DW6" s="24" cm="1">
        <f t="array" ref="DW6">IF(_xlfn.XLOOKUP($A6,data_i,_xlfn.XLOOKUP(DW$4,data_col,data_val)) &gt; 0,_xlfn.XLOOKUP($A6,data_i,_xlfn.XLOOKUP(DW$4,data_col,data_val))," ")</f>
        <v>415</v>
      </c>
      <c r="DX6" s="24" cm="1">
        <f t="array" ref="DX6">IF(_xlfn.XLOOKUP($A6,data_i,_xlfn.XLOOKUP(DX$4,data_col,data_val)) &gt; 0,_xlfn.XLOOKUP($A6,data_i,_xlfn.XLOOKUP(DX$4,data_col,data_val))," ")</f>
        <v>341</v>
      </c>
      <c r="DY6" s="24" cm="1">
        <f t="array" ref="DY6">IF(_xlfn.XLOOKUP($A6,data_i,_xlfn.XLOOKUP(DY$4,data_col,data_val)) &gt; 0,_xlfn.XLOOKUP($A6,data_i,_xlfn.XLOOKUP(DY$4,data_col,data_val))," ")</f>
        <v>231</v>
      </c>
      <c r="DZ6" s="24" cm="1">
        <f t="array" ref="DZ6">IF(_xlfn.XLOOKUP($A6,data_i,_xlfn.XLOOKUP(DZ$4,data_col,data_val)) &gt; 0,_xlfn.XLOOKUP($A6,data_i,_xlfn.XLOOKUP(DZ$4,data_col,data_val))," ")</f>
        <v>219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401</v>
      </c>
      <c r="EG6" s="24" cm="1">
        <f t="array" ref="EG6">IF(_xlfn.XLOOKUP($A6,data_i,_xlfn.XLOOKUP(EG$4,data_col,data_val)) &gt; 0,_xlfn.XLOOKUP($A6,data_i,_xlfn.XLOOKUP(EG$4,data_col,data_val))," ")</f>
        <v>389</v>
      </c>
      <c r="EH6" s="24" cm="1">
        <f t="array" ref="EH6">IF(_xlfn.XLOOKUP($A6,data_i,_xlfn.XLOOKUP(EH$4,data_col,data_val)) &gt; 0,_xlfn.XLOOKUP($A6,data_i,_xlfn.XLOOKUP(EH$4,data_col,data_val))," ")</f>
        <v>384</v>
      </c>
      <c r="EI6" s="24" cm="1">
        <f t="array" ref="EI6">IF(_xlfn.XLOOKUP($A6,data_i,_xlfn.XLOOKUP(EI$4,data_col,data_val)) &gt; 0,_xlfn.XLOOKUP($A6,data_i,_xlfn.XLOOKUP(EI$4,data_col,data_val))," ")</f>
        <v>384</v>
      </c>
      <c r="EJ6" s="24" cm="1">
        <f t="array" ref="EJ6">IF(_xlfn.XLOOKUP($A6,data_i,_xlfn.XLOOKUP(EJ$4,data_col,data_val)) &gt; 0,_xlfn.XLOOKUP($A6,data_i,_xlfn.XLOOKUP(EJ$4,data_col,data_val))," ")</f>
        <v>396</v>
      </c>
      <c r="EK6" s="24" cm="1">
        <f t="array" ref="EK6">IF(_xlfn.XLOOKUP($A6,data_i,_xlfn.XLOOKUP(EK$4,data_col,data_val)) &gt; 0,_xlfn.XLOOKUP($A6,data_i,_xlfn.XLOOKUP(EK$4,data_col,data_val))," ")</f>
        <v>391</v>
      </c>
      <c r="EL6" s="24" cm="1">
        <f t="array" ref="EL6">IF(_xlfn.XLOOKUP($A6,data_i,_xlfn.XLOOKUP(EL$4,data_col,data_val)) &gt; 0,_xlfn.XLOOKUP($A6,data_i,_xlfn.XLOOKUP(EL$4,data_col,data_val))," ")</f>
        <v>385</v>
      </c>
      <c r="EM6" s="24" cm="1">
        <f t="array" ref="EM6">IF(_xlfn.XLOOKUP($A6,data_i,_xlfn.XLOOKUP(EM$4,data_col,data_val)) &gt; 0,_xlfn.XLOOKUP($A6,data_i,_xlfn.XLOOKUP(EM$4,data_col,data_val))," ")</f>
        <v>386</v>
      </c>
      <c r="EN6" s="24" cm="1">
        <f t="array" ref="EN6">IF(_xlfn.XLOOKUP($A6,data_i,_xlfn.XLOOKUP(EN$4,data_col,data_val)) &gt; 0,_xlfn.XLOOKUP($A6,data_i,_xlfn.XLOOKUP(EN$4,data_col,data_val))," ")</f>
        <v>387</v>
      </c>
      <c r="EO6" s="24" cm="1">
        <f t="array" ref="EO6">IF(_xlfn.XLOOKUP($A6,data_i,_xlfn.XLOOKUP(EO$4,data_col,data_val)) &gt; 0,_xlfn.XLOOKUP($A6,data_i,_xlfn.XLOOKUP(EO$4,data_col,data_val))," ")</f>
        <v>392</v>
      </c>
      <c r="EP6" s="24" cm="1">
        <f t="array" ref="EP6">IF(_xlfn.XLOOKUP($A6,data_i,_xlfn.XLOOKUP(EP$4,data_col,data_val)) &gt; 0,_xlfn.XLOOKUP($A6,data_i,_xlfn.XLOOKUP(EP$4,data_col,data_val))," ")</f>
        <v>384</v>
      </c>
      <c r="EQ6" s="24" cm="1">
        <f t="array" ref="EQ6">IF(_xlfn.XLOOKUP($A6,data_i,_xlfn.XLOOKUP(EQ$4,data_col,data_val)) &gt; 0,_xlfn.XLOOKUP($A6,data_i,_xlfn.XLOOKUP(EQ$4,data_col,data_val))," ")</f>
        <v>390</v>
      </c>
      <c r="ER6" s="24" cm="1">
        <f t="array" ref="ER6">IF(_xlfn.XLOOKUP($A6,data_i,_xlfn.XLOOKUP(ER$4,data_col,data_val)) &gt; 0,_xlfn.XLOOKUP($A6,data_i,_xlfn.XLOOKUP(ER$4,data_col,data_val))," ")</f>
        <v>389</v>
      </c>
      <c r="ES6" s="24" cm="1">
        <f t="array" ref="ES6">IF(_xlfn.XLOOKUP($A6,data_i,_xlfn.XLOOKUP(ES$4,data_col,data_val)) &gt; 0,_xlfn.XLOOKUP($A6,data_i,_xlfn.XLOOKUP(ES$4,data_col,data_val))," ")</f>
        <v>390</v>
      </c>
      <c r="ET6" s="24" t="str" cm="1">
        <f t="array" ref="ET6">IF(_xlfn.XLOOKUP($A6,data_i,_xlfn.XLOOKUP(ET$4,data_col,data_val)) &gt; 0,_xlfn.XLOOKUP($A6,data_i,_xlfn.XLOOKUP(ET$4,data_col,data_val))," ")</f>
        <v xml:space="preserve"> </v>
      </c>
      <c r="EU6" s="24" cm="1">
        <f t="array" ref="EU6">IF(_xlfn.XLOOKUP($A6,data_i,_xlfn.XLOOKUP(EU$4,data_col,data_val)) &gt; 0,_xlfn.XLOOKUP($A6,data_i,_xlfn.XLOOKUP(EU$4,data_col,data_val))," ")</f>
        <v>398</v>
      </c>
      <c r="EV6" s="24" cm="1">
        <f t="array" ref="EV6">IF(_xlfn.XLOOKUP($A6,data_i,_xlfn.XLOOKUP(EV$4,data_col,data_val)) &gt; 0,_xlfn.XLOOKUP($A6,data_i,_xlfn.XLOOKUP(EV$4,data_col,data_val))," ")</f>
        <v>383</v>
      </c>
      <c r="EW6" s="24" cm="1">
        <f t="array" ref="EW6">IF(_xlfn.XLOOKUP($A6,data_i,_xlfn.XLOOKUP(EW$4,data_col,data_val)) &gt; 0,_xlfn.XLOOKUP($A6,data_i,_xlfn.XLOOKUP(EW$4,data_col,data_val))," ")</f>
        <v>386</v>
      </c>
      <c r="EX6" s="24" cm="1">
        <f t="array" ref="EX6">IF(_xlfn.XLOOKUP($A6,data_i,_xlfn.XLOOKUP(EX$4,data_col,data_val)) &gt; 0,_xlfn.XLOOKUP($A6,data_i,_xlfn.XLOOKUP(EX$4,data_col,data_val))," ")</f>
        <v>382</v>
      </c>
      <c r="EY6" s="24" cm="1">
        <f t="array" ref="EY6">IF(_xlfn.XLOOKUP($A6,data_i,_xlfn.XLOOKUP(EY$4,data_col,data_val)) &gt; 0,_xlfn.XLOOKUP($A6,data_i,_xlfn.XLOOKUP(EY$4,data_col,data_val))," ")</f>
        <v>390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t="str" cm="1">
        <f t="array" ref="FE6">IF(_xlfn.XLOOKUP($A6,data_i,_xlfn.XLOOKUP(FE$4,data_col,data_val)) &gt; 0,_xlfn.XLOOKUP($A6,data_i,_xlfn.XLOOKUP(FE$4,data_col,data_val))," ")</f>
        <v xml:space="preserve"> </v>
      </c>
      <c r="FF6" s="24" cm="1">
        <f t="array" ref="FF6">IF(_xlfn.XLOOKUP($A6,data_i,_xlfn.XLOOKUP(FF$4,data_col,data_val)) &gt; 0,_xlfn.XLOOKUP($A6,data_i,_xlfn.XLOOKUP(FF$4,data_col,data_val))," ")</f>
        <v>523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516</v>
      </c>
      <c r="FI6" s="24" cm="1">
        <f t="array" ref="FI6">IF(_xlfn.XLOOKUP($A6,data_i,_xlfn.XLOOKUP(FI$4,data_col,data_val)) &gt; 0,_xlfn.XLOOKUP($A6,data_i,_xlfn.XLOOKUP(FI$4,data_col,data_val))," ")</f>
        <v>520</v>
      </c>
      <c r="FJ6" s="24" cm="1">
        <f t="array" ref="FJ6">IF(_xlfn.XLOOKUP($A6,data_i,_xlfn.XLOOKUP(FJ$4,data_col,data_val)) &gt; 0,_xlfn.XLOOKUP($A6,data_i,_xlfn.XLOOKUP(FJ$4,data_col,data_val))," ")</f>
        <v>521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t="str" cm="1">
        <f t="array" ref="FL6">IF(_xlfn.XLOOKUP($A6,data_i,_xlfn.XLOOKUP(FL$4,data_col,data_val)) &gt; 0,_xlfn.XLOOKUP($A6,data_i,_xlfn.XLOOKUP(FL$4,data_col,data_val))," ")</f>
        <v xml:space="preserve"> </v>
      </c>
      <c r="FM6" s="24" cm="1">
        <f t="array" ref="FM6">IF(_xlfn.XLOOKUP($A6,data_i,_xlfn.XLOOKUP(FM$4,data_col,data_val)) &gt; 0,_xlfn.XLOOKUP($A6,data_i,_xlfn.XLOOKUP(FM$4,data_col,data_val))," ")</f>
        <v>516</v>
      </c>
      <c r="FN6" s="24" cm="1">
        <f t="array" ref="FN6">IF(_xlfn.XLOOKUP($A6,data_i,_xlfn.XLOOKUP(FN$4,data_col,data_val)) &gt; 0,_xlfn.XLOOKUP($A6,data_i,_xlfn.XLOOKUP(FN$4,data_col,data_val))," ")</f>
        <v>522</v>
      </c>
      <c r="FO6" s="24" cm="1">
        <f t="array" ref="FO6">IF(_xlfn.XLOOKUP($A6,data_i,_xlfn.XLOOKUP(FO$4,data_col,data_val)) &gt; 0,_xlfn.XLOOKUP($A6,data_i,_xlfn.XLOOKUP(FO$4,data_col,data_val))," ")</f>
        <v>520</v>
      </c>
      <c r="FP6" s="24" cm="1">
        <f t="array" ref="FP6">IF(_xlfn.XLOOKUP($A6,data_i,_xlfn.XLOOKUP(FP$4,data_col,data_val)) &gt; 0,_xlfn.XLOOKUP($A6,data_i,_xlfn.XLOOKUP(FP$4,data_col,data_val))," ")</f>
        <v>523</v>
      </c>
      <c r="FQ6" s="24" cm="1">
        <f t="array" ref="FQ6">IF(_xlfn.XLOOKUP($A6,data_i,_xlfn.XLOOKUP(FQ$4,data_col,data_val)) &gt; 0,_xlfn.XLOOKUP($A6,data_i,_xlfn.XLOOKUP(FQ$4,data_col,data_val))," ")</f>
        <v>517</v>
      </c>
      <c r="FR6" s="24" cm="1">
        <f t="array" ref="FR6">IF(_xlfn.XLOOKUP($A6,data_i,_xlfn.XLOOKUP(FR$4,data_col,data_val)) &gt; 0,_xlfn.XLOOKUP($A6,data_i,_xlfn.XLOOKUP(FR$4,data_col,data_val))," ")</f>
        <v>524</v>
      </c>
      <c r="FS6" s="24" cm="1">
        <f t="array" ref="FS6">IF(_xlfn.XLOOKUP($A6,data_i,_xlfn.XLOOKUP(FS$4,data_col,data_val)) &gt; 0,_xlfn.XLOOKUP($A6,data_i,_xlfn.XLOOKUP(FS$4,data_col,data_val))," ")</f>
        <v>523</v>
      </c>
      <c r="FT6" s="24" cm="1">
        <f t="array" ref="FT6">IF(_xlfn.XLOOKUP($A6,data_i,_xlfn.XLOOKUP(FT$4,data_col,data_val)) &gt; 0,_xlfn.XLOOKUP($A6,data_i,_xlfn.XLOOKUP(FT$4,data_col,data_val))," ")</f>
        <v>517</v>
      </c>
      <c r="FU6" s="24" cm="1">
        <f t="array" ref="FU6">IF(_xlfn.XLOOKUP($A6,data_i,_xlfn.XLOOKUP(FU$4,data_col,data_val)) &gt; 0,_xlfn.XLOOKUP($A6,data_i,_xlfn.XLOOKUP(FU$4,data_col,data_val))," ")</f>
        <v>518</v>
      </c>
      <c r="FV6" s="24" cm="1">
        <f t="array" ref="FV6">IF(_xlfn.XLOOKUP($A6,data_i,_xlfn.XLOOKUP(FV$4,data_col,data_val)) &gt; 0,_xlfn.XLOOKUP($A6,data_i,_xlfn.XLOOKUP(FV$4,data_col,data_val))," ")</f>
        <v>524</v>
      </c>
      <c r="FW6" s="24" cm="1">
        <f t="array" ref="FW6">IF(_xlfn.XLOOKUP($A6,data_i,_xlfn.XLOOKUP(FW$4,data_col,data_val)) &gt; 0,_xlfn.XLOOKUP($A6,data_i,_xlfn.XLOOKUP(FW$4,data_col,data_val))," ")</f>
        <v>519</v>
      </c>
      <c r="FX6" s="24" cm="1">
        <f t="array" ref="FX6">IF(_xlfn.XLOOKUP($A6,data_i,_xlfn.XLOOKUP(FX$4,data_col,data_val)) &gt; 0,_xlfn.XLOOKUP($A6,data_i,_xlfn.XLOOKUP(FX$4,data_col,data_val))," ")</f>
        <v>527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</row>
    <row r="7" spans="1:234" x14ac:dyDescent="0.2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11542</v>
      </c>
      <c r="K7" s="142" cm="1">
        <f t="array" ref="K7">_xlfn.XLOOKUP($A7,data_i,_xlfn.XLOOKUP(K$4,data_col,data_val))</f>
        <v>1135</v>
      </c>
      <c r="L7" s="24">
        <f t="shared" si="1"/>
        <v>10.169162995594714</v>
      </c>
      <c r="M7" s="201" cm="1">
        <f t="array" ref="M7">HYPERLINK(GM7,_xlfn.XLOOKUP($A7,val_i,_xlfn.XLOOKUP(M$4,val_col,val_val)))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7.3999999999999996E-2</v>
      </c>
      <c r="O7" s="109" cm="1">
        <f t="array" ref="O7">$J7-_xlfn.XLOOKUP($A7,val_i,_xlfn.XLOOKUP("oph@start",val_col,val_val))</f>
        <v>5226</v>
      </c>
      <c r="P7" s="24" cm="1">
        <f t="array" ref="P7">K7-_xlfn.XLOOKUP($A7,val_i,_xlfn.XLOOKUP("Starts@Start",val_col,val_val))</f>
        <v>367</v>
      </c>
      <c r="Q7" s="109">
        <f t="shared" si="2"/>
        <v>14.239782016348775</v>
      </c>
      <c r="R7" s="110">
        <f t="shared" si="3"/>
        <v>16.030674846625768</v>
      </c>
      <c r="S7" s="97" t="str">
        <f t="shared" si="4"/>
        <v>done</v>
      </c>
      <c r="T7" s="97" t="str">
        <f t="shared" si="4"/>
        <v>done</v>
      </c>
      <c r="U7" s="97">
        <f t="shared" si="4"/>
        <v>44243.032329817259</v>
      </c>
      <c r="V7" s="147"/>
      <c r="W7" s="131" t="str" cm="1">
        <f t="array" ref="W7">_xlfn.XLOOKUP($A7,data_i,_xlfn.XLOOKUP(W$4,data_col,data_val))</f>
        <v>Tripped</v>
      </c>
      <c r="X7" s="131" cm="1">
        <f t="array" ref="X7">_xlfn.XLOOKUP($A7,data_i,_xlfn.XLOOKUP(X$4,data_col,data_val))</f>
        <v>11542</v>
      </c>
      <c r="Y7" s="131" cm="1">
        <f t="array" ref="Y7">_xlfn.XLOOKUP($A7,data_i,_xlfn.XLOOKUP(Y$4,data_col,data_val))</f>
        <v>1135</v>
      </c>
      <c r="Z7" s="131" cm="1">
        <f t="array" ref="Z7">_xlfn.XLOOKUP($A7,data_i,_xlfn.XLOOKUP(Z$4,data_col,data_val))</f>
        <v>19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1</v>
      </c>
      <c r="AF7" s="131" cm="1">
        <f t="array" ref="AF7">_xlfn.XLOOKUP($A7,data_i,_xlfn.XLOOKUP(AF$4,data_col,data_val))</f>
        <v>44</v>
      </c>
      <c r="AG7" s="131" cm="1">
        <f t="array" ref="AG7">_xlfn.XLOOKUP($A7,data_i,_xlfn.XLOOKUP(AG$4,data_col,data_val))</f>
        <v>0</v>
      </c>
      <c r="AH7" s="142" cm="1">
        <f t="array" ref="AH7">_xlfn.XLOOKUP($A7,data_i,_xlfn.XLOOKUP(AH$4,data_col,data_val))</f>
        <v>0</v>
      </c>
      <c r="AI7" s="142"/>
      <c r="AJ7" s="241" cm="1">
        <f t="array" ref="AJ7">_xlfn.XLOOKUP($A7,prop_i,_xlfn.XLOOKUP(AJ$4,prop_col,prop_val))</f>
        <v>43474</v>
      </c>
      <c r="AK7" s="142"/>
      <c r="AM7" s="142" cm="1">
        <f t="array" ref="AM7">_xlfn.XLOOKUP($A7,data_i,_xlfn.XLOOKUP(AM$4,data_col,data_val))</f>
        <v>4500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24.513339924220528</v>
      </c>
      <c r="AP7" s="25"/>
      <c r="AQ7" s="142" cm="1">
        <f t="array" ref="AQ7">_xlfn.XLOOKUP($A7,data_i,_xlfn.XLOOKUP(AQ$4,data_col,data_val))</f>
        <v>4500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0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5226</v>
      </c>
      <c r="BB7" s="203" cm="1">
        <f t="array" ref="BB7">IF(_xlfn.XLOOKUP($A7,data_i,_xlfn.XLOOKUP(BB$4,data_col,data_val)) &gt; 0,_xlfn.XLOOKUP($A7,data_i,_xlfn.XLOOKUP(BB$4,data_col,data_val))," ")</f>
        <v>7.3999999999999996E-2</v>
      </c>
      <c r="BC7" s="110" cm="1">
        <f t="array" ref="BC7">_xlfn.XLOOKUP($A7,data_i,_xlfn.XLOOKUP(BC$4,data_col,data_val))</f>
        <v>-46.17</v>
      </c>
      <c r="BD7" s="139" cm="1">
        <f t="array" ref="BD7">_xlfn.XLOOKUP($A7,data_i,_xlfn.XLOOKUP(BD$4,data_col,data_val))</f>
        <v>3.9930000000000008</v>
      </c>
      <c r="BE7" s="139" cm="1">
        <f t="array" ref="BE7">_xlfn.XLOOKUP($A7,data_i,_xlfn.XLOOKUP(BE$4,data_col,data_val))</f>
        <v>0.91290909090909089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1.45</v>
      </c>
      <c r="BI7" s="139" cm="1">
        <f t="array" ref="BI7">_xlfn.XLOOKUP($A7,data_i,_xlfn.XLOOKUP(BI$4,data_col,data_val))</f>
        <v>0.72</v>
      </c>
      <c r="BJ7" s="146">
        <f t="shared" si="6"/>
        <v>138.88888888888889</v>
      </c>
      <c r="BK7" s="139"/>
      <c r="BL7" s="139" cm="1">
        <f t="array" ref="BL7">_xlfn.XLOOKUP($A7,data_i,_xlfn.XLOOKUP(BL$4,data_col,data_val))</f>
        <v>0.59</v>
      </c>
      <c r="BM7" s="24" cm="1">
        <f t="array" ref="BM7">_xlfn.XLOOKUP($A7,data_i,_xlfn.XLOOKUP(BM$4,data_col,data_val))</f>
        <v>0</v>
      </c>
      <c r="BN7" s="24" cm="1">
        <f t="array" ref="BN7">_xlfn.XLOOKUP($A7,data_i,_xlfn.XLOOKUP(BN$4,data_col,data_val))</f>
        <v>1.9</v>
      </c>
      <c r="BO7" s="110" cm="1">
        <f t="array" ref="BO7">_xlfn.XLOOKUP($A7,data_i,_xlfn.XLOOKUP(BO$4,data_col,data_val))</f>
        <v>0</v>
      </c>
      <c r="BP7" s="110" cm="1">
        <f t="array" ref="BP7">_xlfn.XLOOKUP($A7,data_i,_xlfn.XLOOKUP(BP$4,data_col,data_val))</f>
        <v>0</v>
      </c>
      <c r="BQ7" s="110" cm="1">
        <f t="array" ref="BQ7">_xlfn.XLOOKUP($A7,data_i,_xlfn.XLOOKUP(BQ$4,data_col,data_val))</f>
        <v>26.6</v>
      </c>
      <c r="BR7" s="24" cm="1">
        <f t="array" ref="BR7">_xlfn.XLOOKUP($A7,data_i,_xlfn.XLOOKUP(BR$4,data_col,data_val))</f>
        <v>951</v>
      </c>
      <c r="BS7" s="24" cm="1">
        <f t="array" ref="BS7">_xlfn.XLOOKUP($A7,data_i,_xlfn.XLOOKUP(BS$4,data_col,data_val))</f>
        <v>-1</v>
      </c>
      <c r="BT7" s="109">
        <f t="shared" si="7"/>
        <v>0</v>
      </c>
      <c r="BU7" s="162" t="str">
        <f>IFERROR((AX7*_xlfn.XLOOKUP(F7,summary!$S$3:$S$6,summary!$W$31:$W$34))/(BT7*$BS$1)," ")</f>
        <v xml:space="preserve"> 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28.8</v>
      </c>
      <c r="CB7" s="202" cm="1">
        <f t="array" ref="CB7">IF(_xlfn.XLOOKUP($A7,data_i,_xlfn.XLOOKUP(CB$4,data_col,data_val)) &gt; 0,_xlfn.XLOOKUP($A7,data_i,_xlfn.XLOOKUP(CB$4,data_col,data_val))," ")</f>
        <v>0.95</v>
      </c>
      <c r="CC7" s="202" cm="1">
        <f t="array" ref="CC7">IF(_xlfn.XLOOKUP($A7,data_i,_xlfn.XLOOKUP(CC$4,data_col,data_val)) &gt; 0,_xlfn.XLOOKUP($A7,data_i,_xlfn.XLOOKUP(CC$4,data_col,data_val))," ")</f>
        <v>29</v>
      </c>
      <c r="CD7" s="202" cm="1">
        <f t="array" ref="CD7">IF(_xlfn.XLOOKUP($A7,data_i,_xlfn.XLOOKUP(CD$4,data_col,data_val)) &gt; 0,_xlfn.XLOOKUP($A7,data_i,_xlfn.XLOOKUP(CD$4,data_col,data_val))," ")</f>
        <v>0.96</v>
      </c>
      <c r="CF7" s="24" cm="1">
        <f t="array" ref="CF7">_xlfn.XLOOKUP($A7,data_i,_xlfn.XLOOKUP(CF$4,data_col,data_val))</f>
        <v>67.31</v>
      </c>
      <c r="CG7" s="110"/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24" t="str" cm="1">
        <f t="array" ref="DC7">IF(_xlfn.XLOOKUP($A7,data_i,_xlfn.XLOOKUP(DC$4,data_col,data_val)) &gt; 0,_xlfn.XLOOKUP($A7,data_i,_xlfn.XLOOKUP(DC$4,data_col,data_val))," ")</f>
        <v xml:space="preserve"> </v>
      </c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110"/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B7" s="24" t="str" cm="1">
        <f t="array" ref="EB7">IF(_xlfn.XLOOKUP($A7,data_i,_xlfn.XLOOKUP(EB$4,data_col,data_val)) &gt; 0,_xlfn.XLOOKUP($A7,data_i,_xlfn.XLOOKUP(EB$4,data_col,data_val))," ")</f>
        <v xml:space="preserve"> </v>
      </c>
      <c r="EC7" s="24" t="str" cm="1">
        <f t="array" ref="EC7">IF(_xlfn.XLOOKUP($A7,data_i,_xlfn.XLOOKUP(EC$4,data_col,data_val)) &gt; 0,_xlfn.XLOOKUP($A7,data_i,_xlfn.XLOOKUP(EC$4,data_col,data_val))," ")</f>
        <v xml:space="preserve"> </v>
      </c>
      <c r="ED7" s="24" t="str" cm="1">
        <f t="array" ref="ED7">IF(_xlfn.XLOOKUP($A7,data_i,_xlfn.XLOOKUP(ED$4,data_col,data_val)) &gt; 0,_xlfn.XLOOKUP($A7,data_i,_xlfn.XLOOKUP(ED$4,data_col,data_val))," ")</f>
        <v xml:space="preserve"> </v>
      </c>
      <c r="EF7" s="24" cm="1">
        <f t="array" ref="EF7">IF(_xlfn.XLOOKUP($A7,data_i,_xlfn.XLOOKUP(EF$4,data_col,data_val)) &gt; 0,_xlfn.XLOOKUP($A7,data_i,_xlfn.XLOOKUP(EF$4,data_col,data_val))," ")</f>
        <v>361</v>
      </c>
      <c r="EG7" s="24" cm="1">
        <f t="array" ref="EG7">IF(_xlfn.XLOOKUP($A7,data_i,_xlfn.XLOOKUP(EG$4,data_col,data_val)) &gt; 0,_xlfn.XLOOKUP($A7,data_i,_xlfn.XLOOKUP(EG$4,data_col,data_val))," ")</f>
        <v>363</v>
      </c>
      <c r="EH7" s="24" cm="1">
        <f t="array" ref="EH7">IF(_xlfn.XLOOKUP($A7,data_i,_xlfn.XLOOKUP(EH$4,data_col,data_val)) &gt; 0,_xlfn.XLOOKUP($A7,data_i,_xlfn.XLOOKUP(EH$4,data_col,data_val))," ")</f>
        <v>360</v>
      </c>
      <c r="EI7" s="24" cm="1">
        <f t="array" ref="EI7">IF(_xlfn.XLOOKUP($A7,data_i,_xlfn.XLOOKUP(EI$4,data_col,data_val)) &gt; 0,_xlfn.XLOOKUP($A7,data_i,_xlfn.XLOOKUP(EI$4,data_col,data_val))," ")</f>
        <v>361</v>
      </c>
      <c r="EJ7" s="24" cm="1">
        <f t="array" ref="EJ7">IF(_xlfn.XLOOKUP($A7,data_i,_xlfn.XLOOKUP(EJ$4,data_col,data_val)) &gt; 0,_xlfn.XLOOKUP($A7,data_i,_xlfn.XLOOKUP(EJ$4,data_col,data_val))," ")</f>
        <v>363</v>
      </c>
      <c r="EK7" s="24" cm="1">
        <f t="array" ref="EK7">IF(_xlfn.XLOOKUP($A7,data_i,_xlfn.XLOOKUP(EK$4,data_col,data_val)) &gt; 0,_xlfn.XLOOKUP($A7,data_i,_xlfn.XLOOKUP(EK$4,data_col,data_val))," ")</f>
        <v>361</v>
      </c>
      <c r="EL7" s="24" cm="1">
        <f t="array" ref="EL7">IF(_xlfn.XLOOKUP($A7,data_i,_xlfn.XLOOKUP(EL$4,data_col,data_val)) &gt; 0,_xlfn.XLOOKUP($A7,data_i,_xlfn.XLOOKUP(EL$4,data_col,data_val))," ")</f>
        <v>362</v>
      </c>
      <c r="EM7" s="24" t="str" cm="1">
        <f t="array" ref="EM7">IF(_xlfn.XLOOKUP($A7,data_i,_xlfn.XLOOKUP(EM$4,data_col,data_val)) &gt; 0,_xlfn.XLOOKUP($A7,data_i,_xlfn.XLOOKUP(EM$4,data_col,data_val))," ")</f>
        <v xml:space="preserve"> </v>
      </c>
      <c r="EN7" s="24" t="str" cm="1">
        <f t="array" ref="EN7">IF(_xlfn.XLOOKUP($A7,data_i,_xlfn.XLOOKUP(EN$4,data_col,data_val)) &gt; 0,_xlfn.XLOOKUP($A7,data_i,_xlfn.XLOOKUP(EN$4,data_col,data_val))," ")</f>
        <v xml:space="preserve"> </v>
      </c>
      <c r="EO7" s="24" cm="1">
        <f t="array" ref="EO7">IF(_xlfn.XLOOKUP($A7,data_i,_xlfn.XLOOKUP(EO$4,data_col,data_val)) &gt; 0,_xlfn.XLOOKUP($A7,data_i,_xlfn.XLOOKUP(EO$4,data_col,data_val))," ")</f>
        <v>361</v>
      </c>
      <c r="EP7" s="24" cm="1">
        <f t="array" ref="EP7">IF(_xlfn.XLOOKUP($A7,data_i,_xlfn.XLOOKUP(EP$4,data_col,data_val)) &gt; 0,_xlfn.XLOOKUP($A7,data_i,_xlfn.XLOOKUP(EP$4,data_col,data_val))," ")</f>
        <v>360</v>
      </c>
      <c r="EQ7" s="24" cm="1">
        <f t="array" ref="EQ7">IF(_xlfn.XLOOKUP($A7,data_i,_xlfn.XLOOKUP(EQ$4,data_col,data_val)) &gt; 0,_xlfn.XLOOKUP($A7,data_i,_xlfn.XLOOKUP(EQ$4,data_col,data_val))," ")</f>
        <v>360</v>
      </c>
      <c r="ER7" s="24" cm="1">
        <f t="array" ref="ER7">IF(_xlfn.XLOOKUP($A7,data_i,_xlfn.XLOOKUP(ER$4,data_col,data_val)) &gt; 0,_xlfn.XLOOKUP($A7,data_i,_xlfn.XLOOKUP(ER$4,data_col,data_val))," ")</f>
        <v>362</v>
      </c>
      <c r="ES7" s="24" cm="1">
        <f t="array" ref="ES7">IF(_xlfn.XLOOKUP($A7,data_i,_xlfn.XLOOKUP(ES$4,data_col,data_val)) &gt; 0,_xlfn.XLOOKUP($A7,data_i,_xlfn.XLOOKUP(ES$4,data_col,data_val))," ")</f>
        <v>362</v>
      </c>
      <c r="ET7" s="24" cm="1">
        <f t="array" ref="ET7">IF(_xlfn.XLOOKUP($A7,data_i,_xlfn.XLOOKUP(ET$4,data_col,data_val)) &gt; 0,_xlfn.XLOOKUP($A7,data_i,_xlfn.XLOOKUP(ET$4,data_col,data_val))," ")</f>
        <v>361</v>
      </c>
      <c r="EU7" s="24" cm="1">
        <f t="array" ref="EU7">IF(_xlfn.XLOOKUP($A7,data_i,_xlfn.XLOOKUP(EU$4,data_col,data_val)) &gt; 0,_xlfn.XLOOKUP($A7,data_i,_xlfn.XLOOKUP(EU$4,data_col,data_val))," ")</f>
        <v>363</v>
      </c>
      <c r="EV7" s="24" cm="1">
        <f t="array" ref="EV7">IF(_xlfn.XLOOKUP($A7,data_i,_xlfn.XLOOKUP(EV$4,data_col,data_val)) &gt; 0,_xlfn.XLOOKUP($A7,data_i,_xlfn.XLOOKUP(EV$4,data_col,data_val))," ")</f>
        <v>363</v>
      </c>
      <c r="EW7" s="24" cm="1">
        <f t="array" ref="EW7">IF(_xlfn.XLOOKUP($A7,data_i,_xlfn.XLOOKUP(EW$4,data_col,data_val)) &gt; 0,_xlfn.XLOOKUP($A7,data_i,_xlfn.XLOOKUP(EW$4,data_col,data_val))," ")</f>
        <v>362</v>
      </c>
      <c r="EX7" s="24" cm="1">
        <f t="array" ref="EX7">IF(_xlfn.XLOOKUP($A7,data_i,_xlfn.XLOOKUP(EX$4,data_col,data_val)) &gt; 0,_xlfn.XLOOKUP($A7,data_i,_xlfn.XLOOKUP(EX$4,data_col,data_val))," ")</f>
        <v>362</v>
      </c>
      <c r="EY7" s="24" cm="1">
        <f t="array" ref="EY7">IF(_xlfn.XLOOKUP($A7,data_i,_xlfn.XLOOKUP(EY$4,data_col,data_val)) &gt; 0,_xlfn.XLOOKUP($A7,data_i,_xlfn.XLOOKUP(EY$4,data_col,data_val))," ")</f>
        <v>362</v>
      </c>
      <c r="EZ7" s="24" cm="1">
        <f t="array" ref="EZ7">IF(_xlfn.XLOOKUP($A7,data_i,_xlfn.XLOOKUP(EZ$4,data_col,data_val)) &gt; 0,_xlfn.XLOOKUP($A7,data_i,_xlfn.XLOOKUP(EZ$4,data_col,data_val))," ")</f>
        <v>361</v>
      </c>
      <c r="FA7" s="24" cm="1">
        <f t="array" ref="FA7">IF(_xlfn.XLOOKUP($A7,data_i,_xlfn.XLOOKUP(FA$4,data_col,data_val)) &gt; 0,_xlfn.XLOOKUP($A7,data_i,_xlfn.XLOOKUP(FA$4,data_col,data_val))," ")</f>
        <v>361</v>
      </c>
      <c r="FB7" s="24" cm="1">
        <f t="array" ref="FB7">IF(_xlfn.XLOOKUP($A7,data_i,_xlfn.XLOOKUP(FB$4,data_col,data_val)) &gt; 0,_xlfn.XLOOKUP($A7,data_i,_xlfn.XLOOKUP(FB$4,data_col,data_val))," ")</f>
        <v>357</v>
      </c>
      <c r="FC7" s="24" cm="1">
        <f t="array" ref="FC7">IF(_xlfn.XLOOKUP($A7,data_i,_xlfn.XLOOKUP(FC$4,data_col,data_val)) &gt; 0,_xlfn.XLOOKUP($A7,data_i,_xlfn.XLOOKUP(FC$4,data_col,data_val))," ")</f>
        <v>359</v>
      </c>
      <c r="FD7" s="25"/>
      <c r="FE7" s="24" cm="1">
        <f t="array" ref="FE7">IF(_xlfn.XLOOKUP($A7,data_i,_xlfn.XLOOKUP(FE$4,data_col,data_val)) &gt; 0,_xlfn.XLOOKUP($A7,data_i,_xlfn.XLOOKUP(FE$4,data_col,data_val))," ")</f>
        <v>491</v>
      </c>
      <c r="FF7" s="24" cm="1">
        <f t="array" ref="FF7">IF(_xlfn.XLOOKUP($A7,data_i,_xlfn.XLOOKUP(FF$4,data_col,data_val)) &gt; 0,_xlfn.XLOOKUP($A7,data_i,_xlfn.XLOOKUP(FF$4,data_col,data_val))," ")</f>
        <v>494</v>
      </c>
      <c r="FG7" s="24" cm="1">
        <f t="array" ref="FG7">IF(_xlfn.XLOOKUP($A7,data_i,_xlfn.XLOOKUP(FG$4,data_col,data_val)) &gt; 0,_xlfn.XLOOKUP($A7,data_i,_xlfn.XLOOKUP(FG$4,data_col,data_val))," ")</f>
        <v>494</v>
      </c>
      <c r="FH7" s="24" cm="1">
        <f t="array" ref="FH7">IF(_xlfn.XLOOKUP($A7,data_i,_xlfn.XLOOKUP(FH$4,data_col,data_val)) &gt; 0,_xlfn.XLOOKUP($A7,data_i,_xlfn.XLOOKUP(FH$4,data_col,data_val))," ")</f>
        <v>494</v>
      </c>
      <c r="FI7" s="24" cm="1">
        <f t="array" ref="FI7">IF(_xlfn.XLOOKUP($A7,data_i,_xlfn.XLOOKUP(FI$4,data_col,data_val)) &gt; 0,_xlfn.XLOOKUP($A7,data_i,_xlfn.XLOOKUP(FI$4,data_col,data_val))," ")</f>
        <v>494</v>
      </c>
      <c r="FJ7" s="24" cm="1">
        <f t="array" ref="FJ7">IF(_xlfn.XLOOKUP($A7,data_i,_xlfn.XLOOKUP(FJ$4,data_col,data_val)) &gt; 0,_xlfn.XLOOKUP($A7,data_i,_xlfn.XLOOKUP(FJ$4,data_col,data_val))," ")</f>
        <v>494</v>
      </c>
      <c r="FK7" s="24" cm="1">
        <f t="array" ref="FK7">IF(_xlfn.XLOOKUP($A7,data_i,_xlfn.XLOOKUP(FK$4,data_col,data_val)) &gt; 0,_xlfn.XLOOKUP($A7,data_i,_xlfn.XLOOKUP(FK$4,data_col,data_val))," ")</f>
        <v>493</v>
      </c>
      <c r="FL7" s="24" cm="1">
        <f t="array" ref="FL7">IF(_xlfn.XLOOKUP($A7,data_i,_xlfn.XLOOKUP(FL$4,data_col,data_val)) &gt; 0,_xlfn.XLOOKUP($A7,data_i,_xlfn.XLOOKUP(FL$4,data_col,data_val))," ")</f>
        <v>491</v>
      </c>
      <c r="FM7" s="24" cm="1">
        <f t="array" ref="FM7">IF(_xlfn.XLOOKUP($A7,data_i,_xlfn.XLOOKUP(FM$4,data_col,data_val)) &gt; 0,_xlfn.XLOOKUP($A7,data_i,_xlfn.XLOOKUP(FM$4,data_col,data_val))," ")</f>
        <v>492</v>
      </c>
      <c r="FN7" s="24" cm="1">
        <f t="array" ref="FN7">IF(_xlfn.XLOOKUP($A7,data_i,_xlfn.XLOOKUP(FN$4,data_col,data_val)) &gt; 0,_xlfn.XLOOKUP($A7,data_i,_xlfn.XLOOKUP(FN$4,data_col,data_val))," ")</f>
        <v>491</v>
      </c>
      <c r="FO7" s="24" cm="1">
        <f t="array" ref="FO7">IF(_xlfn.XLOOKUP($A7,data_i,_xlfn.XLOOKUP(FO$4,data_col,data_val)) &gt; 0,_xlfn.XLOOKUP($A7,data_i,_xlfn.XLOOKUP(FO$4,data_col,data_val))," ")</f>
        <v>490</v>
      </c>
      <c r="FP7" s="24" cm="1">
        <f t="array" ref="FP7">IF(_xlfn.XLOOKUP($A7,data_i,_xlfn.XLOOKUP(FP$4,data_col,data_val)) &gt; 0,_xlfn.XLOOKUP($A7,data_i,_xlfn.XLOOKUP(FP$4,data_col,data_val))," ")</f>
        <v>493</v>
      </c>
      <c r="FQ7" s="24" cm="1">
        <f t="array" ref="FQ7">IF(_xlfn.XLOOKUP($A7,data_i,_xlfn.XLOOKUP(FQ$4,data_col,data_val)) &gt; 0,_xlfn.XLOOKUP($A7,data_i,_xlfn.XLOOKUP(FQ$4,data_col,data_val))," ")</f>
        <v>493</v>
      </c>
      <c r="FR7" s="24" cm="1">
        <f t="array" ref="FR7">IF(_xlfn.XLOOKUP($A7,data_i,_xlfn.XLOOKUP(FR$4,data_col,data_val)) &gt; 0,_xlfn.XLOOKUP($A7,data_i,_xlfn.XLOOKUP(FR$4,data_col,data_val))," ")</f>
        <v>494</v>
      </c>
      <c r="FS7" s="24" cm="1">
        <f t="array" ref="FS7">IF(_xlfn.XLOOKUP($A7,data_i,_xlfn.XLOOKUP(FS$4,data_col,data_val)) &gt; 0,_xlfn.XLOOKUP($A7,data_i,_xlfn.XLOOKUP(FS$4,data_col,data_val))," ")</f>
        <v>492</v>
      </c>
      <c r="FT7" s="24" cm="1">
        <f t="array" ref="FT7">IF(_xlfn.XLOOKUP($A7,data_i,_xlfn.XLOOKUP(FT$4,data_col,data_val)) &gt; 0,_xlfn.XLOOKUP($A7,data_i,_xlfn.XLOOKUP(FT$4,data_col,data_val))," ")</f>
        <v>495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cm="1">
        <f t="array" ref="FV7">IF(_xlfn.XLOOKUP($A7,data_i,_xlfn.XLOOKUP(FV$4,data_col,data_val)) &gt; 0,_xlfn.XLOOKUP($A7,data_i,_xlfn.XLOOKUP(FV$4,data_col,data_val))," ")</f>
        <v>496</v>
      </c>
      <c r="FW7" s="24" cm="1">
        <f t="array" ref="FW7">IF(_xlfn.XLOOKUP($A7,data_i,_xlfn.XLOOKUP(FW$4,data_col,data_val)) &gt; 0,_xlfn.XLOOKUP($A7,data_i,_xlfn.XLOOKUP(FW$4,data_col,data_val))," ")</f>
        <v>493</v>
      </c>
      <c r="FX7" s="24" cm="1">
        <f t="array" ref="FX7">IF(_xlfn.XLOOKUP($A7,data_i,_xlfn.XLOOKUP(FX$4,data_col,data_val)) &gt; 0,_xlfn.XLOOKUP($A7,data_i,_xlfn.XLOOKUP(FX$4,data_col,data_val))," ")</f>
        <v>493</v>
      </c>
      <c r="FY7" s="24" cm="1">
        <f t="array" ref="FY7">IF(_xlfn.XLOOKUP($A7,data_i,_xlfn.XLOOKUP(FY$4,data_col,data_val)) &gt; 0,_xlfn.XLOOKUP($A7,data_i,_xlfn.XLOOKUP(FY$4,data_col,data_val))," ")</f>
        <v>493</v>
      </c>
      <c r="FZ7" s="24" cm="1">
        <f t="array" ref="FZ7">IF(_xlfn.XLOOKUP($A7,data_i,_xlfn.XLOOKUP(FZ$4,data_col,data_val)) &gt; 0,_xlfn.XLOOKUP($A7,data_i,_xlfn.XLOOKUP(FZ$4,data_col,data_val))," ")</f>
        <v>494</v>
      </c>
      <c r="GA7" s="24" cm="1">
        <f t="array" ref="GA7">IF(_xlfn.XLOOKUP($A7,data_i,_xlfn.XLOOKUP(GA$4,data_col,data_val)) &gt; 0,_xlfn.XLOOKUP($A7,data_i,_xlfn.XLOOKUP(GA$4,data_col,data_val))," ")</f>
        <v>490</v>
      </c>
      <c r="GB7" s="24" cm="1">
        <f t="array" ref="GB7">IF(_xlfn.XLOOKUP($A7,data_i,_xlfn.XLOOKUP(GB$4,data_col,data_val)) &gt; 0,_xlfn.XLOOKUP($A7,data_i,_xlfn.XLOOKUP(GB$4,data_col,data_val))," ")</f>
        <v>491</v>
      </c>
      <c r="GD7" s="114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</row>
    <row r="8" spans="1:234" x14ac:dyDescent="0.2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30372</v>
      </c>
      <c r="K8" s="142" cm="1">
        <f t="array" ref="K8">_xlfn.XLOOKUP($A8,data_i,_xlfn.XLOOKUP(K$4,data_col,data_val))</f>
        <v>811</v>
      </c>
      <c r="L8" s="24">
        <f t="shared" si="1"/>
        <v>37.450061652281136</v>
      </c>
      <c r="M8" s="201" cm="1">
        <f t="array" ref="M8">HYPERLINK(GM8,_xlfn.XLOOKUP($A8,val_i,_xlfn.XLOOKUP(M$4,val_col,val_val)))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2.1000000000000001E-2</v>
      </c>
      <c r="O8" s="109" cm="1">
        <f t="array" ref="O8">$J8-_xlfn.XLOOKUP($A8,val_i,_xlfn.XLOOKUP("oph@start",val_col,val_val))</f>
        <v>5164</v>
      </c>
      <c r="P8" s="24" cm="1">
        <f t="array" ref="P8">K8-_xlfn.XLOOKUP($A8,val_i,_xlfn.XLOOKUP("Starts@Start",val_col,val_val))</f>
        <v>62</v>
      </c>
      <c r="Q8" s="109">
        <f t="shared" si="2"/>
        <v>83.290322580645167</v>
      </c>
      <c r="R8" s="110">
        <f t="shared" si="3"/>
        <v>20.991869918699187</v>
      </c>
      <c r="S8" s="97" t="str">
        <f t="shared" si="4"/>
        <v>done</v>
      </c>
      <c r="T8" s="97" t="str">
        <f t="shared" si="4"/>
        <v>done</v>
      </c>
      <c r="U8" s="97">
        <f t="shared" si="4"/>
        <v>44234.57483773883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30372</v>
      </c>
      <c r="Y8" s="131" cm="1">
        <f t="array" ref="Y8">_xlfn.XLOOKUP($A8,data_i,_xlfn.XLOOKUP(Y$4,data_col,data_val))</f>
        <v>811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59</v>
      </c>
      <c r="AG8" s="131" cm="1">
        <f t="array" ref="AG8">_xlfn.XLOOKUP($A8,data_i,_xlfn.XLOOKUP(AG$4,data_col,data_val))</f>
        <v>0.1</v>
      </c>
      <c r="AH8" s="142" cm="1">
        <f t="array" ref="AH8">_xlfn.XLOOKUP($A8,data_i,_xlfn.XLOOKUP(AH$4,data_col,data_val))</f>
        <v>0</v>
      </c>
      <c r="AI8" s="142"/>
      <c r="AJ8" s="241" cm="1">
        <f t="array" ref="AJ8">_xlfn.XLOOKUP($A8,prop_i,_xlfn.XLOOKUP(AJ$4,prop_col,prop_val))</f>
        <v>42726</v>
      </c>
      <c r="AK8" s="142"/>
      <c r="AM8" s="142" cm="1">
        <f t="array" ref="AM8">_xlfn.XLOOKUP($A8,data_i,_xlfn.XLOOKUP(AM$4,data_col,data_val))</f>
        <v>4404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23.990388672503823</v>
      </c>
      <c r="AP8" s="111"/>
      <c r="AQ8" s="142" cm="1">
        <f t="array" ref="AQ8">_xlfn.XLOOKUP($A8,data_i,_xlfn.XLOOKUP(AQ$4,data_col,data_val))</f>
        <v>4404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4410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5164</v>
      </c>
      <c r="BB8" s="203" cm="1">
        <f t="array" ref="BB8">IF(_xlfn.XLOOKUP($A8,data_i,_xlfn.XLOOKUP(BB$4,data_col,data_val)) &gt; 0,_xlfn.XLOOKUP($A8,data_i,_xlfn.XLOOKUP(BB$4,data_col,data_val))," ")</f>
        <v>2.1000000000000001E-2</v>
      </c>
      <c r="BC8" s="110" cm="1">
        <f t="array" ref="BC8">_xlfn.XLOOKUP($A8,data_i,_xlfn.XLOOKUP(BC$4,data_col,data_val))</f>
        <v>-53.39</v>
      </c>
      <c r="BD8" s="139" cm="1">
        <f t="array" ref="BD8">_xlfn.XLOOKUP($A8,data_i,_xlfn.XLOOKUP(BD$4,data_col,data_val))</f>
        <v>4.487000000000001</v>
      </c>
      <c r="BE8" s="139" cm="1">
        <f t="array" ref="BE8">_xlfn.XLOOKUP($A8,data_i,_xlfn.XLOOKUP(BE$4,data_col,data_val))</f>
        <v>0.82745454545454544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1.879</v>
      </c>
      <c r="BI8" s="139" cm="1">
        <f t="array" ref="BI8">_xlfn.XLOOKUP($A8,data_i,_xlfn.XLOOKUP(BI$4,data_col,data_val))</f>
        <v>0.57999999999999996</v>
      </c>
      <c r="BJ8" s="146">
        <f t="shared" si="6"/>
        <v>172.41379310344828</v>
      </c>
      <c r="BK8" s="139"/>
      <c r="BL8" s="139" cm="1">
        <f t="array" ref="BL8">_xlfn.XLOOKUP($A8,data_i,_xlfn.XLOOKUP(BL$4,data_col,data_val))</f>
        <v>0.6</v>
      </c>
      <c r="BM8" s="24" cm="1">
        <f t="array" ref="BM8">_xlfn.XLOOKUP($A8,data_i,_xlfn.XLOOKUP(BM$4,data_col,data_val))</f>
        <v>16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33.700000000000003</v>
      </c>
      <c r="BP8" s="110" cm="1">
        <f t="array" ref="BP8">_xlfn.XLOOKUP($A8,data_i,_xlfn.XLOOKUP(BP$4,data_col,data_val))</f>
        <v>309</v>
      </c>
      <c r="BQ8" s="110" cm="1">
        <f t="array" ref="BQ8">_xlfn.XLOOKUP($A8,data_i,_xlfn.XLOOKUP(BQ$4,data_col,data_val))</f>
        <v>13.1</v>
      </c>
      <c r="BR8" s="24" cm="1">
        <f t="array" ref="BR8">_xlfn.XLOOKUP($A8,data_i,_xlfn.XLOOKUP(BR$4,data_col,data_val))</f>
        <v>999</v>
      </c>
      <c r="BS8" s="24" cm="1">
        <f t="array" ref="BS8">_xlfn.XLOOKUP($A8,data_i,_xlfn.XLOOKUP(BS$4,data_col,data_val))</f>
        <v>84</v>
      </c>
      <c r="BT8" s="109">
        <f t="shared" si="7"/>
        <v>1046.8217381550758</v>
      </c>
      <c r="BU8" s="162">
        <f>IFERROR((AX8*_xlfn.XLOOKUP(F8,summary!$S$3:$S$6,summary!$W$31:$W$34))/(BT8*$BS$1)," ")</f>
        <v>0.42170503717090724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/>
      <c r="BZ8" s="164"/>
      <c r="CA8" s="202" cm="1">
        <f t="array" ref="CA8">IF(_xlfn.XLOOKUP($A8,data_i,_xlfn.XLOOKUP(CA$4,data_col,data_val)) &gt; 0,_xlfn.XLOOKUP($A8,data_i,_xlfn.XLOOKUP(CA$4,data_col,data_val))," ")</f>
        <v>67.3</v>
      </c>
      <c r="CB8" s="202" cm="1">
        <f t="array" ref="CB8">IF(_xlfn.XLOOKUP($A8,data_i,_xlfn.XLOOKUP(CB$4,data_col,data_val)) &gt; 0,_xlfn.XLOOKUP($A8,data_i,_xlfn.XLOOKUP(CB$4,data_col,data_val))," ")</f>
        <v>3.11</v>
      </c>
      <c r="CC8" s="202" cm="1">
        <f t="array" ref="CC8">IF(_xlfn.XLOOKUP($A8,data_i,_xlfn.XLOOKUP(CC$4,data_col,data_val)) &gt; 0,_xlfn.XLOOKUP($A8,data_i,_xlfn.XLOOKUP(CC$4,data_col,data_val))," ")</f>
        <v>69</v>
      </c>
      <c r="CD8" s="202" cm="1">
        <f t="array" ref="CD8">IF(_xlfn.XLOOKUP($A8,data_i,_xlfn.XLOOKUP(CD$4,data_col,data_val)) &gt; 0,_xlfn.XLOOKUP($A8,data_i,_xlfn.XLOOKUP(CD$4,data_col,data_val))," ")</f>
        <v>3.11</v>
      </c>
      <c r="CF8" s="24" cm="1">
        <f t="array" ref="CF8">_xlfn.XLOOKUP($A8,data_i,_xlfn.XLOOKUP(CF$4,data_col,data_val))</f>
        <v>58.67</v>
      </c>
      <c r="CG8" s="110"/>
      <c r="CH8" s="24" cm="1">
        <f t="array" ref="CH8">IF(_xlfn.XLOOKUP($A8,data_i,_xlfn.XLOOKUP(CH$4,data_col,data_val)) &gt; 0,_xlfn.XLOOKUP($A8,data_i,_xlfn.XLOOKUP(CH$4,data_col,data_val))," ")</f>
        <v>126</v>
      </c>
      <c r="CI8" s="24" cm="1">
        <f t="array" ref="CI8">IF(_xlfn.XLOOKUP($A8,data_i,_xlfn.XLOOKUP(CI$4,data_col,data_val)) &gt; 0,_xlfn.XLOOKUP($A8,data_i,_xlfn.XLOOKUP(CI$4,data_col,data_val))," ")</f>
        <v>174</v>
      </c>
      <c r="CJ8" s="24" cm="1">
        <f t="array" ref="CJ8">IF(_xlfn.XLOOKUP($A8,data_i,_xlfn.XLOOKUP(CJ$4,data_col,data_val)) &gt; 0,_xlfn.XLOOKUP($A8,data_i,_xlfn.XLOOKUP(CJ$4,data_col,data_val))," ")</f>
        <v>141</v>
      </c>
      <c r="CK8" s="24" cm="1">
        <f t="array" ref="CK8">IF(_xlfn.XLOOKUP($A8,data_i,_xlfn.XLOOKUP(CK$4,data_col,data_val)) &gt; 0,_xlfn.XLOOKUP($A8,data_i,_xlfn.XLOOKUP(CK$4,data_col,data_val))," ")</f>
        <v>174</v>
      </c>
      <c r="CL8" s="24" cm="1">
        <f t="array" ref="CL8">IF(_xlfn.XLOOKUP($A8,data_i,_xlfn.XLOOKUP(CL$4,data_col,data_val)) &gt; 0,_xlfn.XLOOKUP($A8,data_i,_xlfn.XLOOKUP(CL$4,data_col,data_val))," ")</f>
        <v>141</v>
      </c>
      <c r="CM8" s="24" cm="1">
        <f t="array" ref="CM8">IF(_xlfn.XLOOKUP($A8,data_i,_xlfn.XLOOKUP(CM$4,data_col,data_val)) &gt; 0,_xlfn.XLOOKUP($A8,data_i,_xlfn.XLOOKUP(CM$4,data_col,data_val))," ")</f>
        <v>189</v>
      </c>
      <c r="CN8" s="24" cm="1">
        <f t="array" ref="CN8">IF(_xlfn.XLOOKUP($A8,data_i,_xlfn.XLOOKUP(CN$4,data_col,data_val)) &gt; 0,_xlfn.XLOOKUP($A8,data_i,_xlfn.XLOOKUP(CN$4,data_col,data_val))," ")</f>
        <v>79</v>
      </c>
      <c r="CO8" s="24" cm="1">
        <f t="array" ref="CO8">IF(_xlfn.XLOOKUP($A8,data_i,_xlfn.XLOOKUP(CO$4,data_col,data_val)) &gt; 0,_xlfn.XLOOKUP($A8,data_i,_xlfn.XLOOKUP(CO$4,data_col,data_val))," ")</f>
        <v>126</v>
      </c>
      <c r="CP8" s="24" cm="1">
        <f t="array" ref="CP8">IF(_xlfn.XLOOKUP($A8,data_i,_xlfn.XLOOKUP(CP$4,data_col,data_val)) &gt; 0,_xlfn.XLOOKUP($A8,data_i,_xlfn.XLOOKUP(CP$4,data_col,data_val))," ")</f>
        <v>158</v>
      </c>
      <c r="CQ8" s="24" cm="1">
        <f t="array" ref="CQ8">IF(_xlfn.XLOOKUP($A8,data_i,_xlfn.XLOOKUP(CQ$4,data_col,data_val)) &gt; 0,_xlfn.XLOOKUP($A8,data_i,_xlfn.XLOOKUP(CQ$4,data_col,data_val))," ")</f>
        <v>126</v>
      </c>
      <c r="CR8" s="24" cm="1">
        <f t="array" ref="CR8">IF(_xlfn.XLOOKUP($A8,data_i,_xlfn.XLOOKUP(CR$4,data_col,data_val)) &gt; 0,_xlfn.XLOOKUP($A8,data_i,_xlfn.XLOOKUP(CR$4,data_col,data_val))," ")</f>
        <v>110</v>
      </c>
      <c r="CS8" s="24" cm="1">
        <f t="array" ref="CS8">IF(_xlfn.XLOOKUP($A8,data_i,_xlfn.XLOOKUP(CS$4,data_col,data_val)) &gt; 0,_xlfn.XLOOKUP($A8,data_i,_xlfn.XLOOKUP(CS$4,data_col,data_val))," ")</f>
        <v>220</v>
      </c>
      <c r="CT8" s="24" cm="1">
        <f t="array" ref="CT8">IF(_xlfn.XLOOKUP($A8,data_i,_xlfn.XLOOKUP(CT$4,data_col,data_val)) &gt; 0,_xlfn.XLOOKUP($A8,data_i,_xlfn.XLOOKUP(CT$4,data_col,data_val))," ")</f>
        <v>205</v>
      </c>
      <c r="CU8" s="24" cm="1">
        <f t="array" ref="CU8">IF(_xlfn.XLOOKUP($A8,data_i,_xlfn.XLOOKUP(CU$4,data_col,data_val)) &gt; 0,_xlfn.XLOOKUP($A8,data_i,_xlfn.XLOOKUP(CU$4,data_col,data_val))," ")</f>
        <v>174</v>
      </c>
      <c r="CV8" s="24" cm="1">
        <f t="array" ref="CV8">IF(_xlfn.XLOOKUP($A8,data_i,_xlfn.XLOOKUP(CV$4,data_col,data_val)) &gt; 0,_xlfn.XLOOKUP($A8,data_i,_xlfn.XLOOKUP(CV$4,data_col,data_val))," ")</f>
        <v>158</v>
      </c>
      <c r="CW8" s="24" cm="1">
        <f t="array" ref="CW8">IF(_xlfn.XLOOKUP($A8,data_i,_xlfn.XLOOKUP(CW$4,data_col,data_val)) &gt; 0,_xlfn.XLOOKUP($A8,data_i,_xlfn.XLOOKUP(CW$4,data_col,data_val))," ")</f>
        <v>189</v>
      </c>
      <c r="CX8" s="24" cm="1">
        <f t="array" ref="CX8">IF(_xlfn.XLOOKUP($A8,data_i,_xlfn.XLOOKUP(CX$4,data_col,data_val)) &gt; 0,_xlfn.XLOOKUP($A8,data_i,_xlfn.XLOOKUP(CX$4,data_col,data_val))," ")</f>
        <v>205</v>
      </c>
      <c r="CY8" s="24" cm="1">
        <f t="array" ref="CY8">IF(_xlfn.XLOOKUP($A8,data_i,_xlfn.XLOOKUP(CY$4,data_col,data_val)) &gt; 0,_xlfn.XLOOKUP($A8,data_i,_xlfn.XLOOKUP(CY$4,data_col,data_val))," ")</f>
        <v>110</v>
      </c>
      <c r="CZ8" s="24" cm="1">
        <f t="array" ref="CZ8">IF(_xlfn.XLOOKUP($A8,data_i,_xlfn.XLOOKUP(CZ$4,data_col,data_val)) &gt; 0,_xlfn.XLOOKUP($A8,data_i,_xlfn.XLOOKUP(CZ$4,data_col,data_val))," ")</f>
        <v>126</v>
      </c>
      <c r="DA8" s="24" cm="1">
        <f t="array" ref="DA8">IF(_xlfn.XLOOKUP($A8,data_i,_xlfn.XLOOKUP(DA$4,data_col,data_val)) &gt; 0,_xlfn.XLOOKUP($A8,data_i,_xlfn.XLOOKUP(DA$4,data_col,data_val))," ")</f>
        <v>126</v>
      </c>
      <c r="DB8" s="24" cm="1">
        <f t="array" ref="DB8">IF(_xlfn.XLOOKUP($A8,data_i,_xlfn.XLOOKUP(DB$4,data_col,data_val)) &gt; 0,_xlfn.XLOOKUP($A8,data_i,_xlfn.XLOOKUP(DB$4,data_col,data_val))," ")</f>
        <v>237</v>
      </c>
      <c r="DC8" s="24" cm="1">
        <f t="array" ref="DC8">IF(_xlfn.XLOOKUP($A8,data_i,_xlfn.XLOOKUP(DC$4,data_col,data_val)) &gt; 0,_xlfn.XLOOKUP($A8,data_i,_xlfn.XLOOKUP(DC$4,data_col,data_val))," ")</f>
        <v>253</v>
      </c>
      <c r="DD8" s="24" cm="1">
        <f t="array" ref="DD8">IF(_xlfn.XLOOKUP($A8,data_i,_xlfn.XLOOKUP(DD$4,data_col,data_val)) &gt; 0,_xlfn.XLOOKUP($A8,data_i,_xlfn.XLOOKUP(DD$4,data_col,data_val))," ")</f>
        <v>94</v>
      </c>
      <c r="DE8" s="24" cm="1">
        <f t="array" ref="DE8">IF(_xlfn.XLOOKUP($A8,data_i,_xlfn.XLOOKUP(DE$4,data_col,data_val)) &gt; 0,_xlfn.XLOOKUP($A8,data_i,_xlfn.XLOOKUP(DE$4,data_col,data_val))," ")</f>
        <v>79</v>
      </c>
      <c r="DF8" s="110"/>
      <c r="DG8" s="24" cm="1">
        <f t="array" ref="DG8">IF(_xlfn.XLOOKUP($A8,data_i,_xlfn.XLOOKUP(DG$4,data_col,data_val)) &gt; 0,_xlfn.XLOOKUP($A8,data_i,_xlfn.XLOOKUP(DG$4,data_col,data_val))," ")</f>
        <v>415</v>
      </c>
      <c r="DH8" s="24" cm="1">
        <f t="array" ref="DH8">IF(_xlfn.XLOOKUP($A8,data_i,_xlfn.XLOOKUP(DH$4,data_col,data_val)) &gt; 0,_xlfn.XLOOKUP($A8,data_i,_xlfn.XLOOKUP(DH$4,data_col,data_val))," ")</f>
        <v>305</v>
      </c>
      <c r="DI8" s="24" cm="1">
        <f t="array" ref="DI8">IF(_xlfn.XLOOKUP($A8,data_i,_xlfn.XLOOKUP(DI$4,data_col,data_val)) &gt; 0,_xlfn.XLOOKUP($A8,data_i,_xlfn.XLOOKUP(DI$4,data_col,data_val))," ")</f>
        <v>354</v>
      </c>
      <c r="DJ8" s="24" cm="1">
        <f t="array" ref="DJ8">IF(_xlfn.XLOOKUP($A8,data_i,_xlfn.XLOOKUP(DJ$4,data_col,data_val)) &gt; 0,_xlfn.XLOOKUP($A8,data_i,_xlfn.XLOOKUP(DJ$4,data_col,data_val))," ")</f>
        <v>512</v>
      </c>
      <c r="DK8" s="24" cm="1">
        <f t="array" ref="DK8">IF(_xlfn.XLOOKUP($A8,data_i,_xlfn.XLOOKUP(DK$4,data_col,data_val)) &gt; 0,_xlfn.XLOOKUP($A8,data_i,_xlfn.XLOOKUP(DK$4,data_col,data_val))," ")</f>
        <v>305</v>
      </c>
      <c r="DL8" s="24" cm="1">
        <f t="array" ref="DL8">IF(_xlfn.XLOOKUP($A8,data_i,_xlfn.XLOOKUP(DL$4,data_col,data_val)) &gt; 0,_xlfn.XLOOKUP($A8,data_i,_xlfn.XLOOKUP(DL$4,data_col,data_val))," ")</f>
        <v>293</v>
      </c>
      <c r="DM8" s="24" cm="1">
        <f t="array" ref="DM8">IF(_xlfn.XLOOKUP($A8,data_i,_xlfn.XLOOKUP(DM$4,data_col,data_val)) &gt; 0,_xlfn.XLOOKUP($A8,data_i,_xlfn.XLOOKUP(DM$4,data_col,data_val))," ")</f>
        <v>317</v>
      </c>
      <c r="DN8" s="24" cm="1">
        <f t="array" ref="DN8">IF(_xlfn.XLOOKUP($A8,data_i,_xlfn.XLOOKUP(DN$4,data_col,data_val)) &gt; 0,_xlfn.XLOOKUP($A8,data_i,_xlfn.XLOOKUP(DN$4,data_col,data_val))," ")</f>
        <v>305</v>
      </c>
      <c r="DO8" s="24" cm="1">
        <f t="array" ref="DO8">IF(_xlfn.XLOOKUP($A8,data_i,_xlfn.XLOOKUP(DO$4,data_col,data_val)) &gt; 0,_xlfn.XLOOKUP($A8,data_i,_xlfn.XLOOKUP(DO$4,data_col,data_val))," ")</f>
        <v>244</v>
      </c>
      <c r="DP8" s="24" cm="1">
        <f t="array" ref="DP8">IF(_xlfn.XLOOKUP($A8,data_i,_xlfn.XLOOKUP(DP$4,data_col,data_val)) &gt; 0,_xlfn.XLOOKUP($A8,data_i,_xlfn.XLOOKUP(DP$4,data_col,data_val))," ")</f>
        <v>268</v>
      </c>
      <c r="DQ8" s="24" cm="1">
        <f t="array" ref="DQ8">IF(_xlfn.XLOOKUP($A8,data_i,_xlfn.XLOOKUP(DQ$4,data_col,data_val)) &gt; 0,_xlfn.XLOOKUP($A8,data_i,_xlfn.XLOOKUP(DQ$4,data_col,data_val))," ")</f>
        <v>268</v>
      </c>
      <c r="DR8" s="24" cm="1">
        <f t="array" ref="DR8">IF(_xlfn.XLOOKUP($A8,data_i,_xlfn.XLOOKUP(DR$4,data_col,data_val)) &gt; 0,_xlfn.XLOOKUP($A8,data_i,_xlfn.XLOOKUP(DR$4,data_col,data_val))," ")</f>
        <v>329</v>
      </c>
      <c r="DS8" s="24" cm="1">
        <f t="array" ref="DS8">IF(_xlfn.XLOOKUP($A8,data_i,_xlfn.XLOOKUP(DS$4,data_col,data_val)) &gt; 0,_xlfn.XLOOKUP($A8,data_i,_xlfn.XLOOKUP(DS$4,data_col,data_val))," ")</f>
        <v>329</v>
      </c>
      <c r="DT8" s="24" cm="1">
        <f t="array" ref="DT8">IF(_xlfn.XLOOKUP($A8,data_i,_xlfn.XLOOKUP(DT$4,data_col,data_val)) &gt; 0,_xlfn.XLOOKUP($A8,data_i,_xlfn.XLOOKUP(DT$4,data_col,data_val))," ")</f>
        <v>500</v>
      </c>
      <c r="DU8" s="24" cm="1">
        <f t="array" ref="DU8">IF(_xlfn.XLOOKUP($A8,data_i,_xlfn.XLOOKUP(DU$4,data_col,data_val)) &gt; 0,_xlfn.XLOOKUP($A8,data_i,_xlfn.XLOOKUP(DU$4,data_col,data_val))," ")</f>
        <v>390</v>
      </c>
      <c r="DV8" s="24" cm="1">
        <f t="array" ref="DV8">IF(_xlfn.XLOOKUP($A8,data_i,_xlfn.XLOOKUP(DV$4,data_col,data_val)) &gt; 0,_xlfn.XLOOKUP($A8,data_i,_xlfn.XLOOKUP(DV$4,data_col,data_val))," ")</f>
        <v>305</v>
      </c>
      <c r="DW8" s="24" cm="1">
        <f t="array" ref="DW8">IF(_xlfn.XLOOKUP($A8,data_i,_xlfn.XLOOKUP(DW$4,data_col,data_val)) &gt; 0,_xlfn.XLOOKUP($A8,data_i,_xlfn.XLOOKUP(DW$4,data_col,data_val))," ")</f>
        <v>329</v>
      </c>
      <c r="DX8" s="24" cm="1">
        <f t="array" ref="DX8">IF(_xlfn.XLOOKUP($A8,data_i,_xlfn.XLOOKUP(DX$4,data_col,data_val)) &gt; 0,_xlfn.XLOOKUP($A8,data_i,_xlfn.XLOOKUP(DX$4,data_col,data_val))," ")</f>
        <v>402</v>
      </c>
      <c r="DY8" s="24" cm="1">
        <f t="array" ref="DY8">IF(_xlfn.XLOOKUP($A8,data_i,_xlfn.XLOOKUP(DY$4,data_col,data_val)) &gt; 0,_xlfn.XLOOKUP($A8,data_i,_xlfn.XLOOKUP(DY$4,data_col,data_val))," ")</f>
        <v>305</v>
      </c>
      <c r="DZ8" s="24" cm="1">
        <f t="array" ref="DZ8">IF(_xlfn.XLOOKUP($A8,data_i,_xlfn.XLOOKUP(DZ$4,data_col,data_val)) &gt; 0,_xlfn.XLOOKUP($A8,data_i,_xlfn.XLOOKUP(DZ$4,data_col,data_val))," ")</f>
        <v>293</v>
      </c>
      <c r="EA8" s="24" cm="1">
        <f t="array" ref="EA8">IF(_xlfn.XLOOKUP($A8,data_i,_xlfn.XLOOKUP(EA$4,data_col,data_val)) &gt; 0,_xlfn.XLOOKUP($A8,data_i,_xlfn.XLOOKUP(EA$4,data_col,data_val))," ")</f>
        <v>305</v>
      </c>
      <c r="EB8" s="24" cm="1">
        <f t="array" ref="EB8">IF(_xlfn.XLOOKUP($A8,data_i,_xlfn.XLOOKUP(EB$4,data_col,data_val)) &gt; 0,_xlfn.XLOOKUP($A8,data_i,_xlfn.XLOOKUP(EB$4,data_col,data_val))," ")</f>
        <v>268</v>
      </c>
      <c r="EC8" s="24" cm="1">
        <f t="array" ref="EC8">IF(_xlfn.XLOOKUP($A8,data_i,_xlfn.XLOOKUP(EC$4,data_col,data_val)) &gt; 0,_xlfn.XLOOKUP($A8,data_i,_xlfn.XLOOKUP(EC$4,data_col,data_val))," ")</f>
        <v>280</v>
      </c>
      <c r="ED8" s="24" cm="1">
        <f t="array" ref="ED8">IF(_xlfn.XLOOKUP($A8,data_i,_xlfn.XLOOKUP(ED$4,data_col,data_val)) &gt; 0,_xlfn.XLOOKUP($A8,data_i,_xlfn.XLOOKUP(ED$4,data_col,data_val))," ")</f>
        <v>280</v>
      </c>
      <c r="EF8" s="24" cm="1">
        <f t="array" ref="EF8">IF(_xlfn.XLOOKUP($A8,data_i,_xlfn.XLOOKUP(EF$4,data_col,data_val)) &gt; 0,_xlfn.XLOOKUP($A8,data_i,_xlfn.XLOOKUP(EF$4,data_col,data_val))," ")</f>
        <v>372</v>
      </c>
      <c r="EG8" s="24" cm="1">
        <f t="array" ref="EG8">IF(_xlfn.XLOOKUP($A8,data_i,_xlfn.XLOOKUP(EG$4,data_col,data_val)) &gt; 0,_xlfn.XLOOKUP($A8,data_i,_xlfn.XLOOKUP(EG$4,data_col,data_val))," ")</f>
        <v>372</v>
      </c>
      <c r="EH8" s="24" cm="1">
        <f t="array" ref="EH8">IF(_xlfn.XLOOKUP($A8,data_i,_xlfn.XLOOKUP(EH$4,data_col,data_val)) &gt; 0,_xlfn.XLOOKUP($A8,data_i,_xlfn.XLOOKUP(EH$4,data_col,data_val))," ")</f>
        <v>370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374</v>
      </c>
      <c r="EK8" s="24" cm="1">
        <f t="array" ref="EK8">IF(_xlfn.XLOOKUP($A8,data_i,_xlfn.XLOOKUP(EK$4,data_col,data_val)) &gt; 0,_xlfn.XLOOKUP($A8,data_i,_xlfn.XLOOKUP(EK$4,data_col,data_val))," ")</f>
        <v>369</v>
      </c>
      <c r="EL8" s="24" cm="1">
        <f t="array" ref="EL8">IF(_xlfn.XLOOKUP($A8,data_i,_xlfn.XLOOKUP(EL$4,data_col,data_val)) &gt; 0,_xlfn.XLOOKUP($A8,data_i,_xlfn.XLOOKUP(EL$4,data_col,data_val))," ")</f>
        <v>371</v>
      </c>
      <c r="EM8" s="24" cm="1">
        <f t="array" ref="EM8">IF(_xlfn.XLOOKUP($A8,data_i,_xlfn.XLOOKUP(EM$4,data_col,data_val)) &gt; 0,_xlfn.XLOOKUP($A8,data_i,_xlfn.XLOOKUP(EM$4,data_col,data_val))," ")</f>
        <v>369</v>
      </c>
      <c r="EN8" s="24" cm="1">
        <f t="array" ref="EN8">IF(_xlfn.XLOOKUP($A8,data_i,_xlfn.XLOOKUP(EN$4,data_col,data_val)) &gt; 0,_xlfn.XLOOKUP($A8,data_i,_xlfn.XLOOKUP(EN$4,data_col,data_val))," ")</f>
        <v>370</v>
      </c>
      <c r="EO8" s="24" cm="1">
        <f t="array" ref="EO8">IF(_xlfn.XLOOKUP($A8,data_i,_xlfn.XLOOKUP(EO$4,data_col,data_val)) &gt; 0,_xlfn.XLOOKUP($A8,data_i,_xlfn.XLOOKUP(EO$4,data_col,data_val))," ")</f>
        <v>367</v>
      </c>
      <c r="EP8" s="24" cm="1">
        <f t="array" ref="EP8">IF(_xlfn.XLOOKUP($A8,data_i,_xlfn.XLOOKUP(EP$4,data_col,data_val)) &gt; 0,_xlfn.XLOOKUP($A8,data_i,_xlfn.XLOOKUP(EP$4,data_col,data_val))," ")</f>
        <v>370</v>
      </c>
      <c r="EQ8" s="24" cm="1">
        <f t="array" ref="EQ8">IF(_xlfn.XLOOKUP($A8,data_i,_xlfn.XLOOKUP(EQ$4,data_col,data_val)) &gt; 0,_xlfn.XLOOKUP($A8,data_i,_xlfn.XLOOKUP(EQ$4,data_col,data_val))," ")</f>
        <v>376</v>
      </c>
      <c r="ER8" s="24" cm="1">
        <f t="array" ref="ER8">IF(_xlfn.XLOOKUP($A8,data_i,_xlfn.XLOOKUP(ER$4,data_col,data_val)) &gt; 0,_xlfn.XLOOKUP($A8,data_i,_xlfn.XLOOKUP(ER$4,data_col,data_val))," ")</f>
        <v>381</v>
      </c>
      <c r="ES8" s="24" cm="1">
        <f t="array" ref="ES8">IF(_xlfn.XLOOKUP($A8,data_i,_xlfn.XLOOKUP(ES$4,data_col,data_val)) &gt; 0,_xlfn.XLOOKUP($A8,data_i,_xlfn.XLOOKUP(ES$4,data_col,data_val))," ")</f>
        <v>371</v>
      </c>
      <c r="ET8" s="24" cm="1">
        <f t="array" ref="ET8">IF(_xlfn.XLOOKUP($A8,data_i,_xlfn.XLOOKUP(ET$4,data_col,data_val)) &gt; 0,_xlfn.XLOOKUP($A8,data_i,_xlfn.XLOOKUP(ET$4,data_col,data_val))," ")</f>
        <v>369</v>
      </c>
      <c r="EU8" s="24" cm="1">
        <f t="array" ref="EU8">IF(_xlfn.XLOOKUP($A8,data_i,_xlfn.XLOOKUP(EU$4,data_col,data_val)) &gt; 0,_xlfn.XLOOKUP($A8,data_i,_xlfn.XLOOKUP(EU$4,data_col,data_val))," ")</f>
        <v>369</v>
      </c>
      <c r="EV8" s="24" cm="1">
        <f t="array" ref="EV8">IF(_xlfn.XLOOKUP($A8,data_i,_xlfn.XLOOKUP(EV$4,data_col,data_val)) &gt; 0,_xlfn.XLOOKUP($A8,data_i,_xlfn.XLOOKUP(EV$4,data_col,data_val))," ")</f>
        <v>367</v>
      </c>
      <c r="EW8" s="24" cm="1">
        <f t="array" ref="EW8">IF(_xlfn.XLOOKUP($A8,data_i,_xlfn.XLOOKUP(EW$4,data_col,data_val)) &gt; 0,_xlfn.XLOOKUP($A8,data_i,_xlfn.XLOOKUP(EW$4,data_col,data_val))," ")</f>
        <v>368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cm="1">
        <f t="array" ref="EY8">IF(_xlfn.XLOOKUP($A8,data_i,_xlfn.XLOOKUP(EY$4,data_col,data_val)) &gt; 0,_xlfn.XLOOKUP($A8,data_i,_xlfn.XLOOKUP(EY$4,data_col,data_val))," ")</f>
        <v>383</v>
      </c>
      <c r="EZ8" s="24" cm="1">
        <f t="array" ref="EZ8">IF(_xlfn.XLOOKUP($A8,data_i,_xlfn.XLOOKUP(EZ$4,data_col,data_val)) &gt; 0,_xlfn.XLOOKUP($A8,data_i,_xlfn.XLOOKUP(EZ$4,data_col,data_val))," ")</f>
        <v>371</v>
      </c>
      <c r="FA8" s="24" cm="1">
        <f t="array" ref="FA8">IF(_xlfn.XLOOKUP($A8,data_i,_xlfn.XLOOKUP(FA$4,data_col,data_val)) &gt; 0,_xlfn.XLOOKUP($A8,data_i,_xlfn.XLOOKUP(FA$4,data_col,data_val))," ")</f>
        <v>368</v>
      </c>
      <c r="FB8" s="24" cm="1">
        <f t="array" ref="FB8">IF(_xlfn.XLOOKUP($A8,data_i,_xlfn.XLOOKUP(FB$4,data_col,data_val)) &gt; 0,_xlfn.XLOOKUP($A8,data_i,_xlfn.XLOOKUP(FB$4,data_col,data_val))," ")</f>
        <v>367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cm="1">
        <f t="array" ref="FE8">IF(_xlfn.XLOOKUP($A8,data_i,_xlfn.XLOOKUP(FE$4,data_col,data_val)) &gt; 0,_xlfn.XLOOKUP($A8,data_i,_xlfn.XLOOKUP(FE$4,data_col,data_val))," ")</f>
        <v>490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cm="1">
        <f t="array" ref="FG8">IF(_xlfn.XLOOKUP($A8,data_i,_xlfn.XLOOKUP(FG$4,data_col,data_val)) &gt; 0,_xlfn.XLOOKUP($A8,data_i,_xlfn.XLOOKUP(FG$4,data_col,data_val))," ")</f>
        <v>496</v>
      </c>
      <c r="FH8" s="24" cm="1">
        <f t="array" ref="FH8">IF(_xlfn.XLOOKUP($A8,data_i,_xlfn.XLOOKUP(FH$4,data_col,data_val)) &gt; 0,_xlfn.XLOOKUP($A8,data_i,_xlfn.XLOOKUP(FH$4,data_col,data_val))," ")</f>
        <v>497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cm="1">
        <f t="array" ref="FJ8">IF(_xlfn.XLOOKUP($A8,data_i,_xlfn.XLOOKUP(FJ$4,data_col,data_val)) &gt; 0,_xlfn.XLOOKUP($A8,data_i,_xlfn.XLOOKUP(FJ$4,data_col,data_val))," ")</f>
        <v>489</v>
      </c>
      <c r="FK8" s="24" cm="1">
        <f t="array" ref="FK8">IF(_xlfn.XLOOKUP($A8,data_i,_xlfn.XLOOKUP(FK$4,data_col,data_val)) &gt; 0,_xlfn.XLOOKUP($A8,data_i,_xlfn.XLOOKUP(FK$4,data_col,data_val))," ")</f>
        <v>488</v>
      </c>
      <c r="FL8" s="24" cm="1">
        <f t="array" ref="FL8">IF(_xlfn.XLOOKUP($A8,data_i,_xlfn.XLOOKUP(FL$4,data_col,data_val)) &gt; 0,_xlfn.XLOOKUP($A8,data_i,_xlfn.XLOOKUP(FL$4,data_col,data_val))," ")</f>
        <v>493</v>
      </c>
      <c r="FM8" s="24" cm="1">
        <f t="array" ref="FM8">IF(_xlfn.XLOOKUP($A8,data_i,_xlfn.XLOOKUP(FM$4,data_col,data_val)) &gt; 0,_xlfn.XLOOKUP($A8,data_i,_xlfn.XLOOKUP(FM$4,data_col,data_val))," ")</f>
        <v>495</v>
      </c>
      <c r="FN8" s="24" cm="1">
        <f t="array" ref="FN8">IF(_xlfn.XLOOKUP($A8,data_i,_xlfn.XLOOKUP(FN$4,data_col,data_val)) &gt; 0,_xlfn.XLOOKUP($A8,data_i,_xlfn.XLOOKUP(FN$4,data_col,data_val))," ")</f>
        <v>496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cm="1">
        <f t="array" ref="FP8">IF(_xlfn.XLOOKUP($A8,data_i,_xlfn.XLOOKUP(FP$4,data_col,data_val)) &gt; 0,_xlfn.XLOOKUP($A8,data_i,_xlfn.XLOOKUP(FP$4,data_col,data_val))," ")</f>
        <v>493</v>
      </c>
      <c r="FQ8" s="24" cm="1">
        <f t="array" ref="FQ8">IF(_xlfn.XLOOKUP($A8,data_i,_xlfn.XLOOKUP(FQ$4,data_col,data_val)) &gt; 0,_xlfn.XLOOKUP($A8,data_i,_xlfn.XLOOKUP(FQ$4,data_col,data_val))," ")</f>
        <v>490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cm="1">
        <f t="array" ref="FS8">IF(_xlfn.XLOOKUP($A8,data_i,_xlfn.XLOOKUP(FS$4,data_col,data_val)) &gt; 0,_xlfn.XLOOKUP($A8,data_i,_xlfn.XLOOKUP(FS$4,data_col,data_val))," ")</f>
        <v>505</v>
      </c>
      <c r="FT8" s="24" cm="1">
        <f t="array" ref="FT8">IF(_xlfn.XLOOKUP($A8,data_i,_xlfn.XLOOKUP(FT$4,data_col,data_val)) &gt; 0,_xlfn.XLOOKUP($A8,data_i,_xlfn.XLOOKUP(FT$4,data_col,data_val))," ")</f>
        <v>502</v>
      </c>
      <c r="FU8" s="24" cm="1">
        <f t="array" ref="FU8">IF(_xlfn.XLOOKUP($A8,data_i,_xlfn.XLOOKUP(FU$4,data_col,data_val)) &gt; 0,_xlfn.XLOOKUP($A8,data_i,_xlfn.XLOOKUP(FU$4,data_col,data_val))," ")</f>
        <v>499</v>
      </c>
      <c r="FV8" s="24" t="str" cm="1">
        <f t="array" ref="FV8">IF(_xlfn.XLOOKUP($A8,data_i,_xlfn.XLOOKUP(FV$4,data_col,data_val)) &gt; 0,_xlfn.XLOOKUP($A8,data_i,_xlfn.XLOOKUP(FV$4,data_col,data_val))," ")</f>
        <v xml:space="preserve"> </v>
      </c>
      <c r="FW8" s="24" cm="1">
        <f t="array" ref="FW8">IF(_xlfn.XLOOKUP($A8,data_i,_xlfn.XLOOKUP(FW$4,data_col,data_val)) &gt; 0,_xlfn.XLOOKUP($A8,data_i,_xlfn.XLOOKUP(FW$4,data_col,data_val))," ")</f>
        <v>502</v>
      </c>
      <c r="FX8" s="24" cm="1">
        <f t="array" ref="FX8">IF(_xlfn.XLOOKUP($A8,data_i,_xlfn.XLOOKUP(FX$4,data_col,data_val)) &gt; 0,_xlfn.XLOOKUP($A8,data_i,_xlfn.XLOOKUP(FX$4,data_col,data_val))," ")</f>
        <v>496</v>
      </c>
      <c r="FY8" s="24" cm="1">
        <f t="array" ref="FY8">IF(_xlfn.XLOOKUP($A8,data_i,_xlfn.XLOOKUP(FY$4,data_col,data_val)) &gt; 0,_xlfn.XLOOKUP($A8,data_i,_xlfn.XLOOKUP(FY$4,data_col,data_val))," ")</f>
        <v>508</v>
      </c>
      <c r="FZ8" s="24" cm="1">
        <f t="array" ref="FZ8">IF(_xlfn.XLOOKUP($A8,data_i,_xlfn.XLOOKUP(FZ$4,data_col,data_val)) &gt; 0,_xlfn.XLOOKUP($A8,data_i,_xlfn.XLOOKUP(FZ$4,data_col,data_val))," ")</f>
        <v>505</v>
      </c>
      <c r="GA8" s="24" cm="1">
        <f t="array" ref="GA8">IF(_xlfn.XLOOKUP($A8,data_i,_xlfn.XLOOKUP(GA$4,data_col,data_val)) &gt; 0,_xlfn.XLOOKUP($A8,data_i,_xlfn.XLOOKUP(GA$4,data_col,data_val))," ")</f>
        <v>501</v>
      </c>
      <c r="GB8" s="24" cm="1">
        <f t="array" ref="GB8">IF(_xlfn.XLOOKUP($A8,data_i,_xlfn.XLOOKUP(GB$4,data_col,data_val)) &gt; 0,_xlfn.XLOOKUP($A8,data_i,_xlfn.XLOOKUP(GB$4,data_col,data_val))," ")</f>
        <v>507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 x14ac:dyDescent="0.2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9553</v>
      </c>
      <c r="K9" s="142" cm="1">
        <f t="array" ref="K9">_xlfn.XLOOKUP($A9,data_i,_xlfn.XLOOKUP(K$4,data_col,data_val))</f>
        <v>647</v>
      </c>
      <c r="L9" s="24">
        <f t="shared" si="1"/>
        <v>14.765069551777435</v>
      </c>
      <c r="M9" s="201" cm="1">
        <f t="array" ref="M9">HYPERLINK(GM9,_xlfn.XLOOKUP($A9,val_i,_xlfn.XLOOKUP(M$4,val_col,val_val)))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5.6499999999999995E-2</v>
      </c>
      <c r="O9" s="109" cm="1">
        <f t="array" ref="O9">$J9-_xlfn.XLOOKUP($A9,val_i,_xlfn.XLOOKUP("oph@start",val_col,val_val))</f>
        <v>3797</v>
      </c>
      <c r="P9" s="24" cm="1">
        <f t="array" ref="P9">K9-_xlfn.XLOOKUP($A9,val_i,_xlfn.XLOOKUP("Starts@Start",val_col,val_val))</f>
        <v>203</v>
      </c>
      <c r="Q9" s="109">
        <f t="shared" si="2"/>
        <v>18.704433497536947</v>
      </c>
      <c r="R9" s="110">
        <f t="shared" si="3"/>
        <v>15.887029288702928</v>
      </c>
      <c r="S9" s="97" t="str">
        <f t="shared" si="4"/>
        <v>done</v>
      </c>
      <c r="T9" s="97">
        <f t="shared" si="4"/>
        <v>44207.527615085375</v>
      </c>
      <c r="U9" s="97">
        <f t="shared" si="4"/>
        <v>44333.41647471139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9553</v>
      </c>
      <c r="Y9" s="131" cm="1">
        <f t="array" ref="Y9">_xlfn.XLOOKUP($A9,data_i,_xlfn.XLOOKUP(Y$4,data_col,data_val))</f>
        <v>647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46</v>
      </c>
      <c r="AG9" s="131" cm="1">
        <f t="array" ref="AG9">_xlfn.XLOOKUP($A9,data_i,_xlfn.XLOOKUP(AG$4,data_col,data_val))</f>
        <v>7.2</v>
      </c>
      <c r="AH9" s="142" cm="1">
        <f t="array" ref="AH9">_xlfn.XLOOKUP($A9,data_i,_xlfn.XLOOKUP(AH$4,data_col,data_val))</f>
        <v>25.9</v>
      </c>
      <c r="AI9" s="142"/>
      <c r="AJ9" s="241" cm="1">
        <f t="array" ref="AJ9">_xlfn.XLOOKUP($A9,prop_i,_xlfn.XLOOKUP(AJ$4,prop_col,prop_val))</f>
        <v>43749</v>
      </c>
      <c r="AK9" s="142"/>
      <c r="AM9" s="142" cm="1">
        <f t="array" ref="AM9">_xlfn.XLOOKUP($A9,data_i,_xlfn.XLOOKUP(AM$4,data_col,data_val))</f>
        <v>4500</v>
      </c>
      <c r="AN9" s="142" cm="1">
        <f t="array" ref="AN9">_xlfn.XLOOKUP($A9,prop_i,_xlfn.XLOOKUP(AN$4,data_col,data_val))</f>
        <v>1501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24.497008585163748</v>
      </c>
      <c r="AQ9" s="142" cm="1">
        <f t="array" ref="AQ9">_xlfn.XLOOKUP($A9,data_i,_xlfn.XLOOKUP(AQ$4,data_col,data_val))</f>
        <v>4500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3596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3797</v>
      </c>
      <c r="BB9" s="203" cm="1">
        <f t="array" ref="BB9">IF(_xlfn.XLOOKUP($A9,data_i,_xlfn.XLOOKUP(BB$4,data_col,data_val)) &gt; 0,_xlfn.XLOOKUP($A9,data_i,_xlfn.XLOOKUP(BB$4,data_col,data_val))," ")</f>
        <v>5.6499999999999995E-2</v>
      </c>
      <c r="BC9" s="110" cm="1">
        <f t="array" ref="BC9">_xlfn.XLOOKUP($A9,data_i,_xlfn.XLOOKUP(BC$4,data_col,data_val))</f>
        <v>-29.509999999999998</v>
      </c>
      <c r="BD9" s="139" cm="1">
        <f t="array" ref="BD9">_xlfn.XLOOKUP($A9,data_i,_xlfn.XLOOKUP(BD$4,data_col,data_val))</f>
        <v>3.9450000000000003</v>
      </c>
      <c r="BE9" s="139" cm="1">
        <f t="array" ref="BE9">_xlfn.XLOOKUP($A9,data_i,_xlfn.XLOOKUP(BE$4,data_col,data_val))</f>
        <v>0.7332727272727273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2.0110000000000001</v>
      </c>
      <c r="BI9" s="139" cm="1">
        <f t="array" ref="BI9">_xlfn.XLOOKUP($A9,data_i,_xlfn.XLOOKUP(BI$4,data_col,data_val))</f>
        <v>1</v>
      </c>
      <c r="BJ9" s="146">
        <f t="shared" si="6"/>
        <v>100</v>
      </c>
      <c r="BK9" s="139"/>
      <c r="BL9" s="139" cm="1">
        <f t="array" ref="BL9">_xlfn.XLOOKUP($A9,data_i,_xlfn.XLOOKUP(BL$4,data_col,data_val))</f>
        <v>0.57999999999999996</v>
      </c>
      <c r="BM9" s="24" cm="1">
        <f t="array" ref="BM9">_xlfn.XLOOKUP($A9,data_i,_xlfn.XLOOKUP(BM$4,data_col,data_val))</f>
        <v>11.6</v>
      </c>
      <c r="BN9" s="24" cm="1">
        <f t="array" ref="BN9">_xlfn.XLOOKUP($A9,data_i,_xlfn.XLOOKUP(BN$4,data_col,data_val))</f>
        <v>100</v>
      </c>
      <c r="BO9" s="110" cm="1">
        <f t="array" ref="BO9">_xlfn.XLOOKUP($A9,data_i,_xlfn.XLOOKUP(BO$4,data_col,data_val))</f>
        <v>25.7</v>
      </c>
      <c r="BP9" s="110" cm="1">
        <f t="array" ref="BP9">_xlfn.XLOOKUP($A9,data_i,_xlfn.XLOOKUP(BP$4,data_col,data_val))</f>
        <v>228.5</v>
      </c>
      <c r="BQ9" s="110" cm="1">
        <f t="array" ref="BQ9">_xlfn.XLOOKUP($A9,data_i,_xlfn.XLOOKUP(BQ$4,data_col,data_val))</f>
        <v>5.7</v>
      </c>
      <c r="BR9" s="24" cm="1">
        <f t="array" ref="BR9">_xlfn.XLOOKUP($A9,data_i,_xlfn.XLOOKUP(BR$4,data_col,data_val))</f>
        <v>1020</v>
      </c>
      <c r="BS9" s="24" cm="1">
        <f t="array" ref="BS9">_xlfn.XLOOKUP($A9,data_i,_xlfn.XLOOKUP(BS$4,data_col,data_val))</f>
        <v>72</v>
      </c>
      <c r="BT9" s="109">
        <f t="shared" si="7"/>
        <v>811.35326394313427</v>
      </c>
      <c r="BU9" s="162">
        <f>IFERROR((AX9*_xlfn.XLOOKUP(F9,summary!$S$3:$S$6,summary!$W$31:$W$34))/(BT9*$BS$1)," ")</f>
        <v>0.44366240301553694</v>
      </c>
      <c r="BV9" s="24" cm="1">
        <f t="array" ref="BV9">_xlfn.XLOOKUP($A9,data_i,_xlfn.XLOOKUP(BV$4,data_col,data_val))</f>
        <v>788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cm="1">
        <f t="array" ref="CA9">IF(_xlfn.XLOOKUP($A9,data_i,_xlfn.XLOOKUP(CA$4,data_col,data_val)) &gt; 0,_xlfn.XLOOKUP($A9,data_i,_xlfn.XLOOKUP(CA$4,data_col,data_val))," ")</f>
        <v>71.3</v>
      </c>
      <c r="CB9" s="202" cm="1">
        <f t="array" ref="CB9">IF(_xlfn.XLOOKUP($A9,data_i,_xlfn.XLOOKUP(CB$4,data_col,data_val)) &gt; 0,_xlfn.XLOOKUP($A9,data_i,_xlfn.XLOOKUP(CB$4,data_col,data_val))," ")</f>
        <v>2.33</v>
      </c>
      <c r="CC9" s="202" cm="1">
        <f t="array" ref="CC9">IF(_xlfn.XLOOKUP($A9,data_i,_xlfn.XLOOKUP(CC$4,data_col,data_val)) &gt; 0,_xlfn.XLOOKUP($A9,data_i,_xlfn.XLOOKUP(CC$4,data_col,data_val))," ")</f>
        <v>71.3</v>
      </c>
      <c r="CD9" s="202" cm="1">
        <f t="array" ref="CD9">IF(_xlfn.XLOOKUP($A9,data_i,_xlfn.XLOOKUP(CD$4,data_col,data_val)) &gt; 0,_xlfn.XLOOKUP($A9,data_i,_xlfn.XLOOKUP(CD$4,data_col,data_val))," ")</f>
        <v>2.34</v>
      </c>
      <c r="CF9" s="24" cm="1">
        <f t="array" ref="CF9">_xlfn.XLOOKUP($A9,data_i,_xlfn.XLOOKUP(CF$4,data_col,data_val))</f>
        <v>77.36</v>
      </c>
      <c r="CG9" s="110"/>
      <c r="CH9" s="24" cm="1">
        <f t="array" ref="CH9">IF(_xlfn.XLOOKUP($A9,data_i,_xlfn.XLOOKUP(CH$4,data_col,data_val)) &gt; 0,_xlfn.XLOOKUP($A9,data_i,_xlfn.XLOOKUP(CH$4,data_col,data_val))," ")</f>
        <v>174</v>
      </c>
      <c r="CI9" s="24" cm="1">
        <f t="array" ref="CI9">IF(_xlfn.XLOOKUP($A9,data_i,_xlfn.XLOOKUP(CI$4,data_col,data_val)) &gt; 0,_xlfn.XLOOKUP($A9,data_i,_xlfn.XLOOKUP(CI$4,data_col,data_val))," ")</f>
        <v>158</v>
      </c>
      <c r="CJ9" s="24" cm="1">
        <f t="array" ref="CJ9">IF(_xlfn.XLOOKUP($A9,data_i,_xlfn.XLOOKUP(CJ$4,data_col,data_val)) &gt; 0,_xlfn.XLOOKUP($A9,data_i,_xlfn.XLOOKUP(CJ$4,data_col,data_val))," ")</f>
        <v>158</v>
      </c>
      <c r="CK9" s="24" cm="1">
        <f t="array" ref="CK9">IF(_xlfn.XLOOKUP($A9,data_i,_xlfn.XLOOKUP(CK$4,data_col,data_val)) &gt; 0,_xlfn.XLOOKUP($A9,data_i,_xlfn.XLOOKUP(CK$4,data_col,data_val))," ")</f>
        <v>110</v>
      </c>
      <c r="CL9" s="24" cm="1">
        <f t="array" ref="CL9">IF(_xlfn.XLOOKUP($A9,data_i,_xlfn.XLOOKUP(CL$4,data_col,data_val)) &gt; 0,_xlfn.XLOOKUP($A9,data_i,_xlfn.XLOOKUP(CL$4,data_col,data_val))," ")</f>
        <v>110</v>
      </c>
      <c r="CM9" s="24" cm="1">
        <f t="array" ref="CM9">IF(_xlfn.XLOOKUP($A9,data_i,_xlfn.XLOOKUP(CM$4,data_col,data_val)) &gt; 0,_xlfn.XLOOKUP($A9,data_i,_xlfn.XLOOKUP(CM$4,data_col,data_val))," ")</f>
        <v>94</v>
      </c>
      <c r="CN9" s="24" cm="1">
        <f t="array" ref="CN9">IF(_xlfn.XLOOKUP($A9,data_i,_xlfn.XLOOKUP(CN$4,data_col,data_val)) &gt; 0,_xlfn.XLOOKUP($A9,data_i,_xlfn.XLOOKUP(CN$4,data_col,data_val))," ")</f>
        <v>94</v>
      </c>
      <c r="CO9" s="24" cm="1">
        <f t="array" ref="CO9">IF(_xlfn.XLOOKUP($A9,data_i,_xlfn.XLOOKUP(CO$4,data_col,data_val)) &gt; 0,_xlfn.XLOOKUP($A9,data_i,_xlfn.XLOOKUP(CO$4,data_col,data_val))," ")</f>
        <v>110</v>
      </c>
      <c r="CP9" s="24" cm="1">
        <f t="array" ref="CP9">IF(_xlfn.XLOOKUP($A9,data_i,_xlfn.XLOOKUP(CP$4,data_col,data_val)) &gt; 0,_xlfn.XLOOKUP($A9,data_i,_xlfn.XLOOKUP(CP$4,data_col,data_val))," ")</f>
        <v>110</v>
      </c>
      <c r="CQ9" s="24" cm="1">
        <f t="array" ref="CQ9">IF(_xlfn.XLOOKUP($A9,data_i,_xlfn.XLOOKUP(CQ$4,data_col,data_val)) &gt; 0,_xlfn.XLOOKUP($A9,data_i,_xlfn.XLOOKUP(CQ$4,data_col,data_val))," ")</f>
        <v>141</v>
      </c>
      <c r="CR9" s="24" cm="1">
        <f t="array" ref="CR9">IF(_xlfn.XLOOKUP($A9,data_i,_xlfn.XLOOKUP(CR$4,data_col,data_val)) &gt; 0,_xlfn.XLOOKUP($A9,data_i,_xlfn.XLOOKUP(CR$4,data_col,data_val))," ")</f>
        <v>141</v>
      </c>
      <c r="CS9" s="24" cm="1">
        <f t="array" ref="CS9">IF(_xlfn.XLOOKUP($A9,data_i,_xlfn.XLOOKUP(CS$4,data_col,data_val)) &gt; 0,_xlfn.XLOOKUP($A9,data_i,_xlfn.XLOOKUP(CS$4,data_col,data_val))," ")</f>
        <v>79</v>
      </c>
      <c r="CT9" s="24" cm="1">
        <f t="array" ref="CT9">IF(_xlfn.XLOOKUP($A9,data_i,_xlfn.XLOOKUP(CT$4,data_col,data_val)) &gt; 0,_xlfn.XLOOKUP($A9,data_i,_xlfn.XLOOKUP(CT$4,data_col,data_val))," ")</f>
        <v>110</v>
      </c>
      <c r="CU9" s="24" cm="1">
        <f t="array" ref="CU9">IF(_xlfn.XLOOKUP($A9,data_i,_xlfn.XLOOKUP(CU$4,data_col,data_val)) &gt; 0,_xlfn.XLOOKUP($A9,data_i,_xlfn.XLOOKUP(CU$4,data_col,data_val))," ")</f>
        <v>174</v>
      </c>
      <c r="CV9" s="24" cm="1">
        <f t="array" ref="CV9">IF(_xlfn.XLOOKUP($A9,data_i,_xlfn.XLOOKUP(CV$4,data_col,data_val)) &gt; 0,_xlfn.XLOOKUP($A9,data_i,_xlfn.XLOOKUP(CV$4,data_col,data_val))," ")</f>
        <v>174</v>
      </c>
      <c r="CW9" s="24" cm="1">
        <f t="array" ref="CW9">IF(_xlfn.XLOOKUP($A9,data_i,_xlfn.XLOOKUP(CW$4,data_col,data_val)) &gt; 0,_xlfn.XLOOKUP($A9,data_i,_xlfn.XLOOKUP(CW$4,data_col,data_val))," ")</f>
        <v>205</v>
      </c>
      <c r="CX9" s="24" cm="1">
        <f t="array" ref="CX9">IF(_xlfn.XLOOKUP($A9,data_i,_xlfn.XLOOKUP(CX$4,data_col,data_val)) &gt; 0,_xlfn.XLOOKUP($A9,data_i,_xlfn.XLOOKUP(CX$4,data_col,data_val))," ")</f>
        <v>174</v>
      </c>
      <c r="CY9" s="24" cm="1">
        <f t="array" ref="CY9">IF(_xlfn.XLOOKUP($A9,data_i,_xlfn.XLOOKUP(CY$4,data_col,data_val)) &gt; 0,_xlfn.XLOOKUP($A9,data_i,_xlfn.XLOOKUP(CY$4,data_col,data_val))," ")</f>
        <v>126</v>
      </c>
      <c r="CZ9" s="24" cm="1">
        <f t="array" ref="CZ9">IF(_xlfn.XLOOKUP($A9,data_i,_xlfn.XLOOKUP(CZ$4,data_col,data_val)) &gt; 0,_xlfn.XLOOKUP($A9,data_i,_xlfn.XLOOKUP(CZ$4,data_col,data_val))," ")</f>
        <v>205</v>
      </c>
      <c r="DA9" s="24" cm="1">
        <f t="array" ref="DA9">IF(_xlfn.XLOOKUP($A9,data_i,_xlfn.XLOOKUP(DA$4,data_col,data_val)) &gt; 0,_xlfn.XLOOKUP($A9,data_i,_xlfn.XLOOKUP(DA$4,data_col,data_val))," ")</f>
        <v>126</v>
      </c>
      <c r="DB9" s="24" cm="1">
        <f t="array" ref="DB9">IF(_xlfn.XLOOKUP($A9,data_i,_xlfn.XLOOKUP(DB$4,data_col,data_val)) &gt; 0,_xlfn.XLOOKUP($A9,data_i,_xlfn.XLOOKUP(DB$4,data_col,data_val))," ")</f>
        <v>141</v>
      </c>
      <c r="DC9" s="24" cm="1">
        <f t="array" ref="DC9">IF(_xlfn.XLOOKUP($A9,data_i,_xlfn.XLOOKUP(DC$4,data_col,data_val)) &gt; 0,_xlfn.XLOOKUP($A9,data_i,_xlfn.XLOOKUP(DC$4,data_col,data_val))," ")</f>
        <v>141</v>
      </c>
      <c r="DD9" s="24" cm="1">
        <f t="array" ref="DD9">IF(_xlfn.XLOOKUP($A9,data_i,_xlfn.XLOOKUP(DD$4,data_col,data_val)) &gt; 0,_xlfn.XLOOKUP($A9,data_i,_xlfn.XLOOKUP(DD$4,data_col,data_val))," ")</f>
        <v>126</v>
      </c>
      <c r="DE9" s="24" cm="1">
        <f t="array" ref="DE9">IF(_xlfn.XLOOKUP($A9,data_i,_xlfn.XLOOKUP(DE$4,data_col,data_val)) &gt; 0,_xlfn.XLOOKUP($A9,data_i,_xlfn.XLOOKUP(DE$4,data_col,data_val))," ")</f>
        <v>141</v>
      </c>
      <c r="DF9" s="110"/>
      <c r="DG9" s="24" cm="1">
        <f t="array" ref="DG9">IF(_xlfn.XLOOKUP($A9,data_i,_xlfn.XLOOKUP(DG$4,data_col,data_val)) &gt; 0,_xlfn.XLOOKUP($A9,data_i,_xlfn.XLOOKUP(DG$4,data_col,data_val))," ")</f>
        <v>280</v>
      </c>
      <c r="DH9" s="24" cm="1">
        <f t="array" ref="DH9">IF(_xlfn.XLOOKUP($A9,data_i,_xlfn.XLOOKUP(DH$4,data_col,data_val)) &gt; 0,_xlfn.XLOOKUP($A9,data_i,_xlfn.XLOOKUP(DH$4,data_col,data_val))," ")</f>
        <v>378</v>
      </c>
      <c r="DI9" s="24" cm="1">
        <f t="array" ref="DI9">IF(_xlfn.XLOOKUP($A9,data_i,_xlfn.XLOOKUP(DI$4,data_col,data_val)) &gt; 0,_xlfn.XLOOKUP($A9,data_i,_xlfn.XLOOKUP(DI$4,data_col,data_val))," ")</f>
        <v>305</v>
      </c>
      <c r="DJ9" s="24" cm="1">
        <f t="array" ref="DJ9">IF(_xlfn.XLOOKUP($A9,data_i,_xlfn.XLOOKUP(DJ$4,data_col,data_val)) &gt; 0,_xlfn.XLOOKUP($A9,data_i,_xlfn.XLOOKUP(DJ$4,data_col,data_val))," ")</f>
        <v>305</v>
      </c>
      <c r="DK9" s="24" cm="1">
        <f t="array" ref="DK9">IF(_xlfn.XLOOKUP($A9,data_i,_xlfn.XLOOKUP(DK$4,data_col,data_val)) &gt; 0,_xlfn.XLOOKUP($A9,data_i,_xlfn.XLOOKUP(DK$4,data_col,data_val))," ")</f>
        <v>415</v>
      </c>
      <c r="DL9" s="24" cm="1">
        <f t="array" ref="DL9">IF(_xlfn.XLOOKUP($A9,data_i,_xlfn.XLOOKUP(DL$4,data_col,data_val)) &gt; 0,_xlfn.XLOOKUP($A9,data_i,_xlfn.XLOOKUP(DL$4,data_col,data_val))," ")</f>
        <v>268</v>
      </c>
      <c r="DM9" s="24" cm="1">
        <f t="array" ref="DM9">IF(_xlfn.XLOOKUP($A9,data_i,_xlfn.XLOOKUP(DM$4,data_col,data_val)) &gt; 0,_xlfn.XLOOKUP($A9,data_i,_xlfn.XLOOKUP(DM$4,data_col,data_val))," ")</f>
        <v>488</v>
      </c>
      <c r="DN9" s="24" cm="1">
        <f t="array" ref="DN9">IF(_xlfn.XLOOKUP($A9,data_i,_xlfn.XLOOKUP(DN$4,data_col,data_val)) &gt; 0,_xlfn.XLOOKUP($A9,data_i,_xlfn.XLOOKUP(DN$4,data_col,data_val))," ")</f>
        <v>329</v>
      </c>
      <c r="DO9" s="24" cm="1">
        <f t="array" ref="DO9">IF(_xlfn.XLOOKUP($A9,data_i,_xlfn.XLOOKUP(DO$4,data_col,data_val)) &gt; 0,_xlfn.XLOOKUP($A9,data_i,_xlfn.XLOOKUP(DO$4,data_col,data_val))," ")</f>
        <v>354</v>
      </c>
      <c r="DP9" s="24" cm="1">
        <f t="array" ref="DP9">IF(_xlfn.XLOOKUP($A9,data_i,_xlfn.XLOOKUP(DP$4,data_col,data_val)) &gt; 0,_xlfn.XLOOKUP($A9,data_i,_xlfn.XLOOKUP(DP$4,data_col,data_val))," ")</f>
        <v>268</v>
      </c>
      <c r="DQ9" s="24" cm="1">
        <f t="array" ref="DQ9">IF(_xlfn.XLOOKUP($A9,data_i,_xlfn.XLOOKUP(DQ$4,data_col,data_val)) &gt; 0,_xlfn.XLOOKUP($A9,data_i,_xlfn.XLOOKUP(DQ$4,data_col,data_val))," ")</f>
        <v>305</v>
      </c>
      <c r="DR9" s="24" cm="1">
        <f t="array" ref="DR9">IF(_xlfn.XLOOKUP($A9,data_i,_xlfn.XLOOKUP(DR$4,data_col,data_val)) &gt; 0,_xlfn.XLOOKUP($A9,data_i,_xlfn.XLOOKUP(DR$4,data_col,data_val))," ")</f>
        <v>463</v>
      </c>
      <c r="DS9" s="24" cm="1">
        <f t="array" ref="DS9">IF(_xlfn.XLOOKUP($A9,data_i,_xlfn.XLOOKUP(DS$4,data_col,data_val)) &gt; 0,_xlfn.XLOOKUP($A9,data_i,_xlfn.XLOOKUP(DS$4,data_col,data_val))," ")</f>
        <v>317</v>
      </c>
      <c r="DT9" s="24" cm="1">
        <f t="array" ref="DT9">IF(_xlfn.XLOOKUP($A9,data_i,_xlfn.XLOOKUP(DT$4,data_col,data_val)) &gt; 0,_xlfn.XLOOKUP($A9,data_i,_xlfn.XLOOKUP(DT$4,data_col,data_val))," ")</f>
        <v>268</v>
      </c>
      <c r="DU9" s="24" cm="1">
        <f t="array" ref="DU9">IF(_xlfn.XLOOKUP($A9,data_i,_xlfn.XLOOKUP(DU$4,data_col,data_val)) &gt; 0,_xlfn.XLOOKUP($A9,data_i,_xlfn.XLOOKUP(DU$4,data_col,data_val))," ")</f>
        <v>402</v>
      </c>
      <c r="DV9" s="24" cm="1">
        <f t="array" ref="DV9">IF(_xlfn.XLOOKUP($A9,data_i,_xlfn.XLOOKUP(DV$4,data_col,data_val)) &gt; 0,_xlfn.XLOOKUP($A9,data_i,_xlfn.XLOOKUP(DV$4,data_col,data_val))," ")</f>
        <v>451</v>
      </c>
      <c r="DW9" s="24" cm="1">
        <f t="array" ref="DW9">IF(_xlfn.XLOOKUP($A9,data_i,_xlfn.XLOOKUP(DW$4,data_col,data_val)) &gt; 0,_xlfn.XLOOKUP($A9,data_i,_xlfn.XLOOKUP(DW$4,data_col,data_val))," ")</f>
        <v>256</v>
      </c>
      <c r="DX9" s="24" cm="1">
        <f t="array" ref="DX9">IF(_xlfn.XLOOKUP($A9,data_i,_xlfn.XLOOKUP(DX$4,data_col,data_val)) &gt; 0,_xlfn.XLOOKUP($A9,data_i,_xlfn.XLOOKUP(DX$4,data_col,data_val))," ")</f>
        <v>366</v>
      </c>
      <c r="DY9" s="24" cm="1">
        <f t="array" ref="DY9">IF(_xlfn.XLOOKUP($A9,data_i,_xlfn.XLOOKUP(DY$4,data_col,data_val)) &gt; 0,_xlfn.XLOOKUP($A9,data_i,_xlfn.XLOOKUP(DY$4,data_col,data_val))," ")</f>
        <v>439</v>
      </c>
      <c r="DZ9" s="24" cm="1">
        <f t="array" ref="DZ9">IF(_xlfn.XLOOKUP($A9,data_i,_xlfn.XLOOKUP(DZ$4,data_col,data_val)) &gt; 0,_xlfn.XLOOKUP($A9,data_i,_xlfn.XLOOKUP(DZ$4,data_col,data_val))," ")</f>
        <v>402</v>
      </c>
      <c r="EA9" s="24" cm="1">
        <f t="array" ref="EA9">IF(_xlfn.XLOOKUP($A9,data_i,_xlfn.XLOOKUP(EA$4,data_col,data_val)) &gt; 0,_xlfn.XLOOKUP($A9,data_i,_xlfn.XLOOKUP(EA$4,data_col,data_val))," ")</f>
        <v>317</v>
      </c>
      <c r="EB9" s="24" cm="1">
        <f t="array" ref="EB9">IF(_xlfn.XLOOKUP($A9,data_i,_xlfn.XLOOKUP(EB$4,data_col,data_val)) &gt; 0,_xlfn.XLOOKUP($A9,data_i,_xlfn.XLOOKUP(EB$4,data_col,data_val))," ")</f>
        <v>366</v>
      </c>
      <c r="EC9" s="24" cm="1">
        <f t="array" ref="EC9">IF(_xlfn.XLOOKUP($A9,data_i,_xlfn.XLOOKUP(EC$4,data_col,data_val)) &gt; 0,_xlfn.XLOOKUP($A9,data_i,_xlfn.XLOOKUP(EC$4,data_col,data_val))," ")</f>
        <v>451</v>
      </c>
      <c r="ED9" s="24" cm="1">
        <f t="array" ref="ED9">IF(_xlfn.XLOOKUP($A9,data_i,_xlfn.XLOOKUP(ED$4,data_col,data_val)) &gt; 0,_xlfn.XLOOKUP($A9,data_i,_xlfn.XLOOKUP(ED$4,data_col,data_val))," ")</f>
        <v>305</v>
      </c>
      <c r="EF9" s="24" cm="1">
        <f t="array" ref="EF9">IF(_xlfn.XLOOKUP($A9,data_i,_xlfn.XLOOKUP(EF$4,data_col,data_val)) &gt; 0,_xlfn.XLOOKUP($A9,data_i,_xlfn.XLOOKUP(EF$4,data_col,data_val))," ")</f>
        <v>364</v>
      </c>
      <c r="EG9" s="24" cm="1">
        <f t="array" ref="EG9">IF(_xlfn.XLOOKUP($A9,data_i,_xlfn.XLOOKUP(EG$4,data_col,data_val)) &gt; 0,_xlfn.XLOOKUP($A9,data_i,_xlfn.XLOOKUP(EG$4,data_col,data_val))," ")</f>
        <v>368</v>
      </c>
      <c r="EH9" s="24" cm="1">
        <f t="array" ref="EH9">IF(_xlfn.XLOOKUP($A9,data_i,_xlfn.XLOOKUP(EH$4,data_col,data_val)) &gt; 0,_xlfn.XLOOKUP($A9,data_i,_xlfn.XLOOKUP(EH$4,data_col,data_val))," ")</f>
        <v>368</v>
      </c>
      <c r="EI9" s="24" cm="1">
        <f t="array" ref="EI9">IF(_xlfn.XLOOKUP($A9,data_i,_xlfn.XLOOKUP(EI$4,data_col,data_val)) &gt; 0,_xlfn.XLOOKUP($A9,data_i,_xlfn.XLOOKUP(EI$4,data_col,data_val))," ")</f>
        <v>369</v>
      </c>
      <c r="EJ9" s="24" cm="1">
        <f t="array" ref="EJ9">IF(_xlfn.XLOOKUP($A9,data_i,_xlfn.XLOOKUP(EJ$4,data_col,data_val)) &gt; 0,_xlfn.XLOOKUP($A9,data_i,_xlfn.XLOOKUP(EJ$4,data_col,data_val))," ")</f>
        <v>369</v>
      </c>
      <c r="EK9" s="24" cm="1">
        <f t="array" ref="EK9">IF(_xlfn.XLOOKUP($A9,data_i,_xlfn.XLOOKUP(EK$4,data_col,data_val)) &gt; 0,_xlfn.XLOOKUP($A9,data_i,_xlfn.XLOOKUP(EK$4,data_col,data_val))," ")</f>
        <v>369</v>
      </c>
      <c r="EL9" s="24" cm="1">
        <f t="array" ref="EL9">IF(_xlfn.XLOOKUP($A9,data_i,_xlfn.XLOOKUP(EL$4,data_col,data_val)) &gt; 0,_xlfn.XLOOKUP($A9,data_i,_xlfn.XLOOKUP(EL$4,data_col,data_val))," ")</f>
        <v>369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365</v>
      </c>
      <c r="EO9" s="24" cm="1">
        <f t="array" ref="EO9">IF(_xlfn.XLOOKUP($A9,data_i,_xlfn.XLOOKUP(EO$4,data_col,data_val)) &gt; 0,_xlfn.XLOOKUP($A9,data_i,_xlfn.XLOOKUP(EO$4,data_col,data_val))," ")</f>
        <v>366</v>
      </c>
      <c r="EP9" s="24" cm="1">
        <f t="array" ref="EP9">IF(_xlfn.XLOOKUP($A9,data_i,_xlfn.XLOOKUP(EP$4,data_col,data_val)) &gt; 0,_xlfn.XLOOKUP($A9,data_i,_xlfn.XLOOKUP(EP$4,data_col,data_val))," ")</f>
        <v>364</v>
      </c>
      <c r="EQ9" s="24" cm="1">
        <f t="array" ref="EQ9">IF(_xlfn.XLOOKUP($A9,data_i,_xlfn.XLOOKUP(EQ$4,data_col,data_val)) &gt; 0,_xlfn.XLOOKUP($A9,data_i,_xlfn.XLOOKUP(EQ$4,data_col,data_val))," ")</f>
        <v>370</v>
      </c>
      <c r="ER9" s="24" cm="1">
        <f t="array" ref="ER9">IF(_xlfn.XLOOKUP($A9,data_i,_xlfn.XLOOKUP(ER$4,data_col,data_val)) &gt; 0,_xlfn.XLOOKUP($A9,data_i,_xlfn.XLOOKUP(ER$4,data_col,data_val))," ")</f>
        <v>367</v>
      </c>
      <c r="ES9" s="24" cm="1">
        <f t="array" ref="ES9">IF(_xlfn.XLOOKUP($A9,data_i,_xlfn.XLOOKUP(ES$4,data_col,data_val)) &gt; 0,_xlfn.XLOOKUP($A9,data_i,_xlfn.XLOOKUP(ES$4,data_col,data_val))," ")</f>
        <v>366</v>
      </c>
      <c r="ET9" s="24" cm="1">
        <f t="array" ref="ET9">IF(_xlfn.XLOOKUP($A9,data_i,_xlfn.XLOOKUP(ET$4,data_col,data_val)) &gt; 0,_xlfn.XLOOKUP($A9,data_i,_xlfn.XLOOKUP(ET$4,data_col,data_val))," ")</f>
        <v>363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362</v>
      </c>
      <c r="EW9" s="24" cm="1">
        <f t="array" ref="EW9">IF(_xlfn.XLOOKUP($A9,data_i,_xlfn.XLOOKUP(EW$4,data_col,data_val)) &gt; 0,_xlfn.XLOOKUP($A9,data_i,_xlfn.XLOOKUP(EW$4,data_col,data_val))," ")</f>
        <v>367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364</v>
      </c>
      <c r="EZ9" s="24" cm="1">
        <f t="array" ref="EZ9">IF(_xlfn.XLOOKUP($A9,data_i,_xlfn.XLOOKUP(EZ$4,data_col,data_val)) &gt; 0,_xlfn.XLOOKUP($A9,data_i,_xlfn.XLOOKUP(EZ$4,data_col,data_val))," ")</f>
        <v>365</v>
      </c>
      <c r="FA9" s="24" cm="1">
        <f t="array" ref="FA9">IF(_xlfn.XLOOKUP($A9,data_i,_xlfn.XLOOKUP(FA$4,data_col,data_val)) &gt; 0,_xlfn.XLOOKUP($A9,data_i,_xlfn.XLOOKUP(FA$4,data_col,data_val))," ")</f>
        <v>366</v>
      </c>
      <c r="FB9" s="24" cm="1">
        <f t="array" ref="FB9">IF(_xlfn.XLOOKUP($A9,data_i,_xlfn.XLOOKUP(FB$4,data_col,data_val)) &gt; 0,_xlfn.XLOOKUP($A9,data_i,_xlfn.XLOOKUP(FB$4,data_col,data_val))," ")</f>
        <v>364</v>
      </c>
      <c r="FC9" s="24" cm="1">
        <f t="array" ref="FC9">IF(_xlfn.XLOOKUP($A9,data_i,_xlfn.XLOOKUP(FC$4,data_col,data_val)) &gt; 0,_xlfn.XLOOKUP($A9,data_i,_xlfn.XLOOKUP(FC$4,data_col,data_val))," ")</f>
        <v>364</v>
      </c>
      <c r="FE9" s="24" cm="1">
        <f t="array" ref="FE9">IF(_xlfn.XLOOKUP($A9,data_i,_xlfn.XLOOKUP(FE$4,data_col,data_val)) &gt; 0,_xlfn.XLOOKUP($A9,data_i,_xlfn.XLOOKUP(FE$4,data_col,data_val))," ")</f>
        <v>494</v>
      </c>
      <c r="FF9" s="24" cm="1">
        <f t="array" ref="FF9">IF(_xlfn.XLOOKUP($A9,data_i,_xlfn.XLOOKUP(FF$4,data_col,data_val)) &gt; 0,_xlfn.XLOOKUP($A9,data_i,_xlfn.XLOOKUP(FF$4,data_col,data_val))," ")</f>
        <v>495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496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498</v>
      </c>
      <c r="FL9" s="24" cm="1">
        <f t="array" ref="FL9">IF(_xlfn.XLOOKUP($A9,data_i,_xlfn.XLOOKUP(FL$4,data_col,data_val)) &gt; 0,_xlfn.XLOOKUP($A9,data_i,_xlfn.XLOOKUP(FL$4,data_col,data_val))," ")</f>
        <v>492</v>
      </c>
      <c r="FM9" s="24" cm="1">
        <f t="array" ref="FM9">IF(_xlfn.XLOOKUP($A9,data_i,_xlfn.XLOOKUP(FM$4,data_col,data_val)) &gt; 0,_xlfn.XLOOKUP($A9,data_i,_xlfn.XLOOKUP(FM$4,data_col,data_val))," ")</f>
        <v>495</v>
      </c>
      <c r="FN9" s="24" cm="1">
        <f t="array" ref="FN9">IF(_xlfn.XLOOKUP($A9,data_i,_xlfn.XLOOKUP(FN$4,data_col,data_val)) &gt; 0,_xlfn.XLOOKUP($A9,data_i,_xlfn.XLOOKUP(FN$4,data_col,data_val))," ")</f>
        <v>496</v>
      </c>
      <c r="FO9" s="24" cm="1">
        <f t="array" ref="FO9">IF(_xlfn.XLOOKUP($A9,data_i,_xlfn.XLOOKUP(FO$4,data_col,data_val)) &gt; 0,_xlfn.XLOOKUP($A9,data_i,_xlfn.XLOOKUP(FO$4,data_col,data_val))," ")</f>
        <v>494</v>
      </c>
      <c r="FP9" s="24" cm="1">
        <f t="array" ref="FP9">IF(_xlfn.XLOOKUP($A9,data_i,_xlfn.XLOOKUP(FP$4,data_col,data_val)) &gt; 0,_xlfn.XLOOKUP($A9,data_i,_xlfn.XLOOKUP(FP$4,data_col,data_val))," ")</f>
        <v>496</v>
      </c>
      <c r="FQ9" s="24" cm="1">
        <f t="array" ref="FQ9">IF(_xlfn.XLOOKUP($A9,data_i,_xlfn.XLOOKUP(FQ$4,data_col,data_val)) &gt; 0,_xlfn.XLOOKUP($A9,data_i,_xlfn.XLOOKUP(FQ$4,data_col,data_val))," ")</f>
        <v>495</v>
      </c>
      <c r="FR9" s="24" cm="1">
        <f t="array" ref="FR9">IF(_xlfn.XLOOKUP($A9,data_i,_xlfn.XLOOKUP(FR$4,data_col,data_val)) &gt; 0,_xlfn.XLOOKUP($A9,data_i,_xlfn.XLOOKUP(FR$4,data_col,data_val))," ")</f>
        <v>495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496</v>
      </c>
      <c r="FU9" s="24" cm="1">
        <f t="array" ref="FU9">IF(_xlfn.XLOOKUP($A9,data_i,_xlfn.XLOOKUP(FU$4,data_col,data_val)) &gt; 0,_xlfn.XLOOKUP($A9,data_i,_xlfn.XLOOKUP(FU$4,data_col,data_val))," ")</f>
        <v>496</v>
      </c>
      <c r="FV9" s="24" cm="1">
        <f t="array" ref="FV9">IF(_xlfn.XLOOKUP($A9,data_i,_xlfn.XLOOKUP(FV$4,data_col,data_val)) &gt; 0,_xlfn.XLOOKUP($A9,data_i,_xlfn.XLOOKUP(FV$4,data_col,data_val))," ")</f>
        <v>497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496</v>
      </c>
      <c r="FZ9" s="24" cm="1">
        <f t="array" ref="FZ9">IF(_xlfn.XLOOKUP($A9,data_i,_xlfn.XLOOKUP(FZ$4,data_col,data_val)) &gt; 0,_xlfn.XLOOKUP($A9,data_i,_xlfn.XLOOKUP(FZ$4,data_col,data_val))," ")</f>
        <v>496</v>
      </c>
      <c r="GA9" s="24" cm="1">
        <f t="array" ref="GA9">IF(_xlfn.XLOOKUP($A9,data_i,_xlfn.XLOOKUP(GA$4,data_col,data_val)) &gt; 0,_xlfn.XLOOKUP($A9,data_i,_xlfn.XLOOKUP(GA$4,data_col,data_val))," ")</f>
        <v>495</v>
      </c>
      <c r="GB9" s="24" cm="1">
        <f t="array" ref="GB9">IF(_xlfn.XLOOKUP($A9,data_i,_xlfn.XLOOKUP(GB$4,data_col,data_val)) &gt; 0,_xlfn.XLOOKUP($A9,data_i,_xlfn.XLOOKUP(GB$4,data_col,data_val))," ")</f>
        <v>494</v>
      </c>
      <c r="GD9" s="114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</row>
    <row r="10" spans="1:234" x14ac:dyDescent="0.2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7579</v>
      </c>
      <c r="K10" s="142" cm="1">
        <f t="array" ref="K10">_xlfn.XLOOKUP($A10,data_i,_xlfn.XLOOKUP(K$4,data_col,data_val))</f>
        <v>1700</v>
      </c>
      <c r="L10" s="24">
        <f t="shared" si="1"/>
        <v>4.4582352941176469</v>
      </c>
      <c r="M10" s="201" cm="1">
        <f t="array" ref="M10">HYPERLINK(GM10,_xlfn.XLOOKUP($A10,val_i,_xlfn.XLOOKUP(M$4,val_col,val_val)))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3.6000000000000004E-2</v>
      </c>
      <c r="O10" s="109" cm="1">
        <f t="array" ref="O10">$J10-_xlfn.XLOOKUP($A10,val_i,_xlfn.XLOOKUP("oph@start",val_col,val_val))</f>
        <v>3594</v>
      </c>
      <c r="P10" s="24" cm="1">
        <f t="array" ref="P10">K10-_xlfn.XLOOKUP($A10,val_i,_xlfn.XLOOKUP("Starts@Start",val_col,val_val))</f>
        <v>836</v>
      </c>
      <c r="Q10" s="109">
        <f t="shared" si="2"/>
        <v>4.2990430622009566</v>
      </c>
      <c r="R10" s="110">
        <f t="shared" si="3"/>
        <v>17.617647058823529</v>
      </c>
      <c r="S10" s="97" t="str">
        <f t="shared" si="4"/>
        <v>done</v>
      </c>
      <c r="T10" s="97">
        <f t="shared" si="4"/>
        <v>44217.794970958537</v>
      </c>
      <c r="U10" s="97">
        <f t="shared" si="4"/>
        <v>44331.317508521141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7579</v>
      </c>
      <c r="Y10" s="131" cm="1">
        <f t="array" ref="Y10">_xlfn.XLOOKUP($A10,data_i,_xlfn.XLOOKUP(Y$4,data_col,data_val))</f>
        <v>1700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47</v>
      </c>
      <c r="AG10" s="131" cm="1">
        <f t="array" ref="AG10">_xlfn.XLOOKUP($A10,data_i,_xlfn.XLOOKUP(AG$4,data_col,data_val))</f>
        <v>4.4000000000000004</v>
      </c>
      <c r="AH10" s="142" cm="1">
        <f t="array" ref="AH10">_xlfn.XLOOKUP($A10,data_i,_xlfn.XLOOKUP(AH$4,data_col,data_val))</f>
        <v>1296.2</v>
      </c>
      <c r="AI10" s="142"/>
      <c r="AJ10" s="241" cm="1">
        <f t="array" ref="AJ10">_xlfn.XLOOKUP($A10,prop_i,_xlfn.XLOOKUP(AJ$4,prop_col,prop_val))</f>
        <v>43724</v>
      </c>
      <c r="AK10" s="142"/>
      <c r="AM10" s="142" cm="1">
        <f t="array" ref="AM10">_xlfn.XLOOKUP($A10,data_i,_xlfn.XLOOKUP(AM$4,data_col,data_val))</f>
        <v>4500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24.513339924220528</v>
      </c>
      <c r="AQ10" s="142" cm="1">
        <f t="array" ref="AQ10">_xlfn.XLOOKUP($A10,data_i,_xlfn.XLOOKUP(AQ$4,data_col,data_val))</f>
        <v>4500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4497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3594</v>
      </c>
      <c r="BB10" s="203" cm="1">
        <f t="array" ref="BB10">IF(_xlfn.XLOOKUP($A10,data_i,_xlfn.XLOOKUP(BB$4,data_col,data_val)) &gt; 0,_xlfn.XLOOKUP($A10,data_i,_xlfn.XLOOKUP(BB$4,data_col,data_val))," ")</f>
        <v>3.6000000000000004E-2</v>
      </c>
      <c r="BC10" s="110" cm="1">
        <f t="array" ref="BC10">_xlfn.XLOOKUP($A10,data_i,_xlfn.XLOOKUP(BC$4,data_col,data_val))</f>
        <v>-45.730000000000004</v>
      </c>
      <c r="BD10" s="139" cm="1">
        <f t="array" ref="BD10">_xlfn.XLOOKUP($A10,data_i,_xlfn.XLOOKUP(BD$4,data_col,data_val))</f>
        <v>4.0389999999999997</v>
      </c>
      <c r="BE10" s="139" cm="1">
        <f t="array" ref="BE10">_xlfn.XLOOKUP($A10,data_i,_xlfn.XLOOKUP(BE$4,data_col,data_val))</f>
        <v>0.76145454545454538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2.0419999999999998</v>
      </c>
      <c r="BI10" s="139" cm="1">
        <f t="array" ref="BI10">_xlfn.XLOOKUP($A10,data_i,_xlfn.XLOOKUP(BI$4,data_col,data_val))</f>
        <v>0.72</v>
      </c>
      <c r="BJ10" s="146">
        <f t="shared" si="6"/>
        <v>138.88888888888889</v>
      </c>
      <c r="BK10" s="139"/>
      <c r="BL10" s="139" cm="1">
        <f t="array" ref="BL10">_xlfn.XLOOKUP($A10,data_i,_xlfn.XLOOKUP(BL$4,data_col,data_val))</f>
        <v>0.59</v>
      </c>
      <c r="BM10" s="24" cm="1">
        <f t="array" ref="BM10">_xlfn.XLOOKUP($A10,data_i,_xlfn.XLOOKUP(BM$4,data_col,data_val))</f>
        <v>6.7</v>
      </c>
      <c r="BN10" s="24" cm="1">
        <f t="array" ref="BN10">_xlfn.XLOOKUP($A10,data_i,_xlfn.XLOOKUP(BN$4,data_col,data_val))</f>
        <v>100</v>
      </c>
      <c r="BO10" s="110" cm="1">
        <f t="array" ref="BO10">_xlfn.XLOOKUP($A10,data_i,_xlfn.XLOOKUP(BO$4,data_col,data_val))</f>
        <v>38.700000000000003</v>
      </c>
      <c r="BP10" s="110" cm="1">
        <f t="array" ref="BP10">_xlfn.XLOOKUP($A10,data_i,_xlfn.XLOOKUP(BP$4,data_col,data_val))</f>
        <v>283.3</v>
      </c>
      <c r="BQ10" s="110" cm="1">
        <f t="array" ref="BQ10">_xlfn.XLOOKUP($A10,data_i,_xlfn.XLOOKUP(BQ$4,data_col,data_val))</f>
        <v>7.5</v>
      </c>
      <c r="BR10" s="24" cm="1">
        <f t="array" ref="BR10">_xlfn.XLOOKUP($A10,data_i,_xlfn.XLOOKUP(BR$4,data_col,data_val))</f>
        <v>991</v>
      </c>
      <c r="BS10" s="24" cm="1">
        <f t="array" ref="BS10">_xlfn.XLOOKUP($A10,data_i,_xlfn.XLOOKUP(BS$4,data_col,data_val))</f>
        <v>54</v>
      </c>
      <c r="BT10" s="109">
        <f t="shared" si="7"/>
        <v>971.06755243301541</v>
      </c>
      <c r="BU10" s="162">
        <f>IFERROR((AX10*_xlfn.XLOOKUP(F10,summary!$S$3:$S$6,summary!$W$31:$W$34))/(BT10*$BS$1)," ")</f>
        <v>0.46357112481324775</v>
      </c>
      <c r="BV10" s="24" cm="1">
        <f t="array" ref="BV10">_xlfn.XLOOKUP($A10,data_i,_xlfn.XLOOKUP(BV$4,data_col,data_val))</f>
        <v>962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cm="1">
        <f t="array" ref="CA10">IF(_xlfn.XLOOKUP($A10,data_i,_xlfn.XLOOKUP(CA$4,data_col,data_val)) &gt; 0,_xlfn.XLOOKUP($A10,data_i,_xlfn.XLOOKUP(CA$4,data_col,data_val))," ")</f>
        <v>68.599999999999994</v>
      </c>
      <c r="CB10" s="202" cm="1">
        <f t="array" ref="CB10">IF(_xlfn.XLOOKUP($A10,data_i,_xlfn.XLOOKUP(CB$4,data_col,data_val)) &gt; 0,_xlfn.XLOOKUP($A10,data_i,_xlfn.XLOOKUP(CB$4,data_col,data_val))," ")</f>
        <v>2.98</v>
      </c>
      <c r="CC10" s="202" cm="1">
        <f t="array" ref="CC10">IF(_xlfn.XLOOKUP($A10,data_i,_xlfn.XLOOKUP(CC$4,data_col,data_val)) &gt; 0,_xlfn.XLOOKUP($A10,data_i,_xlfn.XLOOKUP(CC$4,data_col,data_val))," ")</f>
        <v>68.400000000000006</v>
      </c>
      <c r="CD10" s="202" cm="1">
        <f t="array" ref="CD10">IF(_xlfn.XLOOKUP($A10,data_i,_xlfn.XLOOKUP(CD$4,data_col,data_val)) &gt; 0,_xlfn.XLOOKUP($A10,data_i,_xlfn.XLOOKUP(CD$4,data_col,data_val))," ")</f>
        <v>2.97</v>
      </c>
      <c r="CF10" s="24" cm="1">
        <f t="array" ref="CF10">_xlfn.XLOOKUP($A10,data_i,_xlfn.XLOOKUP(CF$4,data_col,data_val))</f>
        <v>68.62</v>
      </c>
      <c r="CG10" s="110"/>
      <c r="CH10" s="24" cm="1">
        <f t="array" ref="CH10">IF(_xlfn.XLOOKUP($A10,data_i,_xlfn.XLOOKUP(CH$4,data_col,data_val)) &gt; 0,_xlfn.XLOOKUP($A10,data_i,_xlfn.XLOOKUP(CH$4,data_col,data_val))," ")</f>
        <v>317</v>
      </c>
      <c r="CI10" s="24" cm="1">
        <f t="array" ref="CI10">IF(_xlfn.XLOOKUP($A10,data_i,_xlfn.XLOOKUP(CI$4,data_col,data_val)) &gt; 0,_xlfn.XLOOKUP($A10,data_i,_xlfn.XLOOKUP(CI$4,data_col,data_val))," ")</f>
        <v>205</v>
      </c>
      <c r="CJ10" s="24" cm="1">
        <f t="array" ref="CJ10">IF(_xlfn.XLOOKUP($A10,data_i,_xlfn.XLOOKUP(CJ$4,data_col,data_val)) &gt; 0,_xlfn.XLOOKUP($A10,data_i,_xlfn.XLOOKUP(CJ$4,data_col,data_val))," ")</f>
        <v>396</v>
      </c>
      <c r="CK10" s="24" cm="1">
        <f t="array" ref="CK10">IF(_xlfn.XLOOKUP($A10,data_i,_xlfn.XLOOKUP(CK$4,data_col,data_val)) &gt; 0,_xlfn.XLOOKUP($A10,data_i,_xlfn.XLOOKUP(CK$4,data_col,data_val))," ")</f>
        <v>174</v>
      </c>
      <c r="CL10" s="24" cm="1">
        <f t="array" ref="CL10">IF(_xlfn.XLOOKUP($A10,data_i,_xlfn.XLOOKUP(CL$4,data_col,data_val)) &gt; 0,_xlfn.XLOOKUP($A10,data_i,_xlfn.XLOOKUP(CL$4,data_col,data_val))," ")</f>
        <v>110</v>
      </c>
      <c r="CM10" s="24" cm="1">
        <f t="array" ref="CM10">IF(_xlfn.XLOOKUP($A10,data_i,_xlfn.XLOOKUP(CM$4,data_col,data_val)) &gt; 0,_xlfn.XLOOKUP($A10,data_i,_xlfn.XLOOKUP(CM$4,data_col,data_val))," ")</f>
        <v>110</v>
      </c>
      <c r="CN10" s="24" cm="1">
        <f t="array" ref="CN10">IF(_xlfn.XLOOKUP($A10,data_i,_xlfn.XLOOKUP(CN$4,data_col,data_val)) &gt; 0,_xlfn.XLOOKUP($A10,data_i,_xlfn.XLOOKUP(CN$4,data_col,data_val))," ")</f>
        <v>94</v>
      </c>
      <c r="CO10" s="24" cm="1">
        <f t="array" ref="CO10">IF(_xlfn.XLOOKUP($A10,data_i,_xlfn.XLOOKUP(CO$4,data_col,data_val)) &gt; 0,_xlfn.XLOOKUP($A10,data_i,_xlfn.XLOOKUP(CO$4,data_col,data_val))," ")</f>
        <v>158</v>
      </c>
      <c r="CP10" s="24" cm="1">
        <f t="array" ref="CP10">IF(_xlfn.XLOOKUP($A10,data_i,_xlfn.XLOOKUP(CP$4,data_col,data_val)) &gt; 0,_xlfn.XLOOKUP($A10,data_i,_xlfn.XLOOKUP(CP$4,data_col,data_val))," ")</f>
        <v>189</v>
      </c>
      <c r="CQ10" s="24" cm="1">
        <f t="array" ref="CQ10">IF(_xlfn.XLOOKUP($A10,data_i,_xlfn.XLOOKUP(CQ$4,data_col,data_val)) &gt; 0,_xlfn.XLOOKUP($A10,data_i,_xlfn.XLOOKUP(CQ$4,data_col,data_val))," ")</f>
        <v>253</v>
      </c>
      <c r="CR10" s="24" cm="1">
        <f t="array" ref="CR10">IF(_xlfn.XLOOKUP($A10,data_i,_xlfn.XLOOKUP(CR$4,data_col,data_val)) &gt; 0,_xlfn.XLOOKUP($A10,data_i,_xlfn.XLOOKUP(CR$4,data_col,data_val))," ")</f>
        <v>189</v>
      </c>
      <c r="CS10" s="24" cm="1">
        <f t="array" ref="CS10">IF(_xlfn.XLOOKUP($A10,data_i,_xlfn.XLOOKUP(CS$4,data_col,data_val)) &gt; 0,_xlfn.XLOOKUP($A10,data_i,_xlfn.XLOOKUP(CS$4,data_col,data_val))," ")</f>
        <v>174</v>
      </c>
      <c r="CT10" s="24" cm="1">
        <f t="array" ref="CT10">IF(_xlfn.XLOOKUP($A10,data_i,_xlfn.XLOOKUP(CT$4,data_col,data_val)) &gt; 0,_xlfn.XLOOKUP($A10,data_i,_xlfn.XLOOKUP(CT$4,data_col,data_val))," ")</f>
        <v>174</v>
      </c>
      <c r="CU10" s="24" cm="1">
        <f t="array" ref="CU10">IF(_xlfn.XLOOKUP($A10,data_i,_xlfn.XLOOKUP(CU$4,data_col,data_val)) &gt; 0,_xlfn.XLOOKUP($A10,data_i,_xlfn.XLOOKUP(CU$4,data_col,data_val))," ")</f>
        <v>205</v>
      </c>
      <c r="CV10" s="24" cm="1">
        <f t="array" ref="CV10">IF(_xlfn.XLOOKUP($A10,data_i,_xlfn.XLOOKUP(CV$4,data_col,data_val)) &gt; 0,_xlfn.XLOOKUP($A10,data_i,_xlfn.XLOOKUP(CV$4,data_col,data_val))," ")</f>
        <v>141</v>
      </c>
      <c r="CW10" s="24" cm="1">
        <f t="array" ref="CW10">IF(_xlfn.XLOOKUP($A10,data_i,_xlfn.XLOOKUP(CW$4,data_col,data_val)) &gt; 0,_xlfn.XLOOKUP($A10,data_i,_xlfn.XLOOKUP(CW$4,data_col,data_val))," ")</f>
        <v>205</v>
      </c>
      <c r="CX10" s="24" cm="1">
        <f t="array" ref="CX10">IF(_xlfn.XLOOKUP($A10,data_i,_xlfn.XLOOKUP(CX$4,data_col,data_val)) &gt; 0,_xlfn.XLOOKUP($A10,data_i,_xlfn.XLOOKUP(CX$4,data_col,data_val))," ")</f>
        <v>269</v>
      </c>
      <c r="CY10" s="24" cm="1">
        <f t="array" ref="CY10">IF(_xlfn.XLOOKUP($A10,data_i,_xlfn.XLOOKUP(CY$4,data_col,data_val)) &gt; 0,_xlfn.XLOOKUP($A10,data_i,_xlfn.XLOOKUP(CY$4,data_col,data_val))," ")</f>
        <v>158</v>
      </c>
      <c r="CZ10" s="24" cm="1">
        <f t="array" ref="CZ10">IF(_xlfn.XLOOKUP($A10,data_i,_xlfn.XLOOKUP(CZ$4,data_col,data_val)) &gt; 0,_xlfn.XLOOKUP($A10,data_i,_xlfn.XLOOKUP(CZ$4,data_col,data_val))," ")</f>
        <v>94</v>
      </c>
      <c r="DA10" s="24" cm="1">
        <f t="array" ref="DA10">IF(_xlfn.XLOOKUP($A10,data_i,_xlfn.XLOOKUP(DA$4,data_col,data_val)) &gt; 0,_xlfn.XLOOKUP($A10,data_i,_xlfn.XLOOKUP(DA$4,data_col,data_val))," ")</f>
        <v>189</v>
      </c>
      <c r="DB10" s="24" cm="1">
        <f t="array" ref="DB10">IF(_xlfn.XLOOKUP($A10,data_i,_xlfn.XLOOKUP(DB$4,data_col,data_val)) &gt; 0,_xlfn.XLOOKUP($A10,data_i,_xlfn.XLOOKUP(DB$4,data_col,data_val))," ")</f>
        <v>141</v>
      </c>
      <c r="DC10" s="24" cm="1">
        <f t="array" ref="DC10">IF(_xlfn.XLOOKUP($A10,data_i,_xlfn.XLOOKUP(DC$4,data_col,data_val)) &gt; 0,_xlfn.XLOOKUP($A10,data_i,_xlfn.XLOOKUP(DC$4,data_col,data_val))," ")</f>
        <v>141</v>
      </c>
      <c r="DD10" s="24" cm="1">
        <f t="array" ref="DD10">IF(_xlfn.XLOOKUP($A10,data_i,_xlfn.XLOOKUP(DD$4,data_col,data_val)) &gt; 0,_xlfn.XLOOKUP($A10,data_i,_xlfn.XLOOKUP(DD$4,data_col,data_val))," ")</f>
        <v>189</v>
      </c>
      <c r="DE10" s="24" cm="1">
        <f t="array" ref="DE10">IF(_xlfn.XLOOKUP($A10,data_i,_xlfn.XLOOKUP(DE$4,data_col,data_val)) &gt; 0,_xlfn.XLOOKUP($A10,data_i,_xlfn.XLOOKUP(DE$4,data_col,data_val))," ")</f>
        <v>126</v>
      </c>
      <c r="DF10" s="110"/>
      <c r="DG10" s="24" cm="1">
        <f t="array" ref="DG10">IF(_xlfn.XLOOKUP($A10,data_i,_xlfn.XLOOKUP(DG$4,data_col,data_val)) &gt; 0,_xlfn.XLOOKUP($A10,data_i,_xlfn.XLOOKUP(DG$4,data_col,data_val))," ")</f>
        <v>512</v>
      </c>
      <c r="DH10" s="24" cm="1">
        <f t="array" ref="DH10">IF(_xlfn.XLOOKUP($A10,data_i,_xlfn.XLOOKUP(DH$4,data_col,data_val)) &gt; 0,_xlfn.XLOOKUP($A10,data_i,_xlfn.XLOOKUP(DH$4,data_col,data_val))," ")</f>
        <v>439</v>
      </c>
      <c r="DI10" s="24" cm="1">
        <f t="array" ref="DI10">IF(_xlfn.XLOOKUP($A10,data_i,_xlfn.XLOOKUP(DI$4,data_col,data_val)) &gt; 0,_xlfn.XLOOKUP($A10,data_i,_xlfn.XLOOKUP(DI$4,data_col,data_val))," ")</f>
        <v>366</v>
      </c>
      <c r="DJ10" s="24" cm="1">
        <f t="array" ref="DJ10">IF(_xlfn.XLOOKUP($A10,data_i,_xlfn.XLOOKUP(DJ$4,data_col,data_val)) &gt; 0,_xlfn.XLOOKUP($A10,data_i,_xlfn.XLOOKUP(DJ$4,data_col,data_val))," ")</f>
        <v>317</v>
      </c>
      <c r="DK10" s="24" cm="1">
        <f t="array" ref="DK10">IF(_xlfn.XLOOKUP($A10,data_i,_xlfn.XLOOKUP(DK$4,data_col,data_val)) &gt; 0,_xlfn.XLOOKUP($A10,data_i,_xlfn.XLOOKUP(DK$4,data_col,data_val))," ")</f>
        <v>451</v>
      </c>
      <c r="DL10" s="24" cm="1">
        <f t="array" ref="DL10">IF(_xlfn.XLOOKUP($A10,data_i,_xlfn.XLOOKUP(DL$4,data_col,data_val)) &gt; 0,_xlfn.XLOOKUP($A10,data_i,_xlfn.XLOOKUP(DL$4,data_col,data_val))," ")</f>
        <v>525</v>
      </c>
      <c r="DM10" s="24" cm="1">
        <f t="array" ref="DM10">IF(_xlfn.XLOOKUP($A10,data_i,_xlfn.XLOOKUP(DM$4,data_col,data_val)) &gt; 0,_xlfn.XLOOKUP($A10,data_i,_xlfn.XLOOKUP(DM$4,data_col,data_val))," ")</f>
        <v>512</v>
      </c>
      <c r="DN10" s="24" cm="1">
        <f t="array" ref="DN10">IF(_xlfn.XLOOKUP($A10,data_i,_xlfn.XLOOKUP(DN$4,data_col,data_val)) &gt; 0,_xlfn.XLOOKUP($A10,data_i,_xlfn.XLOOKUP(DN$4,data_col,data_val))," ")</f>
        <v>415</v>
      </c>
      <c r="DO10" s="24" cm="1">
        <f t="array" ref="DO10">IF(_xlfn.XLOOKUP($A10,data_i,_xlfn.XLOOKUP(DO$4,data_col,data_val)) &gt; 0,_xlfn.XLOOKUP($A10,data_i,_xlfn.XLOOKUP(DO$4,data_col,data_val))," ")</f>
        <v>305</v>
      </c>
      <c r="DP10" s="24" cm="1">
        <f t="array" ref="DP10">IF(_xlfn.XLOOKUP($A10,data_i,_xlfn.XLOOKUP(DP$4,data_col,data_val)) &gt; 0,_xlfn.XLOOKUP($A10,data_i,_xlfn.XLOOKUP(DP$4,data_col,data_val))," ")</f>
        <v>317</v>
      </c>
      <c r="DQ10" s="24" cm="1">
        <f t="array" ref="DQ10">IF(_xlfn.XLOOKUP($A10,data_i,_xlfn.XLOOKUP(DQ$4,data_col,data_val)) &gt; 0,_xlfn.XLOOKUP($A10,data_i,_xlfn.XLOOKUP(DQ$4,data_col,data_val))," ")</f>
        <v>341</v>
      </c>
      <c r="DR10" s="24" cm="1">
        <f t="array" ref="DR10">IF(_xlfn.XLOOKUP($A10,data_i,_xlfn.XLOOKUP(DR$4,data_col,data_val)) &gt; 0,_xlfn.XLOOKUP($A10,data_i,_xlfn.XLOOKUP(DR$4,data_col,data_val))," ")</f>
        <v>317</v>
      </c>
      <c r="DS10" s="24" cm="1">
        <f t="array" ref="DS10">IF(_xlfn.XLOOKUP($A10,data_i,_xlfn.XLOOKUP(DS$4,data_col,data_val)) &gt; 0,_xlfn.XLOOKUP($A10,data_i,_xlfn.XLOOKUP(DS$4,data_col,data_val))," ")</f>
        <v>317</v>
      </c>
      <c r="DT10" s="24" cm="1">
        <f t="array" ref="DT10">IF(_xlfn.XLOOKUP($A10,data_i,_xlfn.XLOOKUP(DT$4,data_col,data_val)) &gt; 0,_xlfn.XLOOKUP($A10,data_i,_xlfn.XLOOKUP(DT$4,data_col,data_val))," ")</f>
        <v>488</v>
      </c>
      <c r="DU10" s="24" cm="1">
        <f t="array" ref="DU10">IF(_xlfn.XLOOKUP($A10,data_i,_xlfn.XLOOKUP(DU$4,data_col,data_val)) &gt; 0,_xlfn.XLOOKUP($A10,data_i,_xlfn.XLOOKUP(DU$4,data_col,data_val))," ")</f>
        <v>366</v>
      </c>
      <c r="DV10" s="24" cm="1">
        <f t="array" ref="DV10">IF(_xlfn.XLOOKUP($A10,data_i,_xlfn.XLOOKUP(DV$4,data_col,data_val)) &gt; 0,_xlfn.XLOOKUP($A10,data_i,_xlfn.XLOOKUP(DV$4,data_col,data_val))," ")</f>
        <v>305</v>
      </c>
      <c r="DW10" s="24" cm="1">
        <f t="array" ref="DW10">IF(_xlfn.XLOOKUP($A10,data_i,_xlfn.XLOOKUP(DW$4,data_col,data_val)) &gt; 0,_xlfn.XLOOKUP($A10,data_i,_xlfn.XLOOKUP(DW$4,data_col,data_val))," ")</f>
        <v>402</v>
      </c>
      <c r="DX10" s="24" cm="1">
        <f t="array" ref="DX10">IF(_xlfn.XLOOKUP($A10,data_i,_xlfn.XLOOKUP(DX$4,data_col,data_val)) &gt; 0,_xlfn.XLOOKUP($A10,data_i,_xlfn.XLOOKUP(DX$4,data_col,data_val))," ")</f>
        <v>415</v>
      </c>
      <c r="DY10" s="24" cm="1">
        <f t="array" ref="DY10">IF(_xlfn.XLOOKUP($A10,data_i,_xlfn.XLOOKUP(DY$4,data_col,data_val)) &gt; 0,_xlfn.XLOOKUP($A10,data_i,_xlfn.XLOOKUP(DY$4,data_col,data_val))," ")</f>
        <v>463</v>
      </c>
      <c r="DZ10" s="24" cm="1">
        <f t="array" ref="DZ10">IF(_xlfn.XLOOKUP($A10,data_i,_xlfn.XLOOKUP(DZ$4,data_col,data_val)) &gt; 0,_xlfn.XLOOKUP($A10,data_i,_xlfn.XLOOKUP(DZ$4,data_col,data_val))," ")</f>
        <v>354</v>
      </c>
      <c r="EA10" s="24" cm="1">
        <f t="array" ref="EA10">IF(_xlfn.XLOOKUP($A10,data_i,_xlfn.XLOOKUP(EA$4,data_col,data_val)) &gt; 0,_xlfn.XLOOKUP($A10,data_i,_xlfn.XLOOKUP(EA$4,data_col,data_val))," ")</f>
        <v>488</v>
      </c>
      <c r="EB10" s="24" cm="1">
        <f t="array" ref="EB10">IF(_xlfn.XLOOKUP($A10,data_i,_xlfn.XLOOKUP(EB$4,data_col,data_val)) &gt; 0,_xlfn.XLOOKUP($A10,data_i,_xlfn.XLOOKUP(EB$4,data_col,data_val))," ")</f>
        <v>415</v>
      </c>
      <c r="EC10" s="24" cm="1">
        <f t="array" ref="EC10">IF(_xlfn.XLOOKUP($A10,data_i,_xlfn.XLOOKUP(EC$4,data_col,data_val)) &gt; 0,_xlfn.XLOOKUP($A10,data_i,_xlfn.XLOOKUP(EC$4,data_col,data_val))," ")</f>
        <v>476</v>
      </c>
      <c r="ED10" s="24" cm="1">
        <f t="array" ref="ED10">IF(_xlfn.XLOOKUP($A10,data_i,_xlfn.XLOOKUP(ED$4,data_col,data_val)) &gt; 0,_xlfn.XLOOKUP($A10,data_i,_xlfn.XLOOKUP(ED$4,data_col,data_val))," ")</f>
        <v>293</v>
      </c>
      <c r="EF10" s="24" cm="1">
        <f t="array" ref="EF10">IF(_xlfn.XLOOKUP($A10,data_i,_xlfn.XLOOKUP(EF$4,data_col,data_val)) &gt; 0,_xlfn.XLOOKUP($A10,data_i,_xlfn.XLOOKUP(EF$4,data_col,data_val))," ")</f>
        <v>367</v>
      </c>
      <c r="EG10" s="24" cm="1">
        <f t="array" ref="EG10">IF(_xlfn.XLOOKUP($A10,data_i,_xlfn.XLOOKUP(EG$4,data_col,data_val)) &gt; 0,_xlfn.XLOOKUP($A10,data_i,_xlfn.XLOOKUP(EG$4,data_col,data_val))," ")</f>
        <v>366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366</v>
      </c>
      <c r="EJ10" s="24" cm="1">
        <f t="array" ref="EJ10">IF(_xlfn.XLOOKUP($A10,data_i,_xlfn.XLOOKUP(EJ$4,data_col,data_val)) &gt; 0,_xlfn.XLOOKUP($A10,data_i,_xlfn.XLOOKUP(EJ$4,data_col,data_val))," ")</f>
        <v>370</v>
      </c>
      <c r="EK10" s="24" cm="1">
        <f t="array" ref="EK10">IF(_xlfn.XLOOKUP($A10,data_i,_xlfn.XLOOKUP(EK$4,data_col,data_val)) &gt; 0,_xlfn.XLOOKUP($A10,data_i,_xlfn.XLOOKUP(EK$4,data_col,data_val))," ")</f>
        <v>367</v>
      </c>
      <c r="EL10" s="24" cm="1">
        <f t="array" ref="EL10">IF(_xlfn.XLOOKUP($A10,data_i,_xlfn.XLOOKUP(EL$4,data_col,data_val)) &gt; 0,_xlfn.XLOOKUP($A10,data_i,_xlfn.XLOOKUP(EL$4,data_col,data_val))," ")</f>
        <v>366</v>
      </c>
      <c r="EM10" s="24" cm="1">
        <f t="array" ref="EM10">IF(_xlfn.XLOOKUP($A10,data_i,_xlfn.XLOOKUP(EM$4,data_col,data_val)) &gt; 0,_xlfn.XLOOKUP($A10,data_i,_xlfn.XLOOKUP(EM$4,data_col,data_val))," ")</f>
        <v>366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365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368</v>
      </c>
      <c r="ET10" s="24" cm="1">
        <f t="array" ref="ET10">IF(_xlfn.XLOOKUP($A10,data_i,_xlfn.XLOOKUP(ET$4,data_col,data_val)) &gt; 0,_xlfn.XLOOKUP($A10,data_i,_xlfn.XLOOKUP(ET$4,data_col,data_val))," ")</f>
        <v>365</v>
      </c>
      <c r="EU10" s="24" cm="1">
        <f t="array" ref="EU10">IF(_xlfn.XLOOKUP($A10,data_i,_xlfn.XLOOKUP(EU$4,data_col,data_val)) &gt; 0,_xlfn.XLOOKUP($A10,data_i,_xlfn.XLOOKUP(EU$4,data_col,data_val))," ")</f>
        <v>366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366</v>
      </c>
      <c r="EZ10" s="24" cm="1">
        <f t="array" ref="EZ10">IF(_xlfn.XLOOKUP($A10,data_i,_xlfn.XLOOKUP(EZ$4,data_col,data_val)) &gt; 0,_xlfn.XLOOKUP($A10,data_i,_xlfn.XLOOKUP(EZ$4,data_col,data_val))," ")</f>
        <v>367</v>
      </c>
      <c r="FA10" s="24" cm="1">
        <f t="array" ref="FA10">IF(_xlfn.XLOOKUP($A10,data_i,_xlfn.XLOOKUP(FA$4,data_col,data_val)) &gt; 0,_xlfn.XLOOKUP($A10,data_i,_xlfn.XLOOKUP(FA$4,data_col,data_val)),"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365</v>
      </c>
      <c r="FC10" s="24" cm="1">
        <f t="array" ref="FC10">IF(_xlfn.XLOOKUP($A10,data_i,_xlfn.XLOOKUP(FC$4,data_col,data_val)) &gt; 0,_xlfn.XLOOKUP($A10,data_i,_xlfn.XLOOKUP(FC$4,data_col,data_val))," ")</f>
        <v>365</v>
      </c>
      <c r="FE10" s="24" cm="1">
        <f t="array" ref="FE10">IF(_xlfn.XLOOKUP($A10,data_i,_xlfn.XLOOKUP(FE$4,data_col,data_val)) &gt; 0,_xlfn.XLOOKUP($A10,data_i,_xlfn.XLOOKUP(FE$4,data_col,data_val))," ")</f>
        <v>496</v>
      </c>
      <c r="FF10" s="24" cm="1">
        <f t="array" ref="FF10">IF(_xlfn.XLOOKUP($A10,data_i,_xlfn.XLOOKUP(FF$4,data_col,data_val)) &gt; 0,_xlfn.XLOOKUP($A10,data_i,_xlfn.XLOOKUP(FF$4,data_col,data_val))," ")</f>
        <v>493</v>
      </c>
      <c r="FG10" s="24" cm="1">
        <f t="array" ref="FG10">IF(_xlfn.XLOOKUP($A10,data_i,_xlfn.XLOOKUP(FG$4,data_col,data_val)) &gt; 0,_xlfn.XLOOKUP($A10,data_i,_xlfn.XLOOKUP(FG$4,data_col,data_val))," ")</f>
        <v>496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494</v>
      </c>
      <c r="FJ10" s="24" cm="1">
        <f t="array" ref="FJ10">IF(_xlfn.XLOOKUP($A10,data_i,_xlfn.XLOOKUP(FJ$4,data_col,data_val)) &gt; 0,_xlfn.XLOOKUP($A10,data_i,_xlfn.XLOOKUP(FJ$4,data_col,data_val))," ")</f>
        <v>495</v>
      </c>
      <c r="FK10" s="24" cm="1">
        <f t="array" ref="FK10">IF(_xlfn.XLOOKUP($A10,data_i,_xlfn.XLOOKUP(FK$4,data_col,data_val)) &gt; 0,_xlfn.XLOOKUP($A10,data_i,_xlfn.XLOOKUP(FK$4,data_col,data_val))," ")</f>
        <v>493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494</v>
      </c>
      <c r="FN10" s="24" cm="1">
        <f t="array" ref="FN10">IF(_xlfn.XLOOKUP($A10,data_i,_xlfn.XLOOKUP(FN$4,data_col,data_val)) &gt; 0,_xlfn.XLOOKUP($A10,data_i,_xlfn.XLOOKUP(FN$4,data_col,data_val))," ")</f>
        <v>496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495</v>
      </c>
      <c r="FQ10" s="24" cm="1">
        <f t="array" ref="FQ10">IF(_xlfn.XLOOKUP($A10,data_i,_xlfn.XLOOKUP(FQ$4,data_col,data_val)) &gt; 0,_xlfn.XLOOKUP($A10,data_i,_xlfn.XLOOKUP(FQ$4,data_col,data_val))," ")</f>
        <v>494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492</v>
      </c>
      <c r="FT10" s="24" cm="1">
        <f t="array" ref="FT10">IF(_xlfn.XLOOKUP($A10,data_i,_xlfn.XLOOKUP(FT$4,data_col,data_val)) &gt; 0,_xlfn.XLOOKUP($A10,data_i,_xlfn.XLOOKUP(FT$4,data_col,data_val))," ")</f>
        <v>495</v>
      </c>
      <c r="FU10" s="24" cm="1">
        <f t="array" ref="FU10">IF(_xlfn.XLOOKUP($A10,data_i,_xlfn.XLOOKUP(FU$4,data_col,data_val)) &gt; 0,_xlfn.XLOOKUP($A10,data_i,_xlfn.XLOOKUP(FU$4,data_col,data_val))," ")</f>
        <v>494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494</v>
      </c>
      <c r="FZ10" s="24" cm="1">
        <f t="array" ref="FZ10">IF(_xlfn.XLOOKUP($A10,data_i,_xlfn.XLOOKUP(FZ$4,data_col,data_val)) &gt; 0,_xlfn.XLOOKUP($A10,data_i,_xlfn.XLOOKUP(FZ$4,data_col,data_val))," ")</f>
        <v>494</v>
      </c>
      <c r="GA10" s="24" cm="1">
        <f t="array" ref="GA10">IF(_xlfn.XLOOKUP($A10,data_i,_xlfn.XLOOKUP(GA$4,data_col,data_val)) &gt; 0,_xlfn.XLOOKUP($A10,data_i,_xlfn.XLOOKUP(GA$4,data_col,data_val))," ")</f>
        <v>496</v>
      </c>
      <c r="GB10" s="24" cm="1">
        <f t="array" ref="GB10">IF(_xlfn.XLOOKUP($A10,data_i,_xlfn.XLOOKUP(GB$4,data_col,data_val)) &gt; 0,_xlfn.XLOOKUP($A10,data_i,_xlfn.XLOOKUP(GB$4,data_col,data_val))," ")</f>
        <v>495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4191</v>
      </c>
      <c r="K11" s="142" cm="1">
        <f t="array" ref="K11">_xlfn.XLOOKUP($A11,data_i,_xlfn.XLOOKUP(K$4,data_col,data_val))</f>
        <v>147</v>
      </c>
      <c r="L11" s="113">
        <f t="shared" si="1"/>
        <v>28.510204081632654</v>
      </c>
      <c r="M11" s="201" cm="1">
        <f t="array" ref="M11">HYPERLINK(GM11,_xlfn.XLOOKUP($A11,val_i,_xlfn.XLOOKUP(M$4,val_col,val_val)))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3433</v>
      </c>
      <c r="P11" s="24" cm="1">
        <f t="array" ref="P11">K11-_xlfn.XLOOKUP($A11,val_i,_xlfn.XLOOKUP("Starts@Start",val_col,val_val))</f>
        <v>147</v>
      </c>
      <c r="Q11" s="109">
        <f t="shared" si="2"/>
        <v>23.353741496598641</v>
      </c>
      <c r="R11" s="110">
        <f t="shared" si="3"/>
        <v>17.426395939086294</v>
      </c>
      <c r="S11" s="97" t="str">
        <f t="shared" si="4"/>
        <v>done</v>
      </c>
      <c r="T11" s="97">
        <f t="shared" si="4"/>
        <v>44227.286744071025</v>
      </c>
      <c r="U11" s="97">
        <f t="shared" si="4"/>
        <v>44342.055168189872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4191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7.4</v>
      </c>
      <c r="AH11" s="142" cm="1">
        <f t="array" ref="AH11">_xlfn.XLOOKUP($A11,data_i,_xlfn.XLOOKUP(AH$4,data_col,data_val))</f>
        <v>433.6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4397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4198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3433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-44.720000000000006</v>
      </c>
      <c r="BD11" s="139" cm="1">
        <f t="array" ref="BD11">_xlfn.XLOOKUP($A11,data_i,_xlfn.XLOOKUP(BD$4,data_col,data_val))</f>
        <v>4.0020000000000007</v>
      </c>
      <c r="BE11" s="139" cm="1">
        <f t="array" ref="BE11">_xlfn.XLOOKUP($A11,data_i,_xlfn.XLOOKUP(BE$4,data_col,data_val))</f>
        <v>0.8592727272727273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1.9470000000000001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17.600000000000001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28.7</v>
      </c>
      <c r="BP11" s="110" cm="1">
        <f t="array" ref="BP11">_xlfn.XLOOKUP($A11,data_i,_xlfn.XLOOKUP(BP$4,data_col,data_val))</f>
        <v>241.8</v>
      </c>
      <c r="BQ11" s="110" cm="1">
        <f t="array" ref="BQ11">_xlfn.XLOOKUP($A11,data_i,_xlfn.XLOOKUP(BQ$4,data_col,data_val))</f>
        <v>10.9</v>
      </c>
      <c r="BR11" s="24" cm="1">
        <f t="array" ref="BR11">_xlfn.XLOOKUP($A11,data_i,_xlfn.XLOOKUP(BR$4,data_col,data_val))</f>
        <v>1091</v>
      </c>
      <c r="BS11" s="24" cm="1">
        <f t="array" ref="BS11">_xlfn.XLOOKUP($A11,data_i,_xlfn.XLOOKUP(BS$4,data_col,data_val))</f>
        <v>70</v>
      </c>
      <c r="BT11" s="109">
        <f t="shared" si="7"/>
        <v>901.53068616001144</v>
      </c>
      <c r="BU11" s="162">
        <f>IFERROR((AX11*_xlfn.XLOOKUP(F11,summary!$S$3:$S$6,summary!$W$31:$W$34))/(BT11*$BS$1)," ")</f>
        <v>0.46612763580667854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68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67.95</v>
      </c>
      <c r="CG11" s="110"/>
      <c r="CH11" s="24" cm="1">
        <f t="array" ref="CH11">IF(_xlfn.XLOOKUP($A11,data_i,_xlfn.XLOOKUP(CH$4,data_col,data_val)) &gt; 0,_xlfn.XLOOKUP($A11,data_i,_xlfn.XLOOKUP(CH$4,data_col,data_val))," ")</f>
        <v>364</v>
      </c>
      <c r="CI11" s="24" cm="1">
        <f t="array" ref="CI11">IF(_xlfn.XLOOKUP($A11,data_i,_xlfn.XLOOKUP(CI$4,data_col,data_val)) &gt; 0,_xlfn.XLOOKUP($A11,data_i,_xlfn.XLOOKUP(CI$4,data_col,data_val))," ")</f>
        <v>126</v>
      </c>
      <c r="CJ11" s="24" cm="1">
        <f t="array" ref="CJ11">IF(_xlfn.XLOOKUP($A11,data_i,_xlfn.XLOOKUP(CJ$4,data_col,data_val)) &gt; 0,_xlfn.XLOOKUP($A11,data_i,_xlfn.XLOOKUP(CJ$4,data_col,data_val))," ")</f>
        <v>110</v>
      </c>
      <c r="CK11" s="24" cm="1">
        <f t="array" ref="CK11">IF(_xlfn.XLOOKUP($A11,data_i,_xlfn.XLOOKUP(CK$4,data_col,data_val)) &gt; 0,_xlfn.XLOOKUP($A11,data_i,_xlfn.XLOOKUP(CK$4,data_col,data_val))," ")</f>
        <v>126</v>
      </c>
      <c r="CL11" s="24" cm="1">
        <f t="array" ref="CL11">IF(_xlfn.XLOOKUP($A11,data_i,_xlfn.XLOOKUP(CL$4,data_col,data_val)) &gt; 0,_xlfn.XLOOKUP($A11,data_i,_xlfn.XLOOKUP(CL$4,data_col,data_val))," ")</f>
        <v>158</v>
      </c>
      <c r="CM11" s="24" cm="1">
        <f t="array" ref="CM11">IF(_xlfn.XLOOKUP($A11,data_i,_xlfn.XLOOKUP(CM$4,data_col,data_val)) &gt; 0,_xlfn.XLOOKUP($A11,data_i,_xlfn.XLOOKUP(CM$4,data_col,data_val))," ")</f>
        <v>174</v>
      </c>
      <c r="CN11" s="24" cm="1">
        <f t="array" ref="CN11">IF(_xlfn.XLOOKUP($A11,data_i,_xlfn.XLOOKUP(CN$4,data_col,data_val)) &gt; 0,_xlfn.XLOOKUP($A11,data_i,_xlfn.XLOOKUP(CN$4,data_col,data_val))," ")</f>
        <v>126</v>
      </c>
      <c r="CO11" s="24" cm="1">
        <f t="array" ref="CO11">IF(_xlfn.XLOOKUP($A11,data_i,_xlfn.XLOOKUP(CO$4,data_col,data_val)) &gt; 0,_xlfn.XLOOKUP($A11,data_i,_xlfn.XLOOKUP(CO$4,data_col,data_val))," ")</f>
        <v>174</v>
      </c>
      <c r="CP11" s="24" cm="1">
        <f t="array" ref="CP11">IF(_xlfn.XLOOKUP($A11,data_i,_xlfn.XLOOKUP(CP$4,data_col,data_val)) &gt; 0,_xlfn.XLOOKUP($A11,data_i,_xlfn.XLOOKUP(CP$4,data_col,data_val))," ")</f>
        <v>220</v>
      </c>
      <c r="CQ11" s="24" cm="1">
        <f t="array" ref="CQ11">IF(_xlfn.XLOOKUP($A11,data_i,_xlfn.XLOOKUP(CQ$4,data_col,data_val)) &gt; 0,_xlfn.XLOOKUP($A11,data_i,_xlfn.XLOOKUP(CQ$4,data_col,data_val))," ")</f>
        <v>237</v>
      </c>
      <c r="CR11" s="24" cm="1">
        <f t="array" ref="CR11">IF(_xlfn.XLOOKUP($A11,data_i,_xlfn.XLOOKUP(CR$4,data_col,data_val)) &gt; 0,_xlfn.XLOOKUP($A11,data_i,_xlfn.XLOOKUP(CR$4,data_col,data_val))," ")</f>
        <v>174</v>
      </c>
      <c r="CS11" s="24" cm="1">
        <f t="array" ref="CS11">IF(_xlfn.XLOOKUP($A11,data_i,_xlfn.XLOOKUP(CS$4,data_col,data_val)) &gt; 0,_xlfn.XLOOKUP($A11,data_i,_xlfn.XLOOKUP(CS$4,data_col,data_val))," ")</f>
        <v>205</v>
      </c>
      <c r="CT11" s="24" cm="1">
        <f t="array" ref="CT11">IF(_xlfn.XLOOKUP($A11,data_i,_xlfn.XLOOKUP(CT$4,data_col,data_val)) &gt; 0,_xlfn.XLOOKUP($A11,data_i,_xlfn.XLOOKUP(CT$4,data_col,data_val))," ")</f>
        <v>126</v>
      </c>
      <c r="CU11" s="24" cm="1">
        <f t="array" ref="CU11">IF(_xlfn.XLOOKUP($A11,data_i,_xlfn.XLOOKUP(CU$4,data_col,data_val)) &gt; 0,_xlfn.XLOOKUP($A11,data_i,_xlfn.XLOOKUP(CU$4,data_col,data_val))," ")</f>
        <v>174</v>
      </c>
      <c r="CV11" s="24" cm="1">
        <f t="array" ref="CV11">IF(_xlfn.XLOOKUP($A11,data_i,_xlfn.XLOOKUP(CV$4,data_col,data_val)) &gt; 0,_xlfn.XLOOKUP($A11,data_i,_xlfn.XLOOKUP(CV$4,data_col,data_val))," ")</f>
        <v>126</v>
      </c>
      <c r="CW11" s="24" cm="1">
        <f t="array" ref="CW11">IF(_xlfn.XLOOKUP($A11,data_i,_xlfn.XLOOKUP(CW$4,data_col,data_val)) &gt; 0,_xlfn.XLOOKUP($A11,data_i,_xlfn.XLOOKUP(CW$4,data_col,data_val))," ")</f>
        <v>174</v>
      </c>
      <c r="CX11" s="24" cm="1">
        <f t="array" ref="CX11">IF(_xlfn.XLOOKUP($A11,data_i,_xlfn.XLOOKUP(CX$4,data_col,data_val)) &gt; 0,_xlfn.XLOOKUP($A11,data_i,_xlfn.XLOOKUP(CX$4,data_col,data_val))," ")</f>
        <v>110</v>
      </c>
      <c r="CY11" s="24" cm="1">
        <f t="array" ref="CY11">IF(_xlfn.XLOOKUP($A11,data_i,_xlfn.XLOOKUP(CY$4,data_col,data_val)) &gt; 0,_xlfn.XLOOKUP($A11,data_i,_xlfn.XLOOKUP(CY$4,data_col,data_val))," ")</f>
        <v>110</v>
      </c>
      <c r="CZ11" s="24" cm="1">
        <f t="array" ref="CZ11">IF(_xlfn.XLOOKUP($A11,data_i,_xlfn.XLOOKUP(CZ$4,data_col,data_val)) &gt; 0,_xlfn.XLOOKUP($A11,data_i,_xlfn.XLOOKUP(CZ$4,data_col,data_val))," ")</f>
        <v>174</v>
      </c>
      <c r="DA11" s="24" cm="1">
        <f t="array" ref="DA11">IF(_xlfn.XLOOKUP($A11,data_i,_xlfn.XLOOKUP(DA$4,data_col,data_val)) &gt; 0,_xlfn.XLOOKUP($A11,data_i,_xlfn.XLOOKUP(DA$4,data_col,data_val))," ")</f>
        <v>158</v>
      </c>
      <c r="DB11" s="24" cm="1">
        <f t="array" ref="DB11">IF(_xlfn.XLOOKUP($A11,data_i,_xlfn.XLOOKUP(DB$4,data_col,data_val)) &gt; 0,_xlfn.XLOOKUP($A11,data_i,_xlfn.XLOOKUP(DB$4,data_col,data_val))," ")</f>
        <v>126</v>
      </c>
      <c r="DC11" s="24" cm="1">
        <f t="array" ref="DC11">IF(_xlfn.XLOOKUP($A11,data_i,_xlfn.XLOOKUP(DC$4,data_col,data_val)) &gt; 0,_xlfn.XLOOKUP($A11,data_i,_xlfn.XLOOKUP(DC$4,data_col,data_val))," ")</f>
        <v>94</v>
      </c>
      <c r="DD11" s="24" cm="1">
        <f t="array" ref="DD11">IF(_xlfn.XLOOKUP($A11,data_i,_xlfn.XLOOKUP(DD$4,data_col,data_val)) &gt; 0,_xlfn.XLOOKUP($A11,data_i,_xlfn.XLOOKUP(DD$4,data_col,data_val))," ")</f>
        <v>189</v>
      </c>
      <c r="DE11" s="24" cm="1">
        <f t="array" ref="DE11">IF(_xlfn.XLOOKUP($A11,data_i,_xlfn.XLOOKUP(DE$4,data_col,data_val)) &gt; 0,_xlfn.XLOOKUP($A11,data_i,_xlfn.XLOOKUP(DE$4,data_col,data_val))," ")</f>
        <v>269</v>
      </c>
      <c r="DF11" s="110"/>
      <c r="DG11" s="24" cm="1">
        <f t="array" ref="DG11">IF(_xlfn.XLOOKUP($A11,data_i,_xlfn.XLOOKUP(DG$4,data_col,data_val)) &gt; 0,_xlfn.XLOOKUP($A11,data_i,_xlfn.XLOOKUP(DG$4,data_col,data_val))," ")</f>
        <v>268</v>
      </c>
      <c r="DH11" s="24" cm="1">
        <f t="array" ref="DH11">IF(_xlfn.XLOOKUP($A11,data_i,_xlfn.XLOOKUP(DH$4,data_col,data_val)) &gt; 0,_xlfn.XLOOKUP($A11,data_i,_xlfn.XLOOKUP(DH$4,data_col,data_val))," ")</f>
        <v>207</v>
      </c>
      <c r="DI11" s="24" cm="1">
        <f t="array" ref="DI11">IF(_xlfn.XLOOKUP($A11,data_i,_xlfn.XLOOKUP(DI$4,data_col,data_val)) &gt; 0,_xlfn.XLOOKUP($A11,data_i,_xlfn.XLOOKUP(DI$4,data_col,data_val))," ")</f>
        <v>378</v>
      </c>
      <c r="DJ11" s="24" cm="1">
        <f t="array" ref="DJ11">IF(_xlfn.XLOOKUP($A11,data_i,_xlfn.XLOOKUP(DJ$4,data_col,data_val)) &gt; 0,_xlfn.XLOOKUP($A11,data_i,_xlfn.XLOOKUP(DJ$4,data_col,data_val))," ")</f>
        <v>268</v>
      </c>
      <c r="DK11" s="24" cm="1">
        <f t="array" ref="DK11">IF(_xlfn.XLOOKUP($A11,data_i,_xlfn.XLOOKUP(DK$4,data_col,data_val)) &gt; 0,_xlfn.XLOOKUP($A11,data_i,_xlfn.XLOOKUP(DK$4,data_col,data_val))," ")</f>
        <v>354</v>
      </c>
      <c r="DL11" s="24" cm="1">
        <f t="array" ref="DL11">IF(_xlfn.XLOOKUP($A11,data_i,_xlfn.XLOOKUP(DL$4,data_col,data_val)) &gt; 0,_xlfn.XLOOKUP($A11,data_i,_xlfn.XLOOKUP(DL$4,data_col,data_val))," ")</f>
        <v>402</v>
      </c>
      <c r="DM11" s="24" cm="1">
        <f t="array" ref="DM11">IF(_xlfn.XLOOKUP($A11,data_i,_xlfn.XLOOKUP(DM$4,data_col,data_val)) &gt; 0,_xlfn.XLOOKUP($A11,data_i,_xlfn.XLOOKUP(DM$4,data_col,data_val))," ")</f>
        <v>317</v>
      </c>
      <c r="DN11" s="24" cm="1">
        <f t="array" ref="DN11">IF(_xlfn.XLOOKUP($A11,data_i,_xlfn.XLOOKUP(DN$4,data_col,data_val)) &gt; 0,_xlfn.XLOOKUP($A11,data_i,_xlfn.XLOOKUP(DN$4,data_col,data_val))," ")</f>
        <v>500</v>
      </c>
      <c r="DO11" s="24" cm="1">
        <f t="array" ref="DO11">IF(_xlfn.XLOOKUP($A11,data_i,_xlfn.XLOOKUP(DO$4,data_col,data_val)) &gt; 0,_xlfn.XLOOKUP($A11,data_i,_xlfn.XLOOKUP(DO$4,data_col,data_val))," ")</f>
        <v>427</v>
      </c>
      <c r="DP11" s="24" cm="1">
        <f t="array" ref="DP11">IF(_xlfn.XLOOKUP($A11,data_i,_xlfn.XLOOKUP(DP$4,data_col,data_val)) &gt; 0,_xlfn.XLOOKUP($A11,data_i,_xlfn.XLOOKUP(DP$4,data_col,data_val))," ")</f>
        <v>305</v>
      </c>
      <c r="DQ11" s="24" cm="1">
        <f t="array" ref="DQ11">IF(_xlfn.XLOOKUP($A11,data_i,_xlfn.XLOOKUP(DQ$4,data_col,data_val)) &gt; 0,_xlfn.XLOOKUP($A11,data_i,_xlfn.XLOOKUP(DQ$4,data_col,data_val))," ")</f>
        <v>354</v>
      </c>
      <c r="DR11" s="24" cm="1">
        <f t="array" ref="DR11">IF(_xlfn.XLOOKUP($A11,data_i,_xlfn.XLOOKUP(DR$4,data_col,data_val)) &gt; 0,_xlfn.XLOOKUP($A11,data_i,_xlfn.XLOOKUP(DR$4,data_col,data_val))," ")</f>
        <v>256</v>
      </c>
      <c r="DS11" s="24" cm="1">
        <f t="array" ref="DS11">IF(_xlfn.XLOOKUP($A11,data_i,_xlfn.XLOOKUP(DS$4,data_col,data_val)) &gt; 0,_xlfn.XLOOKUP($A11,data_i,_xlfn.XLOOKUP(DS$4,data_col,data_val))," ")</f>
        <v>280</v>
      </c>
      <c r="DT11" s="24" cm="1">
        <f t="array" ref="DT11">IF(_xlfn.XLOOKUP($A11,data_i,_xlfn.XLOOKUP(DT$4,data_col,data_val)) &gt; 0,_xlfn.XLOOKUP($A11,data_i,_xlfn.XLOOKUP(DT$4,data_col,data_val))," ")</f>
        <v>354</v>
      </c>
      <c r="DU11" s="24" cm="1">
        <f t="array" ref="DU11">IF(_xlfn.XLOOKUP($A11,data_i,_xlfn.XLOOKUP(DU$4,data_col,data_val)) &gt; 0,_xlfn.XLOOKUP($A11,data_i,_xlfn.XLOOKUP(DU$4,data_col,data_val))," ")</f>
        <v>354</v>
      </c>
      <c r="DV11" s="24" cm="1">
        <f t="array" ref="DV11">IF(_xlfn.XLOOKUP($A11,data_i,_xlfn.XLOOKUP(DV$4,data_col,data_val)) &gt; 0,_xlfn.XLOOKUP($A11,data_i,_xlfn.XLOOKUP(DV$4,data_col,data_val))," ")</f>
        <v>439</v>
      </c>
      <c r="DW11" s="24" cm="1">
        <f t="array" ref="DW11">IF(_xlfn.XLOOKUP($A11,data_i,_xlfn.XLOOKUP(DW$4,data_col,data_val)) &gt; 0,_xlfn.XLOOKUP($A11,data_i,_xlfn.XLOOKUP(DW$4,data_col,data_val))," ")</f>
        <v>329</v>
      </c>
      <c r="DX11" s="24" cm="1">
        <f t="array" ref="DX11">IF(_xlfn.XLOOKUP($A11,data_i,_xlfn.XLOOKUP(DX$4,data_col,data_val)) &gt; 0,_xlfn.XLOOKUP($A11,data_i,_xlfn.XLOOKUP(DX$4,data_col,data_val))," ")</f>
        <v>512</v>
      </c>
      <c r="DY11" s="24" cm="1">
        <f t="array" ref="DY11">IF(_xlfn.XLOOKUP($A11,data_i,_xlfn.XLOOKUP(DY$4,data_col,data_val)) &gt; 0,_xlfn.XLOOKUP($A11,data_i,_xlfn.XLOOKUP(DY$4,data_col,data_val))," ")</f>
        <v>268</v>
      </c>
      <c r="DZ11" s="24" cm="1">
        <f t="array" ref="DZ11">IF(_xlfn.XLOOKUP($A11,data_i,_xlfn.XLOOKUP(DZ$4,data_col,data_val)) &gt; 0,_xlfn.XLOOKUP($A11,data_i,_xlfn.XLOOKUP(DZ$4,data_col,data_val))," ")</f>
        <v>476</v>
      </c>
      <c r="EA11" s="24" cm="1">
        <f t="array" ref="EA11">IF(_xlfn.XLOOKUP($A11,data_i,_xlfn.XLOOKUP(EA$4,data_col,data_val)) &gt; 0,_xlfn.XLOOKUP($A11,data_i,_xlfn.XLOOKUP(EA$4,data_col,data_val))," ")</f>
        <v>378</v>
      </c>
      <c r="EB11" s="24" cm="1">
        <f t="array" ref="EB11">IF(_xlfn.XLOOKUP($A11,data_i,_xlfn.XLOOKUP(EB$4,data_col,data_val)) &gt; 0,_xlfn.XLOOKUP($A11,data_i,_xlfn.XLOOKUP(EB$4,data_col,data_val))," ")</f>
        <v>317</v>
      </c>
      <c r="EC11" s="24" cm="1">
        <f t="array" ref="EC11">IF(_xlfn.XLOOKUP($A11,data_i,_xlfn.XLOOKUP(EC$4,data_col,data_val)) &gt; 0,_xlfn.XLOOKUP($A11,data_i,_xlfn.XLOOKUP(EC$4,data_col,data_val))," ")</f>
        <v>341</v>
      </c>
      <c r="ED11" s="24" cm="1">
        <f t="array" ref="ED11">IF(_xlfn.XLOOKUP($A11,data_i,_xlfn.XLOOKUP(ED$4,data_col,data_val)) &gt; 0,_xlfn.XLOOKUP($A11,data_i,_xlfn.XLOOKUP(ED$4,data_col,data_val))," ")</f>
        <v>463</v>
      </c>
      <c r="EE11" s="25"/>
      <c r="EF11" s="24" cm="1">
        <f t="array" ref="EF11">IF(_xlfn.XLOOKUP($A11,data_i,_xlfn.XLOOKUP(EF$4,data_col,data_val)) &gt; 0,_xlfn.XLOOKUP($A11,data_i,_xlfn.XLOOKUP(EF$4,data_col,data_val))," ")</f>
        <v>383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cm="1">
        <f t="array" ref="EH11">IF(_xlfn.XLOOKUP($A11,data_i,_xlfn.XLOOKUP(EH$4,data_col,data_val)) &gt; 0,_xlfn.XLOOKUP($A11,data_i,_xlfn.XLOOKUP(EH$4,data_col,data_val))," ")</f>
        <v>382</v>
      </c>
      <c r="EI11" s="24" t="str" cm="1">
        <f t="array" ref="EI11">IF(_xlfn.XLOOKUP($A11,data_i,_xlfn.XLOOKUP(EI$4,data_col,data_val)) &gt; 0,_xlfn.XLOOKUP($A11,data_i,_xlfn.XLOOKUP(EI$4,data_col,data_val))," ")</f>
        <v xml:space="preserve"> </v>
      </c>
      <c r="EJ11" s="24" cm="1">
        <f t="array" ref="EJ11">IF(_xlfn.XLOOKUP($A11,data_i,_xlfn.XLOOKUP(EJ$4,data_col,data_val)) &gt; 0,_xlfn.XLOOKUP($A11,data_i,_xlfn.XLOOKUP(EJ$4,data_col,data_val))," ")</f>
        <v>383</v>
      </c>
      <c r="EK11" s="24" cm="1">
        <f t="array" ref="EK11">IF(_xlfn.XLOOKUP($A11,data_i,_xlfn.XLOOKUP(EK$4,data_col,data_val)) &gt; 0,_xlfn.XLOOKUP($A11,data_i,_xlfn.XLOOKUP(EK$4,data_col,data_val))," ")</f>
        <v>384</v>
      </c>
      <c r="EL11" s="24" cm="1">
        <f t="array" ref="EL11">IF(_xlfn.XLOOKUP($A11,data_i,_xlfn.XLOOKUP(EL$4,data_col,data_val)) &gt; 0,_xlfn.XLOOKUP($A11,data_i,_xlfn.XLOOKUP(EL$4,data_col,data_val))," ")</f>
        <v>378</v>
      </c>
      <c r="EM11" s="24" cm="1">
        <f t="array" ref="EM11">IF(_xlfn.XLOOKUP($A11,data_i,_xlfn.XLOOKUP(EM$4,data_col,data_val)) &gt; 0,_xlfn.XLOOKUP($A11,data_i,_xlfn.XLOOKUP(EM$4,data_col,data_val))," ")</f>
        <v>369</v>
      </c>
      <c r="EN11" s="24" cm="1">
        <f t="array" ref="EN11">IF(_xlfn.XLOOKUP($A11,data_i,_xlfn.XLOOKUP(EN$4,data_col,data_val)) &gt; 0,_xlfn.XLOOKUP($A11,data_i,_xlfn.XLOOKUP(EN$4,data_col,data_val))," ")</f>
        <v>362</v>
      </c>
      <c r="EO11" s="24" cm="1">
        <f t="array" ref="EO11">IF(_xlfn.XLOOKUP($A11,data_i,_xlfn.XLOOKUP(EO$4,data_col,data_val)) &gt; 0,_xlfn.XLOOKUP($A11,data_i,_xlfn.XLOOKUP(EO$4,data_col,data_val))," ")</f>
        <v>368</v>
      </c>
      <c r="EP11" s="24" cm="1">
        <f t="array" ref="EP11">IF(_xlfn.XLOOKUP($A11,data_i,_xlfn.XLOOKUP(EP$4,data_col,data_val)) &gt; 0,_xlfn.XLOOKUP($A11,data_i,_xlfn.XLOOKUP(EP$4,data_col,data_val))," ")</f>
        <v>372</v>
      </c>
      <c r="EQ11" s="24" cm="1">
        <f t="array" ref="EQ11">IF(_xlfn.XLOOKUP($A11,data_i,_xlfn.XLOOKUP(EQ$4,data_col,data_val)) &gt; 0,_xlfn.XLOOKUP($A11,data_i,_xlfn.XLOOKUP(EQ$4,data_col,data_val))," ")</f>
        <v>381</v>
      </c>
      <c r="ER11" s="24" cm="1">
        <f t="array" ref="ER11">IF(_xlfn.XLOOKUP($A11,data_i,_xlfn.XLOOKUP(ER$4,data_col,data_val)) &gt; 0,_xlfn.XLOOKUP($A11,data_i,_xlfn.XLOOKUP(ER$4,data_col,data_val))," ")</f>
        <v>386</v>
      </c>
      <c r="ES11" s="24" cm="1">
        <f t="array" ref="ES11">IF(_xlfn.XLOOKUP($A11,data_i,_xlfn.XLOOKUP(ES$4,data_col,data_val)) &gt; 0,_xlfn.XLOOKUP($A11,data_i,_xlfn.XLOOKUP(ES$4,data_col,data_val))," ")</f>
        <v>386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cm="1">
        <f t="array" ref="EU11">IF(_xlfn.XLOOKUP($A11,data_i,_xlfn.XLOOKUP(EU$4,data_col,data_val)) &gt; 0,_xlfn.XLOOKUP($A11,data_i,_xlfn.XLOOKUP(EU$4,data_col,data_val))," ")</f>
        <v>357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386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373</v>
      </c>
      <c r="FA11" s="24" cm="1">
        <f t="array" ref="FA11">IF(_xlfn.XLOOKUP($A11,data_i,_xlfn.XLOOKUP(FA$4,data_col,data_val)) &gt; 0,_xlfn.XLOOKUP($A11,data_i,_xlfn.XLOOKUP(FA$4,data_col,data_val))," ")</f>
        <v>370</v>
      </c>
      <c r="FB11" s="24" cm="1">
        <f t="array" ref="FB11">IF(_xlfn.XLOOKUP($A11,data_i,_xlfn.XLOOKUP(FB$4,data_col,data_val)) &gt; 0,_xlfn.XLOOKUP($A11,data_i,_xlfn.XLOOKUP(FB$4,data_col,data_val))," ")</f>
        <v>383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cm="1">
        <f t="array" ref="FH11">IF(_xlfn.XLOOKUP($A11,data_i,_xlfn.XLOOKUP(FH$4,data_col,data_val)) &gt; 0,_xlfn.XLOOKUP($A11,data_i,_xlfn.XLOOKUP(FH$4,data_col,data_val))," ")</f>
        <v>504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489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495</v>
      </c>
      <c r="FM11" s="24" cm="1">
        <f t="array" ref="FM11">IF(_xlfn.XLOOKUP($A11,data_i,_xlfn.XLOOKUP(FM$4,data_col,data_val)) &gt; 0,_xlfn.XLOOKUP($A11,data_i,_xlfn.XLOOKUP(FM$4,data_col,data_val))," ")</f>
        <v>499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488</v>
      </c>
      <c r="FQ11" s="24" cm="1">
        <f t="array" ref="FQ11">IF(_xlfn.XLOOKUP($A11,data_i,_xlfn.XLOOKUP(FQ$4,data_col,data_val)) &gt; 0,_xlfn.XLOOKUP($A11,data_i,_xlfn.XLOOKUP(FQ$4,data_col,data_val))," ")</f>
        <v>497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cm="1">
        <f t="array" ref="FS11">IF(_xlfn.XLOOKUP($A11,data_i,_xlfn.XLOOKUP(FS$4,data_col,data_val)) &gt; 0,_xlfn.XLOOKUP($A11,data_i,_xlfn.XLOOKUP(FS$4,data_col,data_val))," ")</f>
        <v>497</v>
      </c>
      <c r="FT11" s="24" cm="1">
        <f t="array" ref="FT11">IF(_xlfn.XLOOKUP($A11,data_i,_xlfn.XLOOKUP(FT$4,data_col,data_val)) &gt; 0,_xlfn.XLOOKUP($A11,data_i,_xlfn.XLOOKUP(FT$4,data_col,data_val))," ")</f>
        <v>499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494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4" cm="1">
        <f t="array" ref="FZ11">IF(_xlfn.XLOOKUP($A11,data_i,_xlfn.XLOOKUP(FZ$4,data_col,data_val)) &gt; 0,_xlfn.XLOOKUP($A11,data_i,_xlfn.XLOOKUP(FZ$4,data_col,data_val))," ")</f>
        <v>495</v>
      </c>
      <c r="GA11" s="24" cm="1">
        <f t="array" ref="GA11">IF(_xlfn.XLOOKUP($A11,data_i,_xlfn.XLOOKUP(GA$4,data_col,data_val)) &gt; 0,_xlfn.XLOOKUP($A11,data_i,_xlfn.XLOOKUP(GA$4,data_col,data_val))," ")</f>
        <v>492</v>
      </c>
      <c r="GB11" s="24" cm="1">
        <f t="array" ref="GB11">IF(_xlfn.XLOOKUP($A11,data_i,_xlfn.XLOOKUP(GB$4,data_col,data_val)) &gt; 0,_xlfn.XLOOKUP($A11,data_i,_xlfn.XLOOKUP(GB$4,data_col,data_val))," ")</f>
        <v>498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 x14ac:dyDescent="0.2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9618</v>
      </c>
      <c r="K12" s="142" cm="1">
        <f t="array" ref="K12">_xlfn.XLOOKUP($A12,data_i,_xlfn.XLOOKUP(K$4,data_col,data_val))</f>
        <v>253</v>
      </c>
      <c r="L12" s="24">
        <f t="shared" si="1"/>
        <v>38.015810276679844</v>
      </c>
      <c r="M12" s="201" cm="1">
        <f t="array" ref="M12">HYPERLINK(GM12,_xlfn.XLOOKUP($A12,val_i,_xlfn.XLOOKUP(M$4,val_col,val_val)))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3378</v>
      </c>
      <c r="P12" s="24" cm="1">
        <f t="array" ref="P12">K12-_xlfn.XLOOKUP($A12,val_i,_xlfn.XLOOKUP("Starts@Start",val_col,val_val))</f>
        <v>61</v>
      </c>
      <c r="Q12" s="109">
        <f t="shared" si="2"/>
        <v>55.377049180327866</v>
      </c>
      <c r="R12" s="110">
        <f t="shared" si="3"/>
        <v>19.988165680473372</v>
      </c>
      <c r="S12" s="97" t="str">
        <f t="shared" si="4"/>
        <v>done</v>
      </c>
      <c r="T12" s="97">
        <f t="shared" si="4"/>
        <v>44225.868309095618</v>
      </c>
      <c r="U12" s="97">
        <f t="shared" si="4"/>
        <v>44325.927515726762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9618</v>
      </c>
      <c r="Y12" s="131" cm="1">
        <f t="array" ref="Y12">_xlfn.XLOOKUP($A12,data_i,_xlfn.XLOOKUP(Y$4,data_col,data_val))</f>
        <v>253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42</v>
      </c>
      <c r="AG12" s="131" cm="1">
        <f t="array" ref="AG12">_xlfn.XLOOKUP($A12,data_i,_xlfn.XLOOKUP(AG$4,data_col,data_val))</f>
        <v>7.1</v>
      </c>
      <c r="AH12" s="142" cm="1">
        <f t="array" ref="AH12">_xlfn.XLOOKUP($A12,data_i,_xlfn.XLOOKUP(AH$4,data_col,data_val))</f>
        <v>432.2</v>
      </c>
      <c r="AI12" s="142"/>
      <c r="AJ12" s="241" cm="1">
        <f t="array" ref="AJ12">_xlfn.XLOOKUP($A12,prop_i,_xlfn.XLOOKUP(AJ$4,prop_col,prop_val))</f>
        <v>43711</v>
      </c>
      <c r="AK12" s="142"/>
      <c r="AM12" s="142" cm="1">
        <f t="array" ref="AM12">_xlfn.XLOOKUP($A12,data_i,_xlfn.XLOOKUP(AM$4,data_col,data_val))</f>
        <v>4397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23.952256810399479</v>
      </c>
      <c r="AQ12" s="142" cm="1">
        <f t="array" ref="AQ12">_xlfn.XLOOKUP($A12,data_i,_xlfn.XLOOKUP(AQ$4,data_col,data_val))</f>
        <v>4397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4211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3378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-37.56</v>
      </c>
      <c r="BD12" s="139" cm="1">
        <f t="array" ref="BD12">_xlfn.XLOOKUP($A12,data_i,_xlfn.XLOOKUP(BD$4,data_col,data_val))</f>
        <v>4.0079999999999991</v>
      </c>
      <c r="BE12" s="139" cm="1">
        <f t="array" ref="BE12">_xlfn.XLOOKUP($A12,data_i,_xlfn.XLOOKUP(BE$4,data_col,data_val))</f>
        <v>0.74818181818181817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1.9259999999999999</v>
      </c>
      <c r="BI12" s="139" cm="1">
        <f t="array" ref="BI12">_xlfn.XLOOKUP($A12,data_i,_xlfn.XLOOKUP(BI$4,data_col,data_val))</f>
        <v>0.56000000000000005</v>
      </c>
      <c r="BJ12" s="146">
        <f t="shared" si="6"/>
        <v>178.57142857142856</v>
      </c>
      <c r="BK12" s="139"/>
      <c r="BL12" s="139" cm="1">
        <f t="array" ref="BL12">_xlfn.XLOOKUP($A12,data_i,_xlfn.XLOOKUP(BL$4,data_col,data_val))</f>
        <v>0.57999999999999996</v>
      </c>
      <c r="BM12" s="24" cm="1">
        <f t="array" ref="BM12">_xlfn.XLOOKUP($A12,data_i,_xlfn.XLOOKUP(BM$4,data_col,data_val))</f>
        <v>12.3</v>
      </c>
      <c r="BN12" s="24" cm="1">
        <f t="array" ref="BN12">_xlfn.XLOOKUP($A12,data_i,_xlfn.XLOOKUP(BN$4,data_col,data_val))</f>
        <v>98</v>
      </c>
      <c r="BO12" s="110" cm="1">
        <f t="array" ref="BO12">_xlfn.XLOOKUP($A12,data_i,_xlfn.XLOOKUP(BO$4,data_col,data_val))</f>
        <v>28.7</v>
      </c>
      <c r="BP12" s="110" cm="1">
        <f t="array" ref="BP12">_xlfn.XLOOKUP($A12,data_i,_xlfn.XLOOKUP(BP$4,data_col,data_val))</f>
        <v>249.7</v>
      </c>
      <c r="BQ12" s="110" cm="1">
        <f t="array" ref="BQ12">_xlfn.XLOOKUP($A12,data_i,_xlfn.XLOOKUP(BQ$4,data_col,data_val))</f>
        <v>16.5</v>
      </c>
      <c r="BR12" s="24" cm="1">
        <f t="array" ref="BR12">_xlfn.XLOOKUP($A12,data_i,_xlfn.XLOOKUP(BR$4,data_col,data_val))</f>
        <v>1094</v>
      </c>
      <c r="BS12" s="24" cm="1">
        <f t="array" ref="BS12">_xlfn.XLOOKUP($A12,data_i,_xlfn.XLOOKUP(BS$4,data_col,data_val))</f>
        <v>76</v>
      </c>
      <c r="BT12" s="109">
        <f t="shared" si="7"/>
        <v>915.49629650381382</v>
      </c>
      <c r="BU12" s="162">
        <f>IFERROR((AX12*_xlfn.XLOOKUP(F12,summary!$S$3:$S$6,summary!$W$31:$W$34))/(BT12*$BS$1)," ")</f>
        <v>0.46043844796241068</v>
      </c>
      <c r="BV12" s="24" cm="1">
        <f t="array" ref="BV12">_xlfn.XLOOKUP($A12,data_i,_xlfn.XLOOKUP(BV$4,data_col,data_val))</f>
        <v>0</v>
      </c>
      <c r="BW12" s="24" cm="1">
        <f t="array" ref="BW12">_xlfn.XLOOKUP($A12,data_i,_xlfn.XLOOKUP(BW$4,data_col,data_val))</f>
        <v>0</v>
      </c>
      <c r="BX12" s="110" cm="1">
        <f t="array" ref="BX12">_xlfn.XLOOKUP($A12,data_i,_xlfn.XLOOKUP(BX$4,data_col,data_val))</f>
        <v>0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67.7</v>
      </c>
      <c r="CB12" s="202" cm="1">
        <f t="array" ref="CB12">IF(_xlfn.XLOOKUP($A12,data_i,_xlfn.XLOOKUP(CB$4,data_col,data_val)) &gt; 0,_xlfn.XLOOKUP($A12,data_i,_xlfn.XLOOKUP(CB$4,data_col,data_val))," ")</f>
        <v>2.6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25"/>
      <c r="CF12" s="24" cm="1">
        <f t="array" ref="CF12">_xlfn.XLOOKUP($A12,data_i,_xlfn.XLOOKUP(CF$4,data_col,data_val))</f>
        <v>70.06</v>
      </c>
      <c r="CG12" s="110"/>
      <c r="CH12" s="24" cm="1">
        <f t="array" ref="CH12">IF(_xlfn.XLOOKUP($A12,data_i,_xlfn.XLOOKUP(CH$4,data_col,data_val)) &gt; 0,_xlfn.XLOOKUP($A12,data_i,_xlfn.XLOOKUP(CH$4,data_col,data_val))," ")</f>
        <v>205</v>
      </c>
      <c r="CI12" s="24" cm="1">
        <f t="array" ref="CI12">IF(_xlfn.XLOOKUP($A12,data_i,_xlfn.XLOOKUP(CI$4,data_col,data_val)) &gt; 0,_xlfn.XLOOKUP($A12,data_i,_xlfn.XLOOKUP(CI$4,data_col,data_val))," ")</f>
        <v>269</v>
      </c>
      <c r="CJ12" s="24" cm="1">
        <f t="array" ref="CJ12">IF(_xlfn.XLOOKUP($A12,data_i,_xlfn.XLOOKUP(CJ$4,data_col,data_val)) &gt; 0,_xlfn.XLOOKUP($A12,data_i,_xlfn.XLOOKUP(CJ$4,data_col,data_val))," ")</f>
        <v>300</v>
      </c>
      <c r="CK12" s="24" cm="1">
        <f t="array" ref="CK12">IF(_xlfn.XLOOKUP($A12,data_i,_xlfn.XLOOKUP(CK$4,data_col,data_val)) &gt; 0,_xlfn.XLOOKUP($A12,data_i,_xlfn.XLOOKUP(CK$4,data_col,data_val))," ")</f>
        <v>158</v>
      </c>
      <c r="CL12" s="24" cm="1">
        <f t="array" ref="CL12">IF(_xlfn.XLOOKUP($A12,data_i,_xlfn.XLOOKUP(CL$4,data_col,data_val)) &gt; 0,_xlfn.XLOOKUP($A12,data_i,_xlfn.XLOOKUP(CL$4,data_col,data_val))," ")</f>
        <v>269</v>
      </c>
      <c r="CM12" s="24" cm="1">
        <f t="array" ref="CM12">IF(_xlfn.XLOOKUP($A12,data_i,_xlfn.XLOOKUP(CM$4,data_col,data_val)) &gt; 0,_xlfn.XLOOKUP($A12,data_i,_xlfn.XLOOKUP(CM$4,data_col,data_val))," ")</f>
        <v>174</v>
      </c>
      <c r="CN12" s="24" cm="1">
        <f t="array" ref="CN12">IF(_xlfn.XLOOKUP($A12,data_i,_xlfn.XLOOKUP(CN$4,data_col,data_val)) &gt; 0,_xlfn.XLOOKUP($A12,data_i,_xlfn.XLOOKUP(CN$4,data_col,data_val))," ")</f>
        <v>158</v>
      </c>
      <c r="CO12" s="24" cm="1">
        <f t="array" ref="CO12">IF(_xlfn.XLOOKUP($A12,data_i,_xlfn.XLOOKUP(CO$4,data_col,data_val)) &gt; 0,_xlfn.XLOOKUP($A12,data_i,_xlfn.XLOOKUP(CO$4,data_col,data_val))," ")</f>
        <v>141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189</v>
      </c>
      <c r="CR12" s="24" cm="1">
        <f t="array" ref="CR12">IF(_xlfn.XLOOKUP($A12,data_i,_xlfn.XLOOKUP(CR$4,data_col,data_val)) &gt; 0,_xlfn.XLOOKUP($A12,data_i,_xlfn.XLOOKUP(CR$4,data_col,data_val))," ")</f>
        <v>158</v>
      </c>
      <c r="CS12" s="24" cm="1">
        <f t="array" ref="CS12">IF(_xlfn.XLOOKUP($A12,data_i,_xlfn.XLOOKUP(CS$4,data_col,data_val)) &gt; 0,_xlfn.XLOOKUP($A12,data_i,_xlfn.XLOOKUP(CS$4,data_col,data_val))," ")</f>
        <v>94</v>
      </c>
      <c r="CT12" s="24" cm="1">
        <f t="array" ref="CT12">IF(_xlfn.XLOOKUP($A12,data_i,_xlfn.XLOOKUP(CT$4,data_col,data_val)) &gt; 0,_xlfn.XLOOKUP($A12,data_i,_xlfn.XLOOKUP(CT$4,data_col,data_val))," ")</f>
        <v>189</v>
      </c>
      <c r="CU12" s="24" cm="1">
        <f t="array" ref="CU12">IF(_xlfn.XLOOKUP($A12,data_i,_xlfn.XLOOKUP(CU$4,data_col,data_val)) &gt; 0,_xlfn.XLOOKUP($A12,data_i,_xlfn.XLOOKUP(CU$4,data_col,data_val))," ")</f>
        <v>126</v>
      </c>
      <c r="CV12" s="24" cm="1">
        <f t="array" ref="CV12">IF(_xlfn.XLOOKUP($A12,data_i,_xlfn.XLOOKUP(CV$4,data_col,data_val)) &gt; 0,_xlfn.XLOOKUP($A12,data_i,_xlfn.XLOOKUP(CV$4,data_col,data_val))," ")</f>
        <v>220</v>
      </c>
      <c r="CW12" s="24" cm="1">
        <f t="array" ref="CW12">IF(_xlfn.XLOOKUP($A12,data_i,_xlfn.XLOOKUP(CW$4,data_col,data_val)) &gt; 0,_xlfn.XLOOKUP($A12,data_i,_xlfn.XLOOKUP(CW$4,data_col,data_val))," ")</f>
        <v>269</v>
      </c>
      <c r="CX12" s="24" cm="1">
        <f t="array" ref="CX12">IF(_xlfn.XLOOKUP($A12,data_i,_xlfn.XLOOKUP(CX$4,data_col,data_val)) &gt; 0,_xlfn.XLOOKUP($A12,data_i,_xlfn.XLOOKUP(CX$4,data_col,data_val))," ")</f>
        <v>412</v>
      </c>
      <c r="CY12" s="24" cm="1">
        <f t="array" ref="CY12">IF(_xlfn.XLOOKUP($A12,data_i,_xlfn.XLOOKUP(CY$4,data_col,data_val)) &gt; 0,_xlfn.XLOOKUP($A12,data_i,_xlfn.XLOOKUP(CY$4,data_col,data_val))," ")</f>
        <v>189</v>
      </c>
      <c r="CZ12" s="24" cm="1">
        <f t="array" ref="CZ12">IF(_xlfn.XLOOKUP($A12,data_i,_xlfn.XLOOKUP(CZ$4,data_col,data_val)) &gt; 0,_xlfn.XLOOKUP($A12,data_i,_xlfn.XLOOKUP(CZ$4,data_col,data_val))," ")</f>
        <v>380</v>
      </c>
      <c r="DA12" s="24" cm="1">
        <f t="array" ref="DA12">IF(_xlfn.XLOOKUP($A12,data_i,_xlfn.XLOOKUP(DA$4,data_col,data_val)) &gt; 0,_xlfn.XLOOKUP($A12,data_i,_xlfn.XLOOKUP(DA$4,data_col,data_val))," ")</f>
        <v>253</v>
      </c>
      <c r="DB12" s="24" cm="1">
        <f t="array" ref="DB12">IF(_xlfn.XLOOKUP($A12,data_i,_xlfn.XLOOKUP(DB$4,data_col,data_val)) &gt; 0,_xlfn.XLOOKUP($A12,data_i,_xlfn.XLOOKUP(DB$4,data_col,data_val))," ")</f>
        <v>253</v>
      </c>
      <c r="DC12" s="24" cm="1">
        <f t="array" ref="DC12">IF(_xlfn.XLOOKUP($A12,data_i,_xlfn.XLOOKUP(DC$4,data_col,data_val)) &gt; 0,_xlfn.XLOOKUP($A12,data_i,_xlfn.XLOOKUP(DC$4,data_col,data_val))," ")</f>
        <v>126</v>
      </c>
      <c r="DD12" s="24" cm="1">
        <f t="array" ref="DD12">IF(_xlfn.XLOOKUP($A12,data_i,_xlfn.XLOOKUP(DD$4,data_col,data_val)) &gt; 0,_xlfn.XLOOKUP($A12,data_i,_xlfn.XLOOKUP(DD$4,data_col,data_val))," ")</f>
        <v>174</v>
      </c>
      <c r="DE12" s="24" cm="1">
        <f t="array" ref="DE12">IF(_xlfn.XLOOKUP($A12,data_i,_xlfn.XLOOKUP(DE$4,data_col,data_val)) &gt; 0,_xlfn.XLOOKUP($A12,data_i,_xlfn.XLOOKUP(DE$4,data_col,data_val))," ")</f>
        <v>189</v>
      </c>
      <c r="DF12" s="110"/>
      <c r="DG12" s="24" cm="1">
        <f t="array" ref="DG12">IF(_xlfn.XLOOKUP($A12,data_i,_xlfn.XLOOKUP(DG$4,data_col,data_val)) &gt; 0,_xlfn.XLOOKUP($A12,data_i,_xlfn.XLOOKUP(DG$4,data_col,data_val))," ")</f>
        <v>293</v>
      </c>
      <c r="DH12" s="24" cm="1">
        <f t="array" ref="DH12">IF(_xlfn.XLOOKUP($A12,data_i,_xlfn.XLOOKUP(DH$4,data_col,data_val)) &gt; 0,_xlfn.XLOOKUP($A12,data_i,_xlfn.XLOOKUP(DH$4,data_col,data_val))," ")</f>
        <v>427</v>
      </c>
      <c r="DI12" s="24" cm="1">
        <f t="array" ref="DI12">IF(_xlfn.XLOOKUP($A12,data_i,_xlfn.XLOOKUP(DI$4,data_col,data_val)) &gt; 0,_xlfn.XLOOKUP($A12,data_i,_xlfn.XLOOKUP(DI$4,data_col,data_val))," ")</f>
        <v>378</v>
      </c>
      <c r="DJ12" s="24" cm="1">
        <f t="array" ref="DJ12">IF(_xlfn.XLOOKUP($A12,data_i,_xlfn.XLOOKUP(DJ$4,data_col,data_val)) &gt; 0,_xlfn.XLOOKUP($A12,data_i,_xlfn.XLOOKUP(DJ$4,data_col,data_val))," ")</f>
        <v>341</v>
      </c>
      <c r="DK12" s="24" cm="1">
        <f t="array" ref="DK12">IF(_xlfn.XLOOKUP($A12,data_i,_xlfn.XLOOKUP(DK$4,data_col,data_val)) &gt; 0,_xlfn.XLOOKUP($A12,data_i,_xlfn.XLOOKUP(DK$4,data_col,data_val))," ")</f>
        <v>525</v>
      </c>
      <c r="DL12" s="24" cm="1">
        <f t="array" ref="DL12">IF(_xlfn.XLOOKUP($A12,data_i,_xlfn.XLOOKUP(DL$4,data_col,data_val)) &gt; 0,_xlfn.XLOOKUP($A12,data_i,_xlfn.XLOOKUP(DL$4,data_col,data_val))," ")</f>
        <v>354</v>
      </c>
      <c r="DM12" s="24" cm="1">
        <f t="array" ref="DM12">IF(_xlfn.XLOOKUP($A12,data_i,_xlfn.XLOOKUP(DM$4,data_col,data_val)) &gt; 0,_xlfn.XLOOKUP($A12,data_i,_xlfn.XLOOKUP(DM$4,data_col,data_val))," ")</f>
        <v>451</v>
      </c>
      <c r="DN12" s="24" cm="1">
        <f t="array" ref="DN12">IF(_xlfn.XLOOKUP($A12,data_i,_xlfn.XLOOKUP(DN$4,data_col,data_val)) &gt; 0,_xlfn.XLOOKUP($A12,data_i,_xlfn.XLOOKUP(DN$4,data_col,data_val))," ")</f>
        <v>427</v>
      </c>
      <c r="DO12" s="24" cm="1">
        <f t="array" ref="DO12">IF(_xlfn.XLOOKUP($A12,data_i,_xlfn.XLOOKUP(DO$4,data_col,data_val)) &gt; 0,_xlfn.XLOOKUP($A12,data_i,_xlfn.XLOOKUP(DO$4,data_col,data_val))," ")</f>
        <v>378</v>
      </c>
      <c r="DP12" s="24" cm="1">
        <f t="array" ref="DP12">IF(_xlfn.XLOOKUP($A12,data_i,_xlfn.XLOOKUP(DP$4,data_col,data_val)) &gt; 0,_xlfn.XLOOKUP($A12,data_i,_xlfn.XLOOKUP(DP$4,data_col,data_val))," ")</f>
        <v>366</v>
      </c>
      <c r="DQ12" s="24" cm="1">
        <f t="array" ref="DQ12">IF(_xlfn.XLOOKUP($A12,data_i,_xlfn.XLOOKUP(DQ$4,data_col,data_val)) &gt; 0,_xlfn.XLOOKUP($A12,data_i,_xlfn.XLOOKUP(DQ$4,data_col,data_val))," ")</f>
        <v>427</v>
      </c>
      <c r="DR12" s="24" cm="1">
        <f t="array" ref="DR12">IF(_xlfn.XLOOKUP($A12,data_i,_xlfn.XLOOKUP(DR$4,data_col,data_val)) &gt; 0,_xlfn.XLOOKUP($A12,data_i,_xlfn.XLOOKUP(DR$4,data_col,data_val))," ")</f>
        <v>329</v>
      </c>
      <c r="DS12" s="24" cm="1">
        <f t="array" ref="DS12">IF(_xlfn.XLOOKUP($A12,data_i,_xlfn.XLOOKUP(DS$4,data_col,data_val)) &gt; 0,_xlfn.XLOOKUP($A12,data_i,_xlfn.XLOOKUP(DS$4,data_col,data_val))," ")</f>
        <v>305</v>
      </c>
      <c r="DT12" s="24" cm="1">
        <f t="array" ref="DT12">IF(_xlfn.XLOOKUP($A12,data_i,_xlfn.XLOOKUP(DT$4,data_col,data_val)) &gt; 0,_xlfn.XLOOKUP($A12,data_i,_xlfn.XLOOKUP(DT$4,data_col,data_val))," ")</f>
        <v>439</v>
      </c>
      <c r="DU12" s="24" cm="1">
        <f t="array" ref="DU12">IF(_xlfn.XLOOKUP($A12,data_i,_xlfn.XLOOKUP(DU$4,data_col,data_val)) &gt; 0,_xlfn.XLOOKUP($A12,data_i,_xlfn.XLOOKUP(DU$4,data_col,data_val))," ")</f>
        <v>390</v>
      </c>
      <c r="DV12" s="24" cm="1">
        <f t="array" ref="DV12">IF(_xlfn.XLOOKUP($A12,data_i,_xlfn.XLOOKUP(DV$4,data_col,data_val)) &gt; 0,_xlfn.XLOOKUP($A12,data_i,_xlfn.XLOOKUP(DV$4,data_col,data_val))," ")</f>
        <v>390</v>
      </c>
      <c r="DW12" s="24" cm="1">
        <f t="array" ref="DW12">IF(_xlfn.XLOOKUP($A12,data_i,_xlfn.XLOOKUP(DW$4,data_col,data_val)) &gt; 0,_xlfn.XLOOKUP($A12,data_i,_xlfn.XLOOKUP(DW$4,data_col,data_val))," ")</f>
        <v>451</v>
      </c>
      <c r="DX12" s="24" cm="1">
        <f t="array" ref="DX12">IF(_xlfn.XLOOKUP($A12,data_i,_xlfn.XLOOKUP(DX$4,data_col,data_val)) &gt; 0,_xlfn.XLOOKUP($A12,data_i,_xlfn.XLOOKUP(DX$4,data_col,data_val))," ")</f>
        <v>378</v>
      </c>
      <c r="DY12" s="24" cm="1">
        <f t="array" ref="DY12">IF(_xlfn.XLOOKUP($A12,data_i,_xlfn.XLOOKUP(DY$4,data_col,data_val)) &gt; 0,_xlfn.XLOOKUP($A12,data_i,_xlfn.XLOOKUP(DY$4,data_col,data_val))," ")</f>
        <v>354</v>
      </c>
      <c r="DZ12" s="24" cm="1">
        <f t="array" ref="DZ12">IF(_xlfn.XLOOKUP($A12,data_i,_xlfn.XLOOKUP(DZ$4,data_col,data_val)) &gt; 0,_xlfn.XLOOKUP($A12,data_i,_xlfn.XLOOKUP(DZ$4,data_col,data_val))," ")</f>
        <v>354</v>
      </c>
      <c r="EA12" s="24" cm="1">
        <f t="array" ref="EA12">IF(_xlfn.XLOOKUP($A12,data_i,_xlfn.XLOOKUP(EA$4,data_col,data_val)) &gt; 0,_xlfn.XLOOKUP($A12,data_i,_xlfn.XLOOKUP(EA$4,data_col,data_val))," ")</f>
        <v>378</v>
      </c>
      <c r="EB12" s="24" cm="1">
        <f t="array" ref="EB12">IF(_xlfn.XLOOKUP($A12,data_i,_xlfn.XLOOKUP(EB$4,data_col,data_val)) &gt; 0,_xlfn.XLOOKUP($A12,data_i,_xlfn.XLOOKUP(EB$4,data_col,data_val))," ")</f>
        <v>305</v>
      </c>
      <c r="EC12" s="24" cm="1">
        <f t="array" ref="EC12">IF(_xlfn.XLOOKUP($A12,data_i,_xlfn.XLOOKUP(EC$4,data_col,data_val)) &gt; 0,_xlfn.XLOOKUP($A12,data_i,_xlfn.XLOOKUP(EC$4,data_col,data_val))," ")</f>
        <v>390</v>
      </c>
      <c r="ED12" s="24" cm="1">
        <f t="array" ref="ED12">IF(_xlfn.XLOOKUP($A12,data_i,_xlfn.XLOOKUP(ED$4,data_col,data_val)) &gt; 0,_xlfn.XLOOKUP($A12,data_i,_xlfn.XLOOKUP(ED$4,data_col,data_val))," ")</f>
        <v>390</v>
      </c>
      <c r="EE12" s="25"/>
      <c r="EF12" s="24" cm="1">
        <f t="array" ref="EF12">IF(_xlfn.XLOOKUP($A12,data_i,_xlfn.XLOOKUP(EF$4,data_col,data_val)) &gt; 0,_xlfn.XLOOKUP($A12,data_i,_xlfn.XLOOKUP(EF$4,data_col,data_val))," ")</f>
        <v>373</v>
      </c>
      <c r="EG12" s="24" cm="1">
        <f t="array" ref="EG12">IF(_xlfn.XLOOKUP($A12,data_i,_xlfn.XLOOKUP(EG$4,data_col,data_val)) &gt; 0,_xlfn.XLOOKUP($A12,data_i,_xlfn.XLOOKUP(EG$4,data_col,data_val))," ")</f>
        <v>373</v>
      </c>
      <c r="EH12" s="24" cm="1">
        <f t="array" ref="EH12">IF(_xlfn.XLOOKUP($A12,data_i,_xlfn.XLOOKUP(EH$4,data_col,data_val)) &gt; 0,_xlfn.XLOOKUP($A12,data_i,_xlfn.XLOOKUP(EH$4,data_col,data_val))," ")</f>
        <v>371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cm="1">
        <f t="array" ref="EJ12">IF(_xlfn.XLOOKUP($A12,data_i,_xlfn.XLOOKUP(EJ$4,data_col,data_val)) &gt; 0,_xlfn.XLOOKUP($A12,data_i,_xlfn.XLOOKUP(EJ$4,data_col,data_val))," ")</f>
        <v>369</v>
      </c>
      <c r="EK12" s="24" cm="1">
        <f t="array" ref="EK12">IF(_xlfn.XLOOKUP($A12,data_i,_xlfn.XLOOKUP(EK$4,data_col,data_val)) &gt; 0,_xlfn.XLOOKUP($A12,data_i,_xlfn.XLOOKUP(EK$4,data_col,data_val))," ")</f>
        <v>372</v>
      </c>
      <c r="EL12" s="24" cm="1">
        <f t="array" ref="EL12">IF(_xlfn.XLOOKUP($A12,data_i,_xlfn.XLOOKUP(EL$4,data_col,data_val)) &gt; 0,_xlfn.XLOOKUP($A12,data_i,_xlfn.XLOOKUP(EL$4,data_col,data_val))," ")</f>
        <v>372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368</v>
      </c>
      <c r="EO12" s="24" cm="1">
        <f t="array" ref="EO12">IF(_xlfn.XLOOKUP($A12,data_i,_xlfn.XLOOKUP(EO$4,data_col,data_val)) &gt; 0,_xlfn.XLOOKUP($A12,data_i,_xlfn.XLOOKUP(EO$4,data_col,data_val))," ")</f>
        <v>372</v>
      </c>
      <c r="EP12" s="24" t="str" cm="1">
        <f t="array" ref="EP12">IF(_xlfn.XLOOKUP($A12,data_i,_xlfn.XLOOKUP(EP$4,data_col,data_val)) &gt; 0,_xlfn.XLOOKUP($A12,data_i,_xlfn.XLOOKUP(EP$4,data_col,data_val))," ")</f>
        <v xml:space="preserve"> </v>
      </c>
      <c r="EQ12" s="24" cm="1">
        <f t="array" ref="EQ12">IF(_xlfn.XLOOKUP($A12,data_i,_xlfn.XLOOKUP(EQ$4,data_col,data_val)) &gt; 0,_xlfn.XLOOKUP($A12,data_i,_xlfn.XLOOKUP(EQ$4,data_col,data_val))," ")</f>
        <v>375</v>
      </c>
      <c r="ER12" s="24" cm="1">
        <f t="array" ref="ER12">IF(_xlfn.XLOOKUP($A12,data_i,_xlfn.XLOOKUP(ER$4,data_col,data_val)) &gt; 0,_xlfn.XLOOKUP($A12,data_i,_xlfn.XLOOKUP(ER$4,data_col,data_val))," ")</f>
        <v>375</v>
      </c>
      <c r="ES12" s="24" cm="1">
        <f t="array" ref="ES12">IF(_xlfn.XLOOKUP($A12,data_i,_xlfn.XLOOKUP(ES$4,data_col,data_val)) &gt; 0,_xlfn.XLOOKUP($A12,data_i,_xlfn.XLOOKUP(ES$4,data_col,data_val))," ")</f>
        <v>371</v>
      </c>
      <c r="ET12" s="24" cm="1">
        <f t="array" ref="ET12">IF(_xlfn.XLOOKUP($A12,data_i,_xlfn.XLOOKUP(ET$4,data_col,data_val)) &gt; 0,_xlfn.XLOOKUP($A12,data_i,_xlfn.XLOOKUP(ET$4,data_col,data_val))," ")</f>
        <v>371</v>
      </c>
      <c r="EU12" s="24" cm="1">
        <f t="array" ref="EU12">IF(_xlfn.XLOOKUP($A12,data_i,_xlfn.XLOOKUP(EU$4,data_col,data_val)) &gt; 0,_xlfn.XLOOKUP($A12,data_i,_xlfn.XLOOKUP(EU$4,data_col,data_val))," ")</f>
        <v>373</v>
      </c>
      <c r="EV12" s="24" cm="1">
        <f t="array" ref="EV12">IF(_xlfn.XLOOKUP($A12,data_i,_xlfn.XLOOKUP(EV$4,data_col,data_val)) &gt; 0,_xlfn.XLOOKUP($A12,data_i,_xlfn.XLOOKUP(EV$4,data_col,data_val))," ")</f>
        <v>372</v>
      </c>
      <c r="EW12" s="24" cm="1">
        <f t="array" ref="EW12">IF(_xlfn.XLOOKUP($A12,data_i,_xlfn.XLOOKUP(EW$4,data_col,data_val)) &gt; 0,_xlfn.XLOOKUP($A12,data_i,_xlfn.XLOOKUP(EW$4,data_col,data_val))," ")</f>
        <v>372</v>
      </c>
      <c r="EX12" s="24" cm="1">
        <f t="array" ref="EX12">IF(_xlfn.XLOOKUP($A12,data_i,_xlfn.XLOOKUP(EX$4,data_col,data_val)) &gt; 0,_xlfn.XLOOKUP($A12,data_i,_xlfn.XLOOKUP(EX$4,data_col,data_val))," ")</f>
        <v>374</v>
      </c>
      <c r="EY12" s="24" t="str" cm="1">
        <f t="array" ref="EY12">IF(_xlfn.XLOOKUP($A12,data_i,_xlfn.XLOOKUP(EY$4,data_col,data_val)) &gt; 0,_xlfn.XLOOKUP($A12,data_i,_xlfn.XLOOKUP(EY$4,data_col,data_val))," ")</f>
        <v xml:space="preserve"> </v>
      </c>
      <c r="EZ12" s="24" cm="1">
        <f t="array" ref="EZ12">IF(_xlfn.XLOOKUP($A12,data_i,_xlfn.XLOOKUP(EZ$4,data_col,data_val)) &gt; 0,_xlfn.XLOOKUP($A12,data_i,_xlfn.XLOOKUP(EZ$4,data_col,data_val))," ")</f>
        <v>371</v>
      </c>
      <c r="FA12" s="24" cm="1">
        <f t="array" ref="FA12">IF(_xlfn.XLOOKUP($A12,data_i,_xlfn.XLOOKUP(FA$4,data_col,data_val)) &gt; 0,_xlfn.XLOOKUP($A12,data_i,_xlfn.XLOOKUP(FA$4,data_col,data_val))," ")</f>
        <v>377</v>
      </c>
      <c r="FB12" s="24" cm="1">
        <f t="array" ref="FB12">IF(_xlfn.XLOOKUP($A12,data_i,_xlfn.XLOOKUP(FB$4,data_col,data_val)) &gt; 0,_xlfn.XLOOKUP($A12,data_i,_xlfn.XLOOKUP(FB$4,data_col,data_val))," ")</f>
        <v>370</v>
      </c>
      <c r="FC12" s="24" cm="1">
        <f t="array" ref="FC12">IF(_xlfn.XLOOKUP($A12,data_i,_xlfn.XLOOKUP(FC$4,data_col,data_val)) &gt; 0,_xlfn.XLOOKUP($A12,data_i,_xlfn.XLOOKUP(FC$4,data_col,data_val))," ")</f>
        <v>373</v>
      </c>
      <c r="FE12" s="24" cm="1">
        <f t="array" ref="FE12">IF(_xlfn.XLOOKUP($A12,data_i,_xlfn.XLOOKUP(FE$4,data_col,data_val)) &gt; 0,_xlfn.XLOOKUP($A12,data_i,_xlfn.XLOOKUP(FE$4,data_col,data_val))," ")</f>
        <v>497</v>
      </c>
      <c r="FF12" s="24" cm="1">
        <f t="array" ref="FF12">IF(_xlfn.XLOOKUP($A12,data_i,_xlfn.XLOOKUP(FF$4,data_col,data_val)) &gt; 0,_xlfn.XLOOKUP($A12,data_i,_xlfn.XLOOKUP(FF$4,data_col,data_val))," ")</f>
        <v>495</v>
      </c>
      <c r="FG12" s="24" cm="1">
        <f t="array" ref="FG12">IF(_xlfn.XLOOKUP($A12,data_i,_xlfn.XLOOKUP(FG$4,data_col,data_val)) &gt; 0,_xlfn.XLOOKUP($A12,data_i,_xlfn.XLOOKUP(FG$4,data_col,data_val))," ")</f>
        <v>495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496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496</v>
      </c>
      <c r="FO12" s="24" cm="1">
        <f t="array" ref="FO12">IF(_xlfn.XLOOKUP($A12,data_i,_xlfn.XLOOKUP(FO$4,data_col,data_val)) &gt; 0,_xlfn.XLOOKUP($A12,data_i,_xlfn.XLOOKUP(FO$4,data_col,data_val))," ")</f>
        <v>494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496</v>
      </c>
      <c r="FV12" s="24" cm="1">
        <f t="array" ref="FV12">IF(_xlfn.XLOOKUP($A12,data_i,_xlfn.XLOOKUP(FV$4,data_col,data_val)) &gt; 0,_xlfn.XLOOKUP($A12,data_i,_xlfn.XLOOKUP(FV$4,data_col,data_val))," ")</f>
        <v>496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494</v>
      </c>
      <c r="FY12" s="24" cm="1">
        <f t="array" ref="FY12">IF(_xlfn.XLOOKUP($A12,data_i,_xlfn.XLOOKUP(FY$4,data_col,data_val)) &gt; 0,_xlfn.XLOOKUP($A12,data_i,_xlfn.XLOOKUP(FY$4,data_col,data_val))," ")</f>
        <v>497</v>
      </c>
      <c r="FZ12" s="24" cm="1">
        <f t="array" ref="FZ12">IF(_xlfn.XLOOKUP($A12,data_i,_xlfn.XLOOKUP(FZ$4,data_col,data_val)) &gt; 0,_xlfn.XLOOKUP($A12,data_i,_xlfn.XLOOKUP(FZ$4,data_col,data_val))," ")</f>
        <v>496</v>
      </c>
      <c r="GA12" s="24" cm="1">
        <f t="array" ref="GA12">IF(_xlfn.XLOOKUP($A12,data_i,_xlfn.XLOOKUP(GA$4,data_col,data_val)) &gt; 0,_xlfn.XLOOKUP($A12,data_i,_xlfn.XLOOKUP(GA$4,data_col,data_val))," ")</f>
        <v>495</v>
      </c>
      <c r="GB12" s="24" cm="1">
        <f t="array" ref="GB12">IF(_xlfn.XLOOKUP($A12,data_i,_xlfn.XLOOKUP(GB$4,data_col,data_val)) &gt; 0,_xlfn.XLOOKUP($A12,data_i,_xlfn.XLOOKUP(GB$4,data_col,data_val))," ")</f>
        <v>496</v>
      </c>
      <c r="GC12" s="25"/>
      <c r="GD12" s="114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</row>
    <row r="13" spans="1:234" x14ac:dyDescent="0.2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9482</v>
      </c>
      <c r="K13" s="142" cm="1">
        <f t="array" ref="K13">_xlfn.XLOOKUP($A13,data_i,_xlfn.XLOOKUP(K$4,data_col,data_val))</f>
        <v>1149</v>
      </c>
      <c r="L13" s="24">
        <f t="shared" si="1"/>
        <v>8.2523933855526543</v>
      </c>
      <c r="M13" s="201" cm="1">
        <f t="array" ref="M13">HYPERLINK(GM13,_xlfn.XLOOKUP($A13,val_i,_xlfn.XLOOKUP(M$4,val_col,val_val)))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5.2000000000000005E-2</v>
      </c>
      <c r="O13" s="109" cm="1">
        <f t="array" ref="O13">$J13-_xlfn.XLOOKUP($A13,val_i,_xlfn.XLOOKUP("oph@start",val_col,val_val))</f>
        <v>2988</v>
      </c>
      <c r="P13" s="24" cm="1">
        <f t="array" ref="P13">K13-_xlfn.XLOOKUP($A13,val_i,_xlfn.XLOOKUP("Starts@Start",val_col,val_val))</f>
        <v>547</v>
      </c>
      <c r="Q13" s="109">
        <f t="shared" si="2"/>
        <v>5.4625228519195614</v>
      </c>
      <c r="R13" s="110">
        <f t="shared" si="3"/>
        <v>9.6699029126213585</v>
      </c>
      <c r="S13" s="97" t="str">
        <f t="shared" si="4"/>
        <v>done</v>
      </c>
      <c r="T13" s="97">
        <f t="shared" si="4"/>
        <v>44299.404514307229</v>
      </c>
      <c r="U13" s="97">
        <f t="shared" si="4"/>
        <v>44506.231823544171</v>
      </c>
      <c r="V13" s="147"/>
      <c r="W13" s="131" t="str" cm="1">
        <f t="array" ref="W13">_xlfn.XLOOKUP($A13,data_i,_xlfn.XLOOKUP(W$4,data_col,data_val))</f>
        <v>Not Available</v>
      </c>
      <c r="X13" s="131" cm="1">
        <f t="array" ref="X13">_xlfn.XLOOKUP($A13,data_i,_xlfn.XLOOKUP(X$4,data_col,data_val))</f>
        <v>9482</v>
      </c>
      <c r="Y13" s="131" cm="1">
        <f t="array" ref="Y13">_xlfn.XLOOKUP($A13,data_i,_xlfn.XLOOKUP(Y$4,data_col,data_val))</f>
        <v>1149</v>
      </c>
      <c r="Z13" s="131" cm="1">
        <f t="array" ref="Z13">_xlfn.XLOOKUP($A13,data_i,_xlfn.XLOOKUP(Z$4,data_col,data_val))</f>
        <v>19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47</v>
      </c>
      <c r="AG13" s="131" cm="1">
        <f t="array" ref="AG13">_xlfn.XLOOKUP($A13,data_i,_xlfn.XLOOKUP(AG$4,data_col,data_val))</f>
        <v>0</v>
      </c>
      <c r="AH13" s="142" cm="1">
        <f t="array" ref="AH13">_xlfn.XLOOKUP($A13,data_i,_xlfn.XLOOKUP(AH$4,data_col,data_val))</f>
        <v>0</v>
      </c>
      <c r="AI13" s="142"/>
      <c r="AJ13" s="241" cm="1">
        <f t="array" ref="AJ13">_xlfn.XLOOKUP($A13,prop_i,_xlfn.XLOOKUP(AJ$4,prop_col,prop_val))</f>
        <v>43474</v>
      </c>
      <c r="AK13" s="142"/>
      <c r="AM13" s="142" cm="1">
        <f t="array" ref="AM13">_xlfn.XLOOKUP($A13,data_i,_xlfn.XLOOKUP(AM$4,data_col,data_val))</f>
        <v>4500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24.513339924220528</v>
      </c>
      <c r="AQ13" s="142" cm="1">
        <f t="array" ref="AQ13">_xlfn.XLOOKUP($A13,data_i,_xlfn.XLOOKUP(AQ$4,data_col,data_val))</f>
        <v>4500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131" cm="1">
        <f t="array" ref="AT13">_xlfn.XLOOKUP($A13,data_i,_xlfn.XLOOKUP(AT$4,data_col,data_val))</f>
        <v>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0</v>
      </c>
      <c r="AW13" s="24"/>
      <c r="AX13" s="131" cm="1">
        <f t="array" ref="AX13">_xlfn.XLOOKUP($A13,data_i,_xlfn.XLOOKUP(AX$4,data_col,data_val))</f>
        <v>0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2988</v>
      </c>
      <c r="BB13" s="203" cm="1">
        <f t="array" ref="BB13">IF(_xlfn.XLOOKUP($A13,data_i,_xlfn.XLOOKUP(BB$4,data_col,data_val)) &gt; 0,_xlfn.XLOOKUP($A13,data_i,_xlfn.XLOOKUP(BB$4,data_col,data_val))," ")</f>
        <v>5.2000000000000005E-2</v>
      </c>
      <c r="BC13" s="110" cm="1">
        <f t="array" ref="BC13">_xlfn.XLOOKUP($A13,data_i,_xlfn.XLOOKUP(BC$4,data_col,data_val))</f>
        <v>-43.239999999999995</v>
      </c>
      <c r="BD13" s="139" cm="1">
        <f t="array" ref="BD13">_xlfn.XLOOKUP($A13,data_i,_xlfn.XLOOKUP(BD$4,data_col,data_val))</f>
        <v>4.0030000000000001</v>
      </c>
      <c r="BE13" s="139" cm="1">
        <f t="array" ref="BE13">_xlfn.XLOOKUP($A13,data_i,_xlfn.XLOOKUP(BE$4,data_col,data_val))</f>
        <v>0.68345454545454531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1.45</v>
      </c>
      <c r="BI13" s="139" cm="1">
        <f t="array" ref="BI13">_xlfn.XLOOKUP($A13,data_i,_xlfn.XLOOKUP(BI$4,data_col,data_val))</f>
        <v>0.72</v>
      </c>
      <c r="BJ13" s="146">
        <f t="shared" si="6"/>
        <v>138.88888888888889</v>
      </c>
      <c r="BK13" s="139"/>
      <c r="BL13" s="139" cm="1">
        <f t="array" ref="BL13">_xlfn.XLOOKUP($A13,data_i,_xlfn.XLOOKUP(BL$4,data_col,data_val))</f>
        <v>0.59</v>
      </c>
      <c r="BM13" s="24" cm="1">
        <f t="array" ref="BM13">_xlfn.XLOOKUP($A13,data_i,_xlfn.XLOOKUP(BM$4,data_col,data_val))</f>
        <v>0</v>
      </c>
      <c r="BN13" s="24" cm="1">
        <f t="array" ref="BN13">_xlfn.XLOOKUP($A13,data_i,_xlfn.XLOOKUP(BN$4,data_col,data_val))</f>
        <v>1.9</v>
      </c>
      <c r="BO13" s="110" cm="1">
        <f t="array" ref="BO13">_xlfn.XLOOKUP($A13,data_i,_xlfn.XLOOKUP(BO$4,data_col,data_val))</f>
        <v>0</v>
      </c>
      <c r="BP13" s="110" cm="1">
        <f t="array" ref="BP13">_xlfn.XLOOKUP($A13,data_i,_xlfn.XLOOKUP(BP$4,data_col,data_val))</f>
        <v>0</v>
      </c>
      <c r="BQ13" s="110" cm="1">
        <f t="array" ref="BQ13">_xlfn.XLOOKUP($A13,data_i,_xlfn.XLOOKUP(BQ$4,data_col,data_val))</f>
        <v>29.4</v>
      </c>
      <c r="BR13" s="24" cm="1">
        <f t="array" ref="BR13">_xlfn.XLOOKUP($A13,data_i,_xlfn.XLOOKUP(BR$4,data_col,data_val))</f>
        <v>946</v>
      </c>
      <c r="BS13" s="24" cm="1">
        <f t="array" ref="BS13">_xlfn.XLOOKUP($A13,data_i,_xlfn.XLOOKUP(BS$4,data_col,data_val))</f>
        <v>0</v>
      </c>
      <c r="BT13" s="109">
        <f t="shared" si="7"/>
        <v>0</v>
      </c>
      <c r="BU13" s="162" t="str">
        <f>IFERROR((AX13*_xlfn.XLOOKUP(F13,summary!$S$3:$S$6,summary!$W$31:$W$34))/(BT13*$BS$1)," ")</f>
        <v xml:space="preserve"> 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cm="1">
        <f t="array" ref="CA13">IF(_xlfn.XLOOKUP($A13,data_i,_xlfn.XLOOKUP(CA$4,data_col,data_val)) &gt; 0,_xlfn.XLOOKUP($A13,data_i,_xlfn.XLOOKUP(CA$4,data_col,data_val))," ")</f>
        <v>32.299999999999997</v>
      </c>
      <c r="CB13" s="202" cm="1">
        <f t="array" ref="CB13">IF(_xlfn.XLOOKUP($A13,data_i,_xlfn.XLOOKUP(CB$4,data_col,data_val)) &gt; 0,_xlfn.XLOOKUP($A13,data_i,_xlfn.XLOOKUP(CB$4,data_col,data_val))," ")</f>
        <v>0.95</v>
      </c>
      <c r="CC13" s="202" cm="1">
        <f t="array" ref="CC13">IF(_xlfn.XLOOKUP($A13,data_i,_xlfn.XLOOKUP(CC$4,data_col,data_val)) &gt; 0,_xlfn.XLOOKUP($A13,data_i,_xlfn.XLOOKUP(CC$4,data_col,data_val))," ")</f>
        <v>32.200000000000003</v>
      </c>
      <c r="CD13" s="202" cm="1">
        <f t="array" ref="CD13">IF(_xlfn.XLOOKUP($A13,data_i,_xlfn.XLOOKUP(CD$4,data_col,data_val)) &gt; 0,_xlfn.XLOOKUP($A13,data_i,_xlfn.XLOOKUP(CD$4,data_col,data_val))," ")</f>
        <v>0.96</v>
      </c>
      <c r="CF13" s="24" cm="1">
        <f t="array" ref="CF13">_xlfn.XLOOKUP($A13,data_i,_xlfn.XLOOKUP(CF$4,data_col,data_val))</f>
        <v>68.569999999999993</v>
      </c>
      <c r="CG13" s="110"/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cm="1">
        <f t="array" ref="EF13">IF(_xlfn.XLOOKUP($A13,data_i,_xlfn.XLOOKUP(EF$4,data_col,data_val)) &gt; 0,_xlfn.XLOOKUP($A13,data_i,_xlfn.XLOOKUP(EF$4,data_col,data_val))," ")</f>
        <v>364</v>
      </c>
      <c r="EG13" s="24" cm="1">
        <f t="array" ref="EG13">IF(_xlfn.XLOOKUP($A13,data_i,_xlfn.XLOOKUP(EG$4,data_col,data_val)) &gt; 0,_xlfn.XLOOKUP($A13,data_i,_xlfn.XLOOKUP(EG$4,data_col,data_val))," ")</f>
        <v>363</v>
      </c>
      <c r="EH13" s="24" cm="1">
        <f t="array" ref="EH13">IF(_xlfn.XLOOKUP($A13,data_i,_xlfn.XLOOKUP(EH$4,data_col,data_val)) &gt; 0,_xlfn.XLOOKUP($A13,data_i,_xlfn.XLOOKUP(EH$4,data_col,data_val))," ")</f>
        <v>363</v>
      </c>
      <c r="EI13" s="24" cm="1">
        <f t="array" ref="EI13">IF(_xlfn.XLOOKUP($A13,data_i,_xlfn.XLOOKUP(EI$4,data_col,data_val)) &gt; 0,_xlfn.XLOOKUP($A13,data_i,_xlfn.XLOOKUP(EI$4,data_col,data_val))," ")</f>
        <v>367</v>
      </c>
      <c r="EJ13" s="24" cm="1">
        <f t="array" ref="EJ13">IF(_xlfn.XLOOKUP($A13,data_i,_xlfn.XLOOKUP(EJ$4,data_col,data_val)) &gt; 0,_xlfn.XLOOKUP($A13,data_i,_xlfn.XLOOKUP(EJ$4,data_col,data_val))," ")</f>
        <v>368</v>
      </c>
      <c r="EK13" s="24" cm="1">
        <f t="array" ref="EK13">IF(_xlfn.XLOOKUP($A13,data_i,_xlfn.XLOOKUP(EK$4,data_col,data_val)) &gt; 0,_xlfn.XLOOKUP($A13,data_i,_xlfn.XLOOKUP(EK$4,data_col,data_val))," ")</f>
        <v>365</v>
      </c>
      <c r="EL13" s="24" cm="1">
        <f t="array" ref="EL13">IF(_xlfn.XLOOKUP($A13,data_i,_xlfn.XLOOKUP(EL$4,data_col,data_val)) &gt; 0,_xlfn.XLOOKUP($A13,data_i,_xlfn.XLOOKUP(EL$4,data_col,data_val))," ")</f>
        <v>367</v>
      </c>
      <c r="EM13" s="24" cm="1">
        <f t="array" ref="EM13">IF(_xlfn.XLOOKUP($A13,data_i,_xlfn.XLOOKUP(EM$4,data_col,data_val)) &gt; 0,_xlfn.XLOOKUP($A13,data_i,_xlfn.XLOOKUP(EM$4,data_col,data_val))," ")</f>
        <v>360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363</v>
      </c>
      <c r="EP13" s="24" cm="1">
        <f t="array" ref="EP13">IF(_xlfn.XLOOKUP($A13,data_i,_xlfn.XLOOKUP(EP$4,data_col,data_val)) &gt; 0,_xlfn.XLOOKUP($A13,data_i,_xlfn.XLOOKUP(EP$4,data_col,data_val))," ")</f>
        <v>363</v>
      </c>
      <c r="EQ13" s="24" cm="1">
        <f t="array" ref="EQ13">IF(_xlfn.XLOOKUP($A13,data_i,_xlfn.XLOOKUP(EQ$4,data_col,data_val)) &gt; 0,_xlfn.XLOOKUP($A13,data_i,_xlfn.XLOOKUP(EQ$4,data_col,data_val))," ")</f>
        <v>360</v>
      </c>
      <c r="ER13" s="24" cm="1">
        <f t="array" ref="ER13">IF(_xlfn.XLOOKUP($A13,data_i,_xlfn.XLOOKUP(ER$4,data_col,data_val)) &gt; 0,_xlfn.XLOOKUP($A13,data_i,_xlfn.XLOOKUP(ER$4,data_col,data_val))," ")</f>
        <v>365</v>
      </c>
      <c r="ES13" s="24" cm="1">
        <f t="array" ref="ES13">IF(_xlfn.XLOOKUP($A13,data_i,_xlfn.XLOOKUP(ES$4,data_col,data_val)) &gt; 0,_xlfn.XLOOKUP($A13,data_i,_xlfn.XLOOKUP(ES$4,data_col,data_val))," ")</f>
        <v>363</v>
      </c>
      <c r="ET13" s="24" cm="1">
        <f t="array" ref="ET13">IF(_xlfn.XLOOKUP($A13,data_i,_xlfn.XLOOKUP(ET$4,data_col,data_val)) &gt; 0,_xlfn.XLOOKUP($A13,data_i,_xlfn.XLOOKUP(ET$4,data_col,data_val))," ")</f>
        <v>364</v>
      </c>
      <c r="EU13" s="24" cm="1">
        <f t="array" ref="EU13">IF(_xlfn.XLOOKUP($A13,data_i,_xlfn.XLOOKUP(EU$4,data_col,data_val)) &gt; 0,_xlfn.XLOOKUP($A13,data_i,_xlfn.XLOOKUP(EU$4,data_col,data_val))," ")</f>
        <v>367</v>
      </c>
      <c r="EV13" s="24" cm="1">
        <f t="array" ref="EV13">IF(_xlfn.XLOOKUP($A13,data_i,_xlfn.XLOOKUP(EV$4,data_col,data_val)) &gt; 0,_xlfn.XLOOKUP($A13,data_i,_xlfn.XLOOKUP(EV$4,data_col,data_val))," ")</f>
        <v>365</v>
      </c>
      <c r="EW13" s="24" cm="1">
        <f t="array" ref="EW13">IF(_xlfn.XLOOKUP($A13,data_i,_xlfn.XLOOKUP(EW$4,data_col,data_val)) &gt; 0,_xlfn.XLOOKUP($A13,data_i,_xlfn.XLOOKUP(EW$4,data_col,data_val))," ")</f>
        <v>366</v>
      </c>
      <c r="EX13" s="24" cm="1">
        <f t="array" ref="EX13">IF(_xlfn.XLOOKUP($A13,data_i,_xlfn.XLOOKUP(EX$4,data_col,data_val)) &gt; 0,_xlfn.XLOOKUP($A13,data_i,_xlfn.XLOOKUP(EX$4,data_col,data_val))," ")</f>
        <v>367</v>
      </c>
      <c r="EY13" s="24" cm="1">
        <f t="array" ref="EY13">IF(_xlfn.XLOOKUP($A13,data_i,_xlfn.XLOOKUP(EY$4,data_col,data_val)) &gt; 0,_xlfn.XLOOKUP($A13,data_i,_xlfn.XLOOKUP(EY$4,data_col,data_val))," ")</f>
        <v>362</v>
      </c>
      <c r="EZ13" s="24" cm="1">
        <f t="array" ref="EZ13">IF(_xlfn.XLOOKUP($A13,data_i,_xlfn.XLOOKUP(EZ$4,data_col,data_val)) &gt; 0,_xlfn.XLOOKUP($A13,data_i,_xlfn.XLOOKUP(EZ$4,data_col,data_val))," ")</f>
        <v>364</v>
      </c>
      <c r="FA13" s="24" cm="1">
        <f t="array" ref="FA13">IF(_xlfn.XLOOKUP($A13,data_i,_xlfn.XLOOKUP(FA$4,data_col,data_val)) &gt; 0,_xlfn.XLOOKUP($A13,data_i,_xlfn.XLOOKUP(FA$4,data_col,data_val))," ")</f>
        <v>364</v>
      </c>
      <c r="FB13" s="24" cm="1">
        <f t="array" ref="FB13">IF(_xlfn.XLOOKUP($A13,data_i,_xlfn.XLOOKUP(FB$4,data_col,data_val)) &gt; 0,_xlfn.XLOOKUP($A13,data_i,_xlfn.XLOOKUP(FB$4,data_col,data_val))," ")</f>
        <v>360</v>
      </c>
      <c r="FC13" s="24" cm="1">
        <f t="array" ref="FC13">IF(_xlfn.XLOOKUP($A13,data_i,_xlfn.XLOOKUP(FC$4,data_col,data_val)) &gt; 0,_xlfn.XLOOKUP($A13,data_i,_xlfn.XLOOKUP(FC$4,data_col,data_val))," ")</f>
        <v>360</v>
      </c>
      <c r="FE13" s="24" cm="1">
        <f t="array" ref="FE13">IF(_xlfn.XLOOKUP($A13,data_i,_xlfn.XLOOKUP(FE$4,data_col,data_val)) &gt; 0,_xlfn.XLOOKUP($A13,data_i,_xlfn.XLOOKUP(FE$4,data_col,data_val))," ")</f>
        <v>495</v>
      </c>
      <c r="FF13" s="24" cm="1">
        <f t="array" ref="FF13">IF(_xlfn.XLOOKUP($A13,data_i,_xlfn.XLOOKUP(FF$4,data_col,data_val)) &gt; 0,_xlfn.XLOOKUP($A13,data_i,_xlfn.XLOOKUP(FF$4,data_col,data_val))," ")</f>
        <v>493</v>
      </c>
      <c r="FG13" s="24" cm="1">
        <f t="array" ref="FG13">IF(_xlfn.XLOOKUP($A13,data_i,_xlfn.XLOOKUP(FG$4,data_col,data_val)) &gt; 0,_xlfn.XLOOKUP($A13,data_i,_xlfn.XLOOKUP(FG$4,data_col,data_val))," ")</f>
        <v>495</v>
      </c>
      <c r="FH13" s="24" cm="1">
        <f t="array" ref="FH13">IF(_xlfn.XLOOKUP($A13,data_i,_xlfn.XLOOKUP(FH$4,data_col,data_val)) &gt; 0,_xlfn.XLOOKUP($A13,data_i,_xlfn.XLOOKUP(FH$4,data_col,data_val))," ")</f>
        <v>495</v>
      </c>
      <c r="FI13" s="24" cm="1">
        <f t="array" ref="FI13">IF(_xlfn.XLOOKUP($A13,data_i,_xlfn.XLOOKUP(FI$4,data_col,data_val)) &gt; 0,_xlfn.XLOOKUP($A13,data_i,_xlfn.XLOOKUP(FI$4,data_col,data_val))," ")</f>
        <v>499</v>
      </c>
      <c r="FJ13" s="24" cm="1">
        <f t="array" ref="FJ13">IF(_xlfn.XLOOKUP($A13,data_i,_xlfn.XLOOKUP(FJ$4,data_col,data_val)) &gt; 0,_xlfn.XLOOKUP($A13,data_i,_xlfn.XLOOKUP(FJ$4,data_col,data_val))," ")</f>
        <v>493</v>
      </c>
      <c r="FK13" s="24" cm="1">
        <f t="array" ref="FK13">IF(_xlfn.XLOOKUP($A13,data_i,_xlfn.XLOOKUP(FK$4,data_col,data_val)) &gt; 0,_xlfn.XLOOKUP($A13,data_i,_xlfn.XLOOKUP(FK$4,data_col,data_val))," ")</f>
        <v>500</v>
      </c>
      <c r="FL13" s="24" cm="1">
        <f t="array" ref="FL13">IF(_xlfn.XLOOKUP($A13,data_i,_xlfn.XLOOKUP(FL$4,data_col,data_val)) &gt; 0,_xlfn.XLOOKUP($A13,data_i,_xlfn.XLOOKUP(FL$4,data_col,data_val))," ")</f>
        <v>494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495</v>
      </c>
      <c r="FO13" s="24" cm="1">
        <f t="array" ref="FO13">IF(_xlfn.XLOOKUP($A13,data_i,_xlfn.XLOOKUP(FO$4,data_col,data_val)) &gt; 0,_xlfn.XLOOKUP($A13,data_i,_xlfn.XLOOKUP(FO$4,data_col,data_val))," ")</f>
        <v>492</v>
      </c>
      <c r="FP13" s="24" cm="1">
        <f t="array" ref="FP13">IF(_xlfn.XLOOKUP($A13,data_i,_xlfn.XLOOKUP(FP$4,data_col,data_val)) &gt; 0,_xlfn.XLOOKUP($A13,data_i,_xlfn.XLOOKUP(FP$4,data_col,data_val))," ")</f>
        <v>494</v>
      </c>
      <c r="FQ13" s="24" cm="1">
        <f t="array" ref="FQ13">IF(_xlfn.XLOOKUP($A13,data_i,_xlfn.XLOOKUP(FQ$4,data_col,data_val)) &gt; 0,_xlfn.XLOOKUP($A13,data_i,_xlfn.XLOOKUP(FQ$4,data_col,data_val))," ")</f>
        <v>495</v>
      </c>
      <c r="FR13" s="24" cm="1">
        <f t="array" ref="FR13">IF(_xlfn.XLOOKUP($A13,data_i,_xlfn.XLOOKUP(FR$4,data_col,data_val)) &gt; 0,_xlfn.XLOOKUP($A13,data_i,_xlfn.XLOOKUP(FR$4,data_col,data_val))," ")</f>
        <v>493</v>
      </c>
      <c r="FS13" s="24" cm="1">
        <f t="array" ref="FS13">IF(_xlfn.XLOOKUP($A13,data_i,_xlfn.XLOOKUP(FS$4,data_col,data_val)) &gt; 0,_xlfn.XLOOKUP($A13,data_i,_xlfn.XLOOKUP(FS$4,data_col,data_val))," ")</f>
        <v>495</v>
      </c>
      <c r="FT13" s="24" cm="1">
        <f t="array" ref="FT13">IF(_xlfn.XLOOKUP($A13,data_i,_xlfn.XLOOKUP(FT$4,data_col,data_val)) &gt; 0,_xlfn.XLOOKUP($A13,data_i,_xlfn.XLOOKUP(FT$4,data_col,data_val))," ")</f>
        <v>495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500</v>
      </c>
      <c r="FW13" s="24" cm="1">
        <f t="array" ref="FW13">IF(_xlfn.XLOOKUP($A13,data_i,_xlfn.XLOOKUP(FW$4,data_col,data_val)) &gt; 0,_xlfn.XLOOKUP($A13,data_i,_xlfn.XLOOKUP(FW$4,data_col,data_val))," ")</f>
        <v>495</v>
      </c>
      <c r="FX13" s="24" cm="1">
        <f t="array" ref="FX13">IF(_xlfn.XLOOKUP($A13,data_i,_xlfn.XLOOKUP(FX$4,data_col,data_val)) &gt; 0,_xlfn.XLOOKUP($A13,data_i,_xlfn.XLOOKUP(FX$4,data_col,data_val))," ")</f>
        <v>495</v>
      </c>
      <c r="FY13" s="24" cm="1">
        <f t="array" ref="FY13">IF(_xlfn.XLOOKUP($A13,data_i,_xlfn.XLOOKUP(FY$4,data_col,data_val)) &gt; 0,_xlfn.XLOOKUP($A13,data_i,_xlfn.XLOOKUP(FY$4,data_col,data_val))," ")</f>
        <v>495</v>
      </c>
      <c r="FZ13" s="24" cm="1">
        <f t="array" ref="FZ13">IF(_xlfn.XLOOKUP($A13,data_i,_xlfn.XLOOKUP(FZ$4,data_col,data_val)) &gt; 0,_xlfn.XLOOKUP($A13,data_i,_xlfn.XLOOKUP(FZ$4,data_col,data_val))," ")</f>
        <v>494</v>
      </c>
      <c r="GA13" s="24" cm="1">
        <f t="array" ref="GA13">IF(_xlfn.XLOOKUP($A13,data_i,_xlfn.XLOOKUP(GA$4,data_col,data_val)) &gt; 0,_xlfn.XLOOKUP($A13,data_i,_xlfn.XLOOKUP(GA$4,data_col,data_val))," ")</f>
        <v>492</v>
      </c>
      <c r="GB13" s="24" cm="1">
        <f t="array" ref="GB13">IF(_xlfn.XLOOKUP($A13,data_i,_xlfn.XLOOKUP(GB$4,data_col,data_val)) &gt; 0,_xlfn.XLOOKUP($A13,data_i,_xlfn.XLOOKUP(GB$4,data_col,data_val))," ")</f>
        <v>492</v>
      </c>
      <c r="GD13" s="114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</row>
    <row r="14" spans="1:234" x14ac:dyDescent="0.2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9334</v>
      </c>
      <c r="K14" s="142" cm="1">
        <f t="array" ref="K14">_xlfn.XLOOKUP($A14,data_i,_xlfn.XLOOKUP(K$4,data_col,data_val))</f>
        <v>638</v>
      </c>
      <c r="L14" s="24">
        <f t="shared" si="1"/>
        <v>14.630094043887148</v>
      </c>
      <c r="M14" s="201" cm="1">
        <f t="array" ref="M14">HYPERLINK(GM14,_xlfn.XLOOKUP($A14,val_i,_xlfn.XLOOKUP(M$4,val_col,val_val)))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4.9000000000000002E-2</v>
      </c>
      <c r="O14" s="109" cm="1">
        <f t="array" ref="O14">$J14-_xlfn.XLOOKUP($A14,val_i,_xlfn.XLOOKUP("oph@start",val_col,val_val))</f>
        <v>3072</v>
      </c>
      <c r="P14" s="24" cm="1">
        <f t="array" ref="P14">K14-_xlfn.XLOOKUP($A14,val_i,_xlfn.XLOOKUP("Starts@Start",val_col,val_val))</f>
        <v>104</v>
      </c>
      <c r="Q14" s="109">
        <f t="shared" si="2"/>
        <v>29.53846153846154</v>
      </c>
      <c r="R14" s="110">
        <f t="shared" si="3"/>
        <v>16.168421052631579</v>
      </c>
      <c r="S14" s="97" t="str">
        <f t="shared" si="4"/>
        <v>done</v>
      </c>
      <c r="T14" s="97">
        <f t="shared" si="4"/>
        <v>44252.145729166667</v>
      </c>
      <c r="U14" s="97">
        <f t="shared" si="4"/>
        <v>44375.843645833331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9334</v>
      </c>
      <c r="Y14" s="131" cm="1">
        <f t="array" ref="Y14">_xlfn.XLOOKUP($A14,data_i,_xlfn.XLOOKUP(Y$4,data_col,data_val))</f>
        <v>638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46</v>
      </c>
      <c r="AG14" s="131" cm="1">
        <f t="array" ref="AG14">_xlfn.XLOOKUP($A14,data_i,_xlfn.XLOOKUP(AG$4,data_col,data_val))</f>
        <v>0</v>
      </c>
      <c r="AH14" s="142" cm="1">
        <f t="array" ref="AH14">_xlfn.XLOOKUP($A14,data_i,_xlfn.XLOOKUP(AH$4,data_col,data_val))</f>
        <v>0</v>
      </c>
      <c r="AI14" s="142"/>
      <c r="AJ14" s="241" cm="1">
        <f t="array" ref="AJ14">_xlfn.XLOOKUP($A14,prop_i,_xlfn.XLOOKUP(AJ$4,prop_col,prop_val))</f>
        <v>43748</v>
      </c>
      <c r="AK14" s="142"/>
      <c r="AM14" s="142" cm="1">
        <f t="array" ref="AM14">_xlfn.XLOOKUP($A14,data_i,_xlfn.XLOOKUP(AM$4,data_col,data_val))</f>
        <v>4500</v>
      </c>
      <c r="AN14" s="142" cm="1">
        <f t="array" ref="AN14">_xlfn.XLOOKUP($A14,prop_i,_xlfn.XLOOKUP(AN$4,data_col,data_val))</f>
        <v>1501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24.497008585163748</v>
      </c>
      <c r="AP14" s="25"/>
      <c r="AQ14" s="142" cm="1">
        <f t="array" ref="AQ14">_xlfn.XLOOKUP($A14,data_i,_xlfn.XLOOKUP(AQ$4,data_col,data_val))</f>
        <v>4500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0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3072</v>
      </c>
      <c r="BB14" s="203" cm="1">
        <f t="array" ref="BB14">IF(_xlfn.XLOOKUP($A14,data_i,_xlfn.XLOOKUP(BB$4,data_col,data_val)) &gt; 0,_xlfn.XLOOKUP($A14,data_i,_xlfn.XLOOKUP(BB$4,data_col,data_val))," ")</f>
        <v>4.9000000000000002E-2</v>
      </c>
      <c r="BC14" s="110" cm="1">
        <f t="array" ref="BC14">_xlfn.XLOOKUP($A14,data_i,_xlfn.XLOOKUP(BC$4,data_col,data_val))</f>
        <v>-50.569999999999993</v>
      </c>
      <c r="BD14" s="139" cm="1">
        <f t="array" ref="BD14">_xlfn.XLOOKUP($A14,data_i,_xlfn.XLOOKUP(BD$4,data_col,data_val))</f>
        <v>3.9590000000000005</v>
      </c>
      <c r="BE14" s="139" cm="1">
        <f t="array" ref="BE14">_xlfn.XLOOKUP($A14,data_i,_xlfn.XLOOKUP(BE$4,data_col,data_val))</f>
        <v>0.75163636363636366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1.466</v>
      </c>
      <c r="BI14" s="139" cm="1">
        <f t="array" ref="BI14">_xlfn.XLOOKUP($A14,data_i,_xlfn.XLOOKUP(BI$4,data_col,data_val))</f>
        <v>0.5</v>
      </c>
      <c r="BJ14" s="146">
        <f t="shared" si="6"/>
        <v>200</v>
      </c>
      <c r="BK14" s="139"/>
      <c r="BL14" s="139" cm="1">
        <f t="array" ref="BL14">_xlfn.XLOOKUP($A14,data_i,_xlfn.XLOOKUP(BL$4,data_col,data_val))</f>
        <v>0.57999999999999996</v>
      </c>
      <c r="BM14" s="24" cm="1">
        <f t="array" ref="BM14">_xlfn.XLOOKUP($A14,data_i,_xlfn.XLOOKUP(BM$4,data_col,data_val))</f>
        <v>0</v>
      </c>
      <c r="BN14" s="24" cm="1">
        <f t="array" ref="BN14">_xlfn.XLOOKUP($A14,data_i,_xlfn.XLOOKUP(BN$4,data_col,data_val))</f>
        <v>1.9</v>
      </c>
      <c r="BO14" s="110" cm="1">
        <f t="array" ref="BO14">_xlfn.XLOOKUP($A14,data_i,_xlfn.XLOOKUP(BO$4,data_col,data_val))</f>
        <v>0</v>
      </c>
      <c r="BP14" s="110" cm="1">
        <f t="array" ref="BP14">_xlfn.XLOOKUP($A14,data_i,_xlfn.XLOOKUP(BP$4,data_col,data_val))</f>
        <v>0</v>
      </c>
      <c r="BQ14" s="110" cm="1">
        <f t="array" ref="BQ14">_xlfn.XLOOKUP($A14,data_i,_xlfn.XLOOKUP(BQ$4,data_col,data_val))</f>
        <v>40.9</v>
      </c>
      <c r="BR14" s="24" cm="1">
        <f t="array" ref="BR14">_xlfn.XLOOKUP($A14,data_i,_xlfn.XLOOKUP(BR$4,data_col,data_val))</f>
        <v>955</v>
      </c>
      <c r="BS14" s="24" cm="1">
        <f t="array" ref="BS14">_xlfn.XLOOKUP($A14,data_i,_xlfn.XLOOKUP(BS$4,data_col,data_val))</f>
        <v>0</v>
      </c>
      <c r="BT14" s="109">
        <f t="shared" si="7"/>
        <v>0</v>
      </c>
      <c r="BU14" s="162" t="str">
        <f>IFERROR((AX14*_xlfn.XLOOKUP(F14,summary!$S$3:$S$6,summary!$W$31:$W$34))/(BT14*$BS$1)," ")</f>
        <v xml:space="preserve"> </v>
      </c>
      <c r="BV14" s="24" cm="1">
        <f t="array" ref="BV14">_xlfn.XLOOKUP($A14,data_i,_xlfn.XLOOKUP(BV$4,data_col,data_val))</f>
        <v>0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cm="1">
        <f t="array" ref="CA14">IF(_xlfn.XLOOKUP($A14,data_i,_xlfn.XLOOKUP(CA$4,data_col,data_val)) &gt; 0,_xlfn.XLOOKUP($A14,data_i,_xlfn.XLOOKUP(CA$4,data_col,data_val))," ")</f>
        <v>48.1</v>
      </c>
      <c r="CB14" s="202" cm="1">
        <f t="array" ref="CB14">IF(_xlfn.XLOOKUP($A14,data_i,_xlfn.XLOOKUP(CB$4,data_col,data_val)) &gt; 0,_xlfn.XLOOKUP($A14,data_i,_xlfn.XLOOKUP(CB$4,data_col,data_val))," ")</f>
        <v>0.96</v>
      </c>
      <c r="CC14" s="202" cm="1">
        <f t="array" ref="CC14">IF(_xlfn.XLOOKUP($A14,data_i,_xlfn.XLOOKUP(CC$4,data_col,data_val)) &gt; 0,_xlfn.XLOOKUP($A14,data_i,_xlfn.XLOOKUP(CC$4,data_col,data_val))," ")</f>
        <v>48</v>
      </c>
      <c r="CD14" s="202" cm="1">
        <f t="array" ref="CD14">IF(_xlfn.XLOOKUP($A14,data_i,_xlfn.XLOOKUP(CD$4,data_col,data_val)) &gt; 0,_xlfn.XLOOKUP($A14,data_i,_xlfn.XLOOKUP(CD$4,data_col,data_val))," ")</f>
        <v>0.96</v>
      </c>
      <c r="CF14" s="24" cm="1">
        <f t="array" ref="CF14">_xlfn.XLOOKUP($A14,data_i,_xlfn.XLOOKUP(CF$4,data_col,data_val))</f>
        <v>79.58</v>
      </c>
      <c r="CG14" s="110"/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361</v>
      </c>
      <c r="EG14" s="24" cm="1">
        <f t="array" ref="EG14">IF(_xlfn.XLOOKUP($A14,data_i,_xlfn.XLOOKUP(EG$4,data_col,data_val)) &gt; 0,_xlfn.XLOOKUP($A14,data_i,_xlfn.XLOOKUP(EG$4,data_col,data_val))," ")</f>
        <v>363</v>
      </c>
      <c r="EH14" s="24" cm="1">
        <f t="array" ref="EH14">IF(_xlfn.XLOOKUP($A14,data_i,_xlfn.XLOOKUP(EH$4,data_col,data_val)) &gt; 0,_xlfn.XLOOKUP($A14,data_i,_xlfn.XLOOKUP(EH$4,data_col,data_val))," ")</f>
        <v>363</v>
      </c>
      <c r="EI14" s="24" cm="1">
        <f t="array" ref="EI14">IF(_xlfn.XLOOKUP($A14,data_i,_xlfn.XLOOKUP(EI$4,data_col,data_val)) &gt; 0,_xlfn.XLOOKUP($A14,data_i,_xlfn.XLOOKUP(EI$4,data_col,data_val))," ")</f>
        <v>363</v>
      </c>
      <c r="EJ14" s="24" cm="1">
        <f t="array" ref="EJ14">IF(_xlfn.XLOOKUP($A14,data_i,_xlfn.XLOOKUP(EJ$4,data_col,data_val)) &gt; 0,_xlfn.XLOOKUP($A14,data_i,_xlfn.XLOOKUP(EJ$4,data_col,data_val))," ")</f>
        <v>364</v>
      </c>
      <c r="EK14" s="24" cm="1">
        <f t="array" ref="EK14">IF(_xlfn.XLOOKUP($A14,data_i,_xlfn.XLOOKUP(EK$4,data_col,data_val)) &gt; 0,_xlfn.XLOOKUP($A14,data_i,_xlfn.XLOOKUP(EK$4,data_col,data_val))," ")</f>
        <v>363</v>
      </c>
      <c r="EL14" s="24" cm="1">
        <f t="array" ref="EL14">IF(_xlfn.XLOOKUP($A14,data_i,_xlfn.XLOOKUP(EL$4,data_col,data_val)) &gt; 0,_xlfn.XLOOKUP($A14,data_i,_xlfn.XLOOKUP(EL$4,data_col,data_val))," ")</f>
        <v>363</v>
      </c>
      <c r="EM14" s="24" cm="1">
        <f t="array" ref="EM14">IF(_xlfn.XLOOKUP($A14,data_i,_xlfn.XLOOKUP(EM$4,data_col,data_val)) &gt; 0,_xlfn.XLOOKUP($A14,data_i,_xlfn.XLOOKUP(EM$4,data_col,data_val))," ")</f>
        <v>359</v>
      </c>
      <c r="EN14" s="24" cm="1">
        <f t="array" ref="EN14">IF(_xlfn.XLOOKUP($A14,data_i,_xlfn.XLOOKUP(EN$4,data_col,data_val)) &gt; 0,_xlfn.XLOOKUP($A14,data_i,_xlfn.XLOOKUP(EN$4,data_col,data_val))," ")</f>
        <v>360</v>
      </c>
      <c r="EO14" s="24" cm="1">
        <f t="array" ref="EO14">IF(_xlfn.XLOOKUP($A14,data_i,_xlfn.XLOOKUP(EO$4,data_col,data_val)) &gt; 0,_xlfn.XLOOKUP($A14,data_i,_xlfn.XLOOKUP(EO$4,data_col,data_val))," ")</f>
        <v>361</v>
      </c>
      <c r="EP14" s="24" cm="1">
        <f t="array" ref="EP14">IF(_xlfn.XLOOKUP($A14,data_i,_xlfn.XLOOKUP(EP$4,data_col,data_val)) &gt; 0,_xlfn.XLOOKUP($A14,data_i,_xlfn.XLOOKUP(EP$4,data_col,data_val))," ")</f>
        <v>361</v>
      </c>
      <c r="EQ14" s="24" cm="1">
        <f t="array" ref="EQ14">IF(_xlfn.XLOOKUP($A14,data_i,_xlfn.XLOOKUP(EQ$4,data_col,data_val)) &gt; 0,_xlfn.XLOOKUP($A14,data_i,_xlfn.XLOOKUP(EQ$4,data_col,data_val))," ")</f>
        <v>362</v>
      </c>
      <c r="ER14" s="24" cm="1">
        <f t="array" ref="ER14">IF(_xlfn.XLOOKUP($A14,data_i,_xlfn.XLOOKUP(ER$4,data_col,data_val)) &gt; 0,_xlfn.XLOOKUP($A14,data_i,_xlfn.XLOOKUP(ER$4,data_col,data_val))," ")</f>
        <v>362</v>
      </c>
      <c r="ES14" s="24" cm="1">
        <f t="array" ref="ES14">IF(_xlfn.XLOOKUP($A14,data_i,_xlfn.XLOOKUP(ES$4,data_col,data_val)) &gt; 0,_xlfn.XLOOKUP($A14,data_i,_xlfn.XLOOKUP(ES$4,data_col,data_val))," ")</f>
        <v>363</v>
      </c>
      <c r="ET14" s="24" cm="1">
        <f t="array" ref="ET14">IF(_xlfn.XLOOKUP($A14,data_i,_xlfn.XLOOKUP(ET$4,data_col,data_val)) &gt; 0,_xlfn.XLOOKUP($A14,data_i,_xlfn.XLOOKUP(ET$4,data_col,data_val))," ")</f>
        <v>361</v>
      </c>
      <c r="EU14" s="24" cm="1">
        <f t="array" ref="EU14">IF(_xlfn.XLOOKUP($A14,data_i,_xlfn.XLOOKUP(EU$4,data_col,data_val)) &gt; 0,_xlfn.XLOOKUP($A14,data_i,_xlfn.XLOOKUP(EU$4,data_col,data_val))," ")</f>
        <v>362</v>
      </c>
      <c r="EV14" s="24" cm="1">
        <f t="array" ref="EV14">IF(_xlfn.XLOOKUP($A14,data_i,_xlfn.XLOOKUP(EV$4,data_col,data_val)) &gt; 0,_xlfn.XLOOKUP($A14,data_i,_xlfn.XLOOKUP(EV$4,data_col,data_val))," ")</f>
        <v>361</v>
      </c>
      <c r="EW14" s="24" cm="1">
        <f t="array" ref="EW14">IF(_xlfn.XLOOKUP($A14,data_i,_xlfn.XLOOKUP(EW$4,data_col,data_val)) &gt; 0,_xlfn.XLOOKUP($A14,data_i,_xlfn.XLOOKUP(EW$4,data_col,data_val))," ")</f>
        <v>363</v>
      </c>
      <c r="EX14" s="24" cm="1">
        <f t="array" ref="EX14">IF(_xlfn.XLOOKUP($A14,data_i,_xlfn.XLOOKUP(EX$4,data_col,data_val)) &gt; 0,_xlfn.XLOOKUP($A14,data_i,_xlfn.XLOOKUP(EX$4,data_col,data_val))," ")</f>
        <v>362</v>
      </c>
      <c r="EY14" s="24" cm="1">
        <f t="array" ref="EY14">IF(_xlfn.XLOOKUP($A14,data_i,_xlfn.XLOOKUP(EY$4,data_col,data_val)) &gt; 0,_xlfn.XLOOKUP($A14,data_i,_xlfn.XLOOKUP(EY$4,data_col,data_val))," ")</f>
        <v>361</v>
      </c>
      <c r="EZ14" s="24" cm="1">
        <f t="array" ref="EZ14">IF(_xlfn.XLOOKUP($A14,data_i,_xlfn.XLOOKUP(EZ$4,data_col,data_val)) &gt; 0,_xlfn.XLOOKUP($A14,data_i,_xlfn.XLOOKUP(EZ$4,data_col,data_val))," ")</f>
        <v>362</v>
      </c>
      <c r="FA14" s="24" cm="1">
        <f t="array" ref="FA14">IF(_xlfn.XLOOKUP($A14,data_i,_xlfn.XLOOKUP(FA$4,data_col,data_val)) &gt; 0,_xlfn.XLOOKUP($A14,data_i,_xlfn.XLOOKUP(FA$4,data_col,data_val))," ")</f>
        <v>362</v>
      </c>
      <c r="FB14" s="24" cm="1">
        <f t="array" ref="FB14">IF(_xlfn.XLOOKUP($A14,data_i,_xlfn.XLOOKUP(FB$4,data_col,data_val)) &gt; 0,_xlfn.XLOOKUP($A14,data_i,_xlfn.XLOOKUP(FB$4,data_col,data_val))," ")</f>
        <v>360</v>
      </c>
      <c r="FC14" s="24" cm="1">
        <f t="array" ref="FC14">IF(_xlfn.XLOOKUP($A14,data_i,_xlfn.XLOOKUP(FC$4,data_col,data_val)) &gt; 0,_xlfn.XLOOKUP($A14,data_i,_xlfn.XLOOKUP(FC$4,data_col,data_val))," ")</f>
        <v>360</v>
      </c>
      <c r="FE14" s="24" cm="1">
        <f t="array" ref="FE14">IF(_xlfn.XLOOKUP($A14,data_i,_xlfn.XLOOKUP(FE$4,data_col,data_val)) &gt; 0,_xlfn.XLOOKUP($A14,data_i,_xlfn.XLOOKUP(FE$4,data_col,data_val))," ")</f>
        <v>490</v>
      </c>
      <c r="FF14" s="24" cm="1">
        <f t="array" ref="FF14">IF(_xlfn.XLOOKUP($A14,data_i,_xlfn.XLOOKUP(FF$4,data_col,data_val)) &gt; 0,_xlfn.XLOOKUP($A14,data_i,_xlfn.XLOOKUP(FF$4,data_col,data_val))," ")</f>
        <v>495</v>
      </c>
      <c r="FG14" s="24" cm="1">
        <f t="array" ref="FG14">IF(_xlfn.XLOOKUP($A14,data_i,_xlfn.XLOOKUP(FG$4,data_col,data_val)) &gt; 0,_xlfn.XLOOKUP($A14,data_i,_xlfn.XLOOKUP(FG$4,data_col,data_val))," ")</f>
        <v>493</v>
      </c>
      <c r="FH14" s="24" cm="1">
        <f t="array" ref="FH14">IF(_xlfn.XLOOKUP($A14,data_i,_xlfn.XLOOKUP(FH$4,data_col,data_val)) &gt; 0,_xlfn.XLOOKUP($A14,data_i,_xlfn.XLOOKUP(FH$4,data_col,data_val))," ")</f>
        <v>491</v>
      </c>
      <c r="FI14" s="24" cm="1">
        <f t="array" ref="FI14">IF(_xlfn.XLOOKUP($A14,data_i,_xlfn.XLOOKUP(FI$4,data_col,data_val)) &gt; 0,_xlfn.XLOOKUP($A14,data_i,_xlfn.XLOOKUP(FI$4,data_col,data_val))," ")</f>
        <v>495</v>
      </c>
      <c r="FJ14" s="24" cm="1">
        <f t="array" ref="FJ14">IF(_xlfn.XLOOKUP($A14,data_i,_xlfn.XLOOKUP(FJ$4,data_col,data_val)) &gt; 0,_xlfn.XLOOKUP($A14,data_i,_xlfn.XLOOKUP(FJ$4,data_col,data_val))," ")</f>
        <v>494</v>
      </c>
      <c r="FK14" s="24" cm="1">
        <f t="array" ref="FK14">IF(_xlfn.XLOOKUP($A14,data_i,_xlfn.XLOOKUP(FK$4,data_col,data_val)) &gt; 0,_xlfn.XLOOKUP($A14,data_i,_xlfn.XLOOKUP(FK$4,data_col,data_val))," ")</f>
        <v>495</v>
      </c>
      <c r="FL14" s="24" cm="1">
        <f t="array" ref="FL14">IF(_xlfn.XLOOKUP($A14,data_i,_xlfn.XLOOKUP(FL$4,data_col,data_val)) &gt; 0,_xlfn.XLOOKUP($A14,data_i,_xlfn.XLOOKUP(FL$4,data_col,data_val))," ")</f>
        <v>493</v>
      </c>
      <c r="FM14" s="24" cm="1">
        <f t="array" ref="FM14">IF(_xlfn.XLOOKUP($A14,data_i,_xlfn.XLOOKUP(FM$4,data_col,data_val)) &gt; 0,_xlfn.XLOOKUP($A14,data_i,_xlfn.XLOOKUP(FM$4,data_col,data_val))," ")</f>
        <v>493</v>
      </c>
      <c r="FN14" s="24" cm="1">
        <f t="array" ref="FN14">IF(_xlfn.XLOOKUP($A14,data_i,_xlfn.XLOOKUP(FN$4,data_col,data_val)) &gt; 0,_xlfn.XLOOKUP($A14,data_i,_xlfn.XLOOKUP(FN$4,data_col,data_val))," ")</f>
        <v>494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490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490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494</v>
      </c>
      <c r="FU14" s="24" cm="1">
        <f t="array" ref="FU14">IF(_xlfn.XLOOKUP($A14,data_i,_xlfn.XLOOKUP(FU$4,data_col,data_val)) &gt; 0,_xlfn.XLOOKUP($A14,data_i,_xlfn.XLOOKUP(FU$4,data_col,data_val))," ")</f>
        <v>493</v>
      </c>
      <c r="FV14" s="24" cm="1">
        <f t="array" ref="FV14">IF(_xlfn.XLOOKUP($A14,data_i,_xlfn.XLOOKUP(FV$4,data_col,data_val)) &gt; 0,_xlfn.XLOOKUP($A14,data_i,_xlfn.XLOOKUP(FV$4,data_col,data_val))," ")</f>
        <v>493</v>
      </c>
      <c r="FW14" s="24" cm="1">
        <f t="array" ref="FW14">IF(_xlfn.XLOOKUP($A14,data_i,_xlfn.XLOOKUP(FW$4,data_col,data_val)) &gt; 0,_xlfn.XLOOKUP($A14,data_i,_xlfn.XLOOKUP(FW$4,data_col,data_val))," ")</f>
        <v>491</v>
      </c>
      <c r="FX14" s="24" cm="1">
        <f t="array" ref="FX14">IF(_xlfn.XLOOKUP($A14,data_i,_xlfn.XLOOKUP(FX$4,data_col,data_val)) &gt; 0,_xlfn.XLOOKUP($A14,data_i,_xlfn.XLOOKUP(FX$4,data_col,data_val))," ")</f>
        <v>492</v>
      </c>
      <c r="FY14" s="24" cm="1">
        <f t="array" ref="FY14">IF(_xlfn.XLOOKUP($A14,data_i,_xlfn.XLOOKUP(FY$4,data_col,data_val)) &gt; 0,_xlfn.XLOOKUP($A14,data_i,_xlfn.XLOOKUP(FY$4,data_col,data_val))," ")</f>
        <v>492</v>
      </c>
      <c r="FZ14" s="24" cm="1">
        <f t="array" ref="FZ14">IF(_xlfn.XLOOKUP($A14,data_i,_xlfn.XLOOKUP(FZ$4,data_col,data_val)) &gt; 0,_xlfn.XLOOKUP($A14,data_i,_xlfn.XLOOKUP(FZ$4,data_col,data_val))," ")</f>
        <v>491</v>
      </c>
      <c r="GA14" s="24" cm="1">
        <f t="array" ref="GA14">IF(_xlfn.XLOOKUP($A14,data_i,_xlfn.XLOOKUP(GA$4,data_col,data_val)) &gt; 0,_xlfn.XLOOKUP($A14,data_i,_xlfn.XLOOKUP(GA$4,data_col,data_val))," ")</f>
        <v>490</v>
      </c>
      <c r="GB14" s="24" cm="1">
        <f t="array" ref="GB14">IF(_xlfn.XLOOKUP($A14,data_i,_xlfn.XLOOKUP(GB$4,data_col,data_val)) &gt; 0,_xlfn.XLOOKUP($A14,data_i,_xlfn.XLOOKUP(GB$4,data_col,data_val))," ")</f>
        <v>493</v>
      </c>
      <c r="GD14" s="114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</row>
    <row r="15" spans="1:234" x14ac:dyDescent="0.2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66470</v>
      </c>
      <c r="K15" s="142" cm="1">
        <f t="array" ref="K15">_xlfn.XLOOKUP($A15,data_i,_xlfn.XLOOKUP(K$4,data_col,data_val))</f>
        <v>2183</v>
      </c>
      <c r="L15" s="24">
        <f t="shared" si="1"/>
        <v>30.448923499770956</v>
      </c>
      <c r="M15" s="201" cm="1">
        <f t="array" ref="M15">HYPERLINK(GM15,_xlfn.XLOOKUP($A15,val_i,_xlfn.XLOOKUP(M$4,val_col,val_val)))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2577</v>
      </c>
      <c r="P15" s="24" cm="1">
        <f t="array" ref="P15">K15-_xlfn.XLOOKUP($A15,val_i,_xlfn.XLOOKUP("Starts@Start",val_col,val_val))</f>
        <v>167</v>
      </c>
      <c r="Q15" s="109">
        <f t="shared" si="2"/>
        <v>15.431137724550899</v>
      </c>
      <c r="R15" s="110">
        <f t="shared" si="3"/>
        <v>19.231343283582088</v>
      </c>
      <c r="S15" s="97" t="str">
        <f t="shared" si="4"/>
        <v>done</v>
      </c>
      <c r="T15" s="97">
        <f t="shared" si="4"/>
        <v>44268.743687063441</v>
      </c>
      <c r="U15" s="97">
        <f t="shared" si="4"/>
        <v>44372.740582678496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66470</v>
      </c>
      <c r="Y15" s="131" cm="1">
        <f t="array" ref="Y15">_xlfn.XLOOKUP($A15,data_i,_xlfn.XLOOKUP(Y$4,data_col,data_val))</f>
        <v>2183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44</v>
      </c>
      <c r="AG15" s="131" cm="1">
        <f t="array" ref="AG15">_xlfn.XLOOKUP($A15,data_i,_xlfn.XLOOKUP(AG$4,data_col,data_val))</f>
        <v>0</v>
      </c>
      <c r="AH15" s="142" cm="1">
        <f t="array" ref="AH15">_xlfn.XLOOKUP($A15,data_i,_xlfn.XLOOKUP(AH$4,data_col,data_val))</f>
        <v>0</v>
      </c>
      <c r="AI15" s="142"/>
      <c r="AJ15" s="241" cm="1">
        <f t="array" ref="AJ15">_xlfn.XLOOKUP($A15,prop_i,_xlfn.XLOOKUP(AJ$4,prop_col,prop_val))</f>
        <v>41210</v>
      </c>
      <c r="AK15" s="142"/>
      <c r="AM15" s="142" cm="1">
        <f t="array" ref="AM15">_xlfn.XLOOKUP($A15,data_i,_xlfn.XLOOKUP(AM$4,data_col,data_val))</f>
        <v>2679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21.999469336872419</v>
      </c>
      <c r="AQ15" s="142" cm="1">
        <f t="array" ref="AQ15">_xlfn.XLOOKUP($A15,data_i,_xlfn.XLOOKUP(AQ$4,data_col,data_val))</f>
        <v>2679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2577</v>
      </c>
      <c r="BB15" s="203" t="str" cm="1">
        <f t="array" ref="BB15">IF(_xlfn.XLOOKUP($A15,data_i,_xlfn.XLOOKUP(BB$4,data_col,data_val)) &gt; 0,_xlfn.XLOOKUP($A15,data_i,_xlfn.XLOOKUP(BB$4,data_col,data_val))," ")</f>
        <v xml:space="preserve"> </v>
      </c>
      <c r="BC15" s="110" cm="1">
        <f t="array" ref="BC15">_xlfn.XLOOKUP($A15,data_i,_xlfn.XLOOKUP(BC$4,data_col,data_val))</f>
        <v>-28.46</v>
      </c>
      <c r="BD15" s="139" cm="1">
        <f t="array" ref="BD15">_xlfn.XLOOKUP($A15,data_i,_xlfn.XLOOKUP(BD$4,data_col,data_val))</f>
        <v>4.1080000000000005</v>
      </c>
      <c r="BE15" s="139" cm="1">
        <f t="array" ref="BE15">_xlfn.XLOOKUP($A15,data_i,_xlfn.XLOOKUP(BE$4,data_col,data_val))</f>
        <v>0.67654545454545445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1.3759999999999999</v>
      </c>
      <c r="BI15" s="139" cm="1">
        <f t="array" ref="BI15">_xlfn.XLOOKUP($A15,data_i,_xlfn.XLOOKUP(BI$4,data_col,data_val))</f>
        <v>0.63</v>
      </c>
      <c r="BJ15" s="146">
        <f t="shared" si="6"/>
        <v>158.73015873015873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29</v>
      </c>
      <c r="BR15" s="24" cm="1">
        <f t="array" ref="BR15">_xlfn.XLOOKUP($A15,data_i,_xlfn.XLOOKUP(BR$4,data_col,data_val))</f>
        <v>953</v>
      </c>
      <c r="BS15" s="24" cm="1">
        <f t="array" ref="BS15">_xlfn.XLOOKUP($A15,data_i,_xlfn.XLOOKUP(BS$4,data_col,data_val))</f>
        <v>25</v>
      </c>
      <c r="BT15" s="109">
        <f t="shared" si="7"/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38.76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t="str" cm="1">
        <f t="array" ref="EF15">IF(_xlfn.XLOOKUP($A15,data_i,_xlfn.XLOOKUP(EF$4,data_col,data_val)) &gt; 0,_xlfn.XLOOKUP($A15,data_i,_xlfn.XLOOKUP(EF$4,data_col,data_val))," ")</f>
        <v xml:space="preserve"> </v>
      </c>
      <c r="EG15" s="24" t="str" cm="1">
        <f t="array" ref="EG15">IF(_xlfn.XLOOKUP($A15,data_i,_xlfn.XLOOKUP(EG$4,data_col,data_val)) &gt; 0,_xlfn.XLOOKUP($A15,data_i,_xlfn.XLOOKUP(EG$4,data_col,data_val))," ")</f>
        <v xml:space="preserve"> </v>
      </c>
      <c r="EH15" s="24" t="str" cm="1">
        <f t="array" ref="EH15">IF(_xlfn.XLOOKUP($A15,data_i,_xlfn.XLOOKUP(EH$4,data_col,data_val)) &gt; 0,_xlfn.XLOOKUP($A15,data_i,_xlfn.XLOOKUP(EH$4,data_col,data_val))," ")</f>
        <v xml:space="preserve"> </v>
      </c>
      <c r="EI15" s="24" t="str" cm="1">
        <f t="array" ref="EI15">IF(_xlfn.XLOOKUP($A15,data_i,_xlfn.XLOOKUP(EI$4,data_col,data_val)) &gt; 0,_xlfn.XLOOKUP($A15,data_i,_xlfn.XLOOKUP(EI$4,data_col,data_val))," ")</f>
        <v xml:space="preserve"> </v>
      </c>
      <c r="EJ15" s="24" t="str" cm="1">
        <f t="array" ref="EJ15">IF(_xlfn.XLOOKUP($A15,data_i,_xlfn.XLOOKUP(EJ$4,data_col,data_val)) &gt; 0,_xlfn.XLOOKUP($A15,data_i,_xlfn.XLOOKUP(EJ$4,data_col,data_val))," ")</f>
        <v xml:space="preserve"> </v>
      </c>
      <c r="EK15" s="24" t="str" cm="1">
        <f t="array" ref="EK15">IF(_xlfn.XLOOKUP($A15,data_i,_xlfn.XLOOKUP(EK$4,data_col,data_val)) &gt; 0,_xlfn.XLOOKUP($A15,data_i,_xlfn.XLOOKUP(EK$4,data_col,data_val))," ")</f>
        <v xml:space="preserve"> </v>
      </c>
      <c r="EL15" s="24" t="str" cm="1">
        <f t="array" ref="EL15">IF(_xlfn.XLOOKUP($A15,data_i,_xlfn.XLOOKUP(EL$4,data_col,data_val)) &gt; 0,_xlfn.XLOOKUP($A15,data_i,_xlfn.XLOOKUP(EL$4,data_col,data_val))," ")</f>
        <v xml:space="preserve"> </v>
      </c>
      <c r="EM15" s="24" t="str" cm="1">
        <f t="array" ref="EM15">IF(_xlfn.XLOOKUP($A15,data_i,_xlfn.XLOOKUP(EM$4,data_col,data_val)) &gt; 0,_xlfn.XLOOKUP($A15,data_i,_xlfn.XLOOKUP(EM$4,data_col,data_val))," ")</f>
        <v xml:space="preserve"> </v>
      </c>
      <c r="EN15" s="24" t="str" cm="1">
        <f t="array" ref="EN15">IF(_xlfn.XLOOKUP($A15,data_i,_xlfn.XLOOKUP(EN$4,data_col,data_val)) &gt; 0,_xlfn.XLOOKUP($A15,data_i,_xlfn.XLOOKUP(EN$4,data_col,data_val))," ")</f>
        <v xml:space="preserve"> </v>
      </c>
      <c r="EO15" s="24" t="str" cm="1">
        <f t="array" ref="EO15">IF(_xlfn.XLOOKUP($A15,data_i,_xlfn.XLOOKUP(EO$4,data_col,data_val)) &gt; 0,_xlfn.XLOOKUP($A15,data_i,_xlfn.XLOOKUP(EO$4,data_col,data_val))," ")</f>
        <v xml:space="preserve"> </v>
      </c>
      <c r="EP15" s="24" t="str" cm="1">
        <f t="array" ref="EP15">IF(_xlfn.XLOOKUP($A15,data_i,_xlfn.XLOOKUP(EP$4,data_col,data_val)) &gt; 0,_xlfn.XLOOKUP($A15,data_i,_xlfn.XLOOKUP(EP$4,data_col,data_val))," ")</f>
        <v xml:space="preserve"> </v>
      </c>
      <c r="EQ15" s="24" t="str" cm="1">
        <f t="array" ref="EQ15">IF(_xlfn.XLOOKUP($A15,data_i,_xlfn.XLOOKUP(EQ$4,data_col,data_val)) &gt; 0,_xlfn.XLOOKUP($A15,data_i,_xlfn.XLOOKUP(EQ$4,data_col,data_val))," ")</f>
        <v xml:space="preserve"> </v>
      </c>
      <c r="ER15" s="24" t="str" cm="1">
        <f t="array" ref="ER15">IF(_xlfn.XLOOKUP($A15,data_i,_xlfn.XLOOKUP(ER$4,data_col,data_val)) &gt; 0,_xlfn.XLOOKUP($A15,data_i,_xlfn.XLOOKUP(ER$4,data_col,data_val))," ")</f>
        <v xml:space="preserve"> 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t="str" cm="1">
        <f t="array" ref="FE15">IF(_xlfn.XLOOKUP($A15,data_i,_xlfn.XLOOKUP(FE$4,data_col,data_val)) &gt; 0,_xlfn.XLOOKUP($A15,data_i,_xlfn.XLOOKUP(FE$4,data_col,data_val))," ")</f>
        <v xml:space="preserve"> </v>
      </c>
      <c r="FF15" s="24" t="str" cm="1">
        <f t="array" ref="FF15">IF(_xlfn.XLOOKUP($A15,data_i,_xlfn.XLOOKUP(FF$4,data_col,data_val)) &gt; 0,_xlfn.XLOOKUP($A15,data_i,_xlfn.XLOOKUP(FF$4,data_col,data_val))," ")</f>
        <v xml:space="preserve"> </v>
      </c>
      <c r="FG15" s="24" t="str" cm="1">
        <f t="array" ref="FG15">IF(_xlfn.XLOOKUP($A15,data_i,_xlfn.XLOOKUP(FG$4,data_col,data_val)) &gt; 0,_xlfn.XLOOKUP($A15,data_i,_xlfn.XLOOKUP(FG$4,data_col,data_val))," ")</f>
        <v xml:space="preserve"> </v>
      </c>
      <c r="FH15" s="24" t="str" cm="1">
        <f t="array" ref="FH15">IF(_xlfn.XLOOKUP($A15,data_i,_xlfn.XLOOKUP(FH$4,data_col,data_val)) &gt; 0,_xlfn.XLOOKUP($A15,data_i,_xlfn.XLOOKUP(FH$4,data_col,data_val))," ")</f>
        <v xml:space="preserve"> </v>
      </c>
      <c r="FI15" s="24" t="str" cm="1">
        <f t="array" ref="FI15">IF(_xlfn.XLOOKUP($A15,data_i,_xlfn.XLOOKUP(FI$4,data_col,data_val)) &gt; 0,_xlfn.XLOOKUP($A15,data_i,_xlfn.XLOOKUP(FI$4,data_col,data_val))," ")</f>
        <v xml:space="preserve"> </v>
      </c>
      <c r="FJ15" s="24" t="str" cm="1">
        <f t="array" ref="FJ15">IF(_xlfn.XLOOKUP($A15,data_i,_xlfn.XLOOKUP(FJ$4,data_col,data_val)) &gt; 0,_xlfn.XLOOKUP($A15,data_i,_xlfn.XLOOKUP(FJ$4,data_col,data_val))," ")</f>
        <v xml:space="preserve"> </v>
      </c>
      <c r="FK15" s="24" t="str" cm="1">
        <f t="array" ref="FK15">IF(_xlfn.XLOOKUP($A15,data_i,_xlfn.XLOOKUP(FK$4,data_col,data_val)) &gt; 0,_xlfn.XLOOKUP($A15,data_i,_xlfn.XLOOKUP(FK$4,data_col,data_val))," ")</f>
        <v xml:space="preserve"> </v>
      </c>
      <c r="FL15" s="24" t="str" cm="1">
        <f t="array" ref="FL15">IF(_xlfn.XLOOKUP($A15,data_i,_xlfn.XLOOKUP(FL$4,data_col,data_val)) &gt; 0,_xlfn.XLOOKUP($A15,data_i,_xlfn.XLOOKUP(FL$4,data_col,data_val))," ")</f>
        <v xml:space="preserve"> </v>
      </c>
      <c r="FM15" s="24" t="str" cm="1">
        <f t="array" ref="FM15">IF(_xlfn.XLOOKUP($A15,data_i,_xlfn.XLOOKUP(FM$4,data_col,data_val)) &gt; 0,_xlfn.XLOOKUP($A15,data_i,_xlfn.XLOOKUP(FM$4,data_col,data_val))," ")</f>
        <v xml:space="preserve"> </v>
      </c>
      <c r="FN15" s="24" t="str" cm="1">
        <f t="array" ref="FN15">IF(_xlfn.XLOOKUP($A15,data_i,_xlfn.XLOOKUP(FN$4,data_col,data_val)) &gt; 0,_xlfn.XLOOKUP($A15,data_i,_xlfn.XLOOKUP(FN$4,data_col,data_val))," ")</f>
        <v xml:space="preserve"> </v>
      </c>
      <c r="FO15" s="24" t="str" cm="1">
        <f t="array" ref="FO15">IF(_xlfn.XLOOKUP($A15,data_i,_xlfn.XLOOKUP(FO$4,data_col,data_val)) &gt; 0,_xlfn.XLOOKUP($A15,data_i,_xlfn.XLOOKUP(FO$4,data_col,data_val))," ")</f>
        <v xml:space="preserve"> </v>
      </c>
      <c r="FP15" s="24" t="str" cm="1">
        <f t="array" ref="FP15">IF(_xlfn.XLOOKUP($A15,data_i,_xlfn.XLOOKUP(FP$4,data_col,data_val)) &gt; 0,_xlfn.XLOOKUP($A15,data_i,_xlfn.XLOOKUP(FP$4,data_col,data_val))," ")</f>
        <v xml:space="preserve"> </v>
      </c>
      <c r="FQ15" s="24" t="str" cm="1">
        <f t="array" ref="FQ15">IF(_xlfn.XLOOKUP($A15,data_i,_xlfn.XLOOKUP(FQ$4,data_col,data_val)) &gt; 0,_xlfn.XLOOKUP($A15,data_i,_xlfn.XLOOKUP(FQ$4,data_col,data_val))," ")</f>
        <v xml:space="preserve"> 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 x14ac:dyDescent="0.2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7568</v>
      </c>
      <c r="K16" s="142" cm="1">
        <f t="array" ref="K16">_xlfn.XLOOKUP($A16,data_i,_xlfn.XLOOKUP(K$4,data_col,data_val))</f>
        <v>1732</v>
      </c>
      <c r="L16" s="24">
        <f t="shared" si="1"/>
        <v>4.3695150115473442</v>
      </c>
      <c r="M16" s="201" cm="1">
        <f t="array" ref="M16">HYPERLINK(GM16,_xlfn.XLOOKUP($A16,val_i,_xlfn.XLOOKUP(M$4,val_col,val_val)))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4.1000000000000002E-2</v>
      </c>
      <c r="O16" s="109" cm="1">
        <f t="array" ref="O16">$J16-_xlfn.XLOOKUP($A16,val_i,_xlfn.XLOOKUP("oph@start",val_col,val_val))</f>
        <v>2576</v>
      </c>
      <c r="P16" s="24" cm="1">
        <f t="array" ref="P16">K16-_xlfn.XLOOKUP($A16,val_i,_xlfn.XLOOKUP("Starts@Start",val_col,val_val))</f>
        <v>353</v>
      </c>
      <c r="Q16" s="109">
        <f t="shared" si="2"/>
        <v>7.2974504249291785</v>
      </c>
      <c r="R16" s="110">
        <f t="shared" si="3"/>
        <v>20.283464566929133</v>
      </c>
      <c r="S16" s="97" t="str">
        <f t="shared" si="4"/>
        <v>done</v>
      </c>
      <c r="T16" s="97">
        <f t="shared" si="4"/>
        <v>44264.954864777428</v>
      </c>
      <c r="U16" s="97">
        <f t="shared" si="4"/>
        <v>44363.55734924948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7568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23.1</v>
      </c>
      <c r="AH16" s="142" cm="1">
        <f t="array" ref="AH16">_xlfn.XLOOKUP($A16,data_i,_xlfn.XLOOKUP(AH$4,data_col,data_val))</f>
        <v>626.4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4501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2576</v>
      </c>
      <c r="BB16" s="203" cm="1">
        <f t="array" ref="BB16">IF(_xlfn.XLOOKUP($A16,data_i,_xlfn.XLOOKUP(BB$4,data_col,data_val)) &gt; 0,_xlfn.XLOOKUP($A16,data_i,_xlfn.XLOOKUP(BB$4,data_col,data_val))," ")</f>
        <v>4.1000000000000002E-2</v>
      </c>
      <c r="BC16" s="110" cm="1">
        <f t="array" ref="BC16">_xlfn.XLOOKUP($A16,data_i,_xlfn.XLOOKUP(BC$4,data_col,data_val))</f>
        <v>-47.149999999999991</v>
      </c>
      <c r="BD16" s="139" cm="1">
        <f t="array" ref="BD16">_xlfn.XLOOKUP($A16,data_i,_xlfn.XLOOKUP(BD$4,data_col,data_val))</f>
        <v>4.1340000000000003</v>
      </c>
      <c r="BE16" s="139" cm="1">
        <f t="array" ref="BE16">_xlfn.XLOOKUP($A16,data_i,_xlfn.XLOOKUP(BE$4,data_col,data_val))</f>
        <v>0.95427272727272727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2.0489999999999999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7.4</v>
      </c>
      <c r="BN16" s="24" cm="1">
        <f t="array" ref="BN16">_xlfn.XLOOKUP($A16,data_i,_xlfn.XLOOKUP(BN$4,data_col,data_val))</f>
        <v>99.9</v>
      </c>
      <c r="BO16" s="110" cm="1">
        <f t="array" ref="BO16">_xlfn.XLOOKUP($A16,data_i,_xlfn.XLOOKUP(BO$4,data_col,data_val))</f>
        <v>24.7</v>
      </c>
      <c r="BP16" s="110" cm="1">
        <f t="array" ref="BP16">_xlfn.XLOOKUP($A16,data_i,_xlfn.XLOOKUP(BP$4,data_col,data_val))</f>
        <v>265.39999999999998</v>
      </c>
      <c r="BQ16" s="110" cm="1">
        <f t="array" ref="BQ16">_xlfn.XLOOKUP($A16,data_i,_xlfn.XLOOKUP(BQ$4,data_col,data_val))</f>
        <v>8</v>
      </c>
      <c r="BR16" s="24" cm="1">
        <f t="array" ref="BR16">_xlfn.XLOOKUP($A16,data_i,_xlfn.XLOOKUP(BR$4,data_col,data_val))</f>
        <v>1049</v>
      </c>
      <c r="BS16" s="24" cm="1">
        <f t="array" ref="BS16">_xlfn.XLOOKUP($A16,data_i,_xlfn.XLOOKUP(BS$4,data_col,data_val))</f>
        <v>115</v>
      </c>
      <c r="BT16" s="109">
        <f t="shared" si="7"/>
        <v>961.24164753456705</v>
      </c>
      <c r="BU16" s="162">
        <f>IFERROR((AX16*_xlfn.XLOOKUP(F16,summary!$S$3:$S$6,summary!$W$31:$W$34))/(BT16*$BS$1)," ")</f>
        <v>0.46872634666828999</v>
      </c>
      <c r="BV16" s="24" cm="1">
        <f t="array" ref="BV16">_xlfn.XLOOKUP($A16,data_i,_xlfn.XLOOKUP(BV$4,data_col,data_val))</f>
        <v>967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68.099999999999994</v>
      </c>
      <c r="CB16" s="202" cm="1">
        <f t="array" ref="CB16">IF(_xlfn.XLOOKUP($A16,data_i,_xlfn.XLOOKUP(CB$4,data_col,data_val)) &gt; 0,_xlfn.XLOOKUP($A16,data_i,_xlfn.XLOOKUP(CB$4,data_col,data_val))," ")</f>
        <v>2.98</v>
      </c>
      <c r="CC16" s="202" cm="1">
        <f t="array" ref="CC16">IF(_xlfn.XLOOKUP($A16,data_i,_xlfn.XLOOKUP(CC$4,data_col,data_val)) &gt; 0,_xlfn.XLOOKUP($A16,data_i,_xlfn.XLOOKUP(CC$4,data_col,data_val))," ")</f>
        <v>68.2</v>
      </c>
      <c r="CD16" s="202" cm="1">
        <f t="array" ref="CD16">IF(_xlfn.XLOOKUP($A16,data_i,_xlfn.XLOOKUP(CD$4,data_col,data_val)) &gt; 0,_xlfn.XLOOKUP($A16,data_i,_xlfn.XLOOKUP(CD$4,data_col,data_val))," ")</f>
        <v>2.98</v>
      </c>
      <c r="CF16" s="24" cm="1">
        <f t="array" ref="CF16">_xlfn.XLOOKUP($A16,data_i,_xlfn.XLOOKUP(CF$4,data_col,data_val))</f>
        <v>69.88</v>
      </c>
      <c r="CG16" s="110"/>
      <c r="CH16" s="24" cm="1">
        <f t="array" ref="CH16">IF(_xlfn.XLOOKUP($A16,data_i,_xlfn.XLOOKUP(CH$4,data_col,data_val)) &gt; 0,_xlfn.XLOOKUP($A16,data_i,_xlfn.XLOOKUP(CH$4,data_col,data_val))," ")</f>
        <v>110</v>
      </c>
      <c r="CI16" s="24" cm="1">
        <f t="array" ref="CI16">IF(_xlfn.XLOOKUP($A16,data_i,_xlfn.XLOOKUP(CI$4,data_col,data_val)) &gt; 0,_xlfn.XLOOKUP($A16,data_i,_xlfn.XLOOKUP(CI$4,data_col,data_val))," ")</f>
        <v>205</v>
      </c>
      <c r="CJ16" s="24" cm="1">
        <f t="array" ref="CJ16">IF(_xlfn.XLOOKUP($A16,data_i,_xlfn.XLOOKUP(CJ$4,data_col,data_val)) &gt; 0,_xlfn.XLOOKUP($A16,data_i,_xlfn.XLOOKUP(CJ$4,data_col,data_val))," ")</f>
        <v>189</v>
      </c>
      <c r="CK16" s="24" cm="1">
        <f t="array" ref="CK16">IF(_xlfn.XLOOKUP($A16,data_i,_xlfn.XLOOKUP(CK$4,data_col,data_val)) &gt; 0,_xlfn.XLOOKUP($A16,data_i,_xlfn.XLOOKUP(CK$4,data_col,data_val))," ")</f>
        <v>126</v>
      </c>
      <c r="CL16" s="24" cm="1">
        <f t="array" ref="CL16">IF(_xlfn.XLOOKUP($A16,data_i,_xlfn.XLOOKUP(CL$4,data_col,data_val)) &gt; 0,_xlfn.XLOOKUP($A16,data_i,_xlfn.XLOOKUP(CL$4,data_col,data_val))," ")</f>
        <v>220</v>
      </c>
      <c r="CM16" s="24" cm="1">
        <f t="array" ref="CM16">IF(_xlfn.XLOOKUP($A16,data_i,_xlfn.XLOOKUP(CM$4,data_col,data_val)) &gt; 0,_xlfn.XLOOKUP($A16,data_i,_xlfn.XLOOKUP(CM$4,data_col,data_val))," ")</f>
        <v>189</v>
      </c>
      <c r="CN16" s="24" cm="1">
        <f t="array" ref="CN16">IF(_xlfn.XLOOKUP($A16,data_i,_xlfn.XLOOKUP(CN$4,data_col,data_val)) &gt; 0,_xlfn.XLOOKUP($A16,data_i,_xlfn.XLOOKUP(CN$4,data_col,data_val))," ")</f>
        <v>158</v>
      </c>
      <c r="CO16" s="24" cm="1">
        <f t="array" ref="CO16">IF(_xlfn.XLOOKUP($A16,data_i,_xlfn.XLOOKUP(CO$4,data_col,data_val)) &gt; 0,_xlfn.XLOOKUP($A16,data_i,_xlfn.XLOOKUP(CO$4,data_col,data_val))," ")</f>
        <v>174</v>
      </c>
      <c r="CP16" s="24" cm="1">
        <f t="array" ref="CP16">IF(_xlfn.XLOOKUP($A16,data_i,_xlfn.XLOOKUP(CP$4,data_col,data_val)) &gt; 0,_xlfn.XLOOKUP($A16,data_i,_xlfn.XLOOKUP(CP$4,data_col,data_val))," ")</f>
        <v>158</v>
      </c>
      <c r="CQ16" s="24" cm="1">
        <f t="array" ref="CQ16">IF(_xlfn.XLOOKUP($A16,data_i,_xlfn.XLOOKUP(CQ$4,data_col,data_val)) &gt; 0,_xlfn.XLOOKUP($A16,data_i,_xlfn.XLOOKUP(CQ$4,data_col,data_val))," ")</f>
        <v>189</v>
      </c>
      <c r="CR16" s="24" cm="1">
        <f t="array" ref="CR16">IF(_xlfn.XLOOKUP($A16,data_i,_xlfn.XLOOKUP(CR$4,data_col,data_val)) &gt; 0,_xlfn.XLOOKUP($A16,data_i,_xlfn.XLOOKUP(CR$4,data_col,data_val))," ")</f>
        <v>189</v>
      </c>
      <c r="CS16" s="24" cm="1">
        <f t="array" ref="CS16">IF(_xlfn.XLOOKUP($A16,data_i,_xlfn.XLOOKUP(CS$4,data_col,data_val)) &gt; 0,_xlfn.XLOOKUP($A16,data_i,_xlfn.XLOOKUP(CS$4,data_col,data_val))," ")</f>
        <v>110</v>
      </c>
      <c r="CT16" s="24" cm="1">
        <f t="array" ref="CT16">IF(_xlfn.XLOOKUP($A16,data_i,_xlfn.XLOOKUP(CT$4,data_col,data_val)) &gt; 0,_xlfn.XLOOKUP($A16,data_i,_xlfn.XLOOKUP(CT$4,data_col,data_val))," ")</f>
        <v>205</v>
      </c>
      <c r="CU16" s="24" cm="1">
        <f t="array" ref="CU16">IF(_xlfn.XLOOKUP($A16,data_i,_xlfn.XLOOKUP(CU$4,data_col,data_val)) &gt; 0,_xlfn.XLOOKUP($A16,data_i,_xlfn.XLOOKUP(CU$4,data_col,data_val))," ")</f>
        <v>205</v>
      </c>
      <c r="CV16" s="24" cm="1">
        <f t="array" ref="CV16">IF(_xlfn.XLOOKUP($A16,data_i,_xlfn.XLOOKUP(CV$4,data_col,data_val)) &gt; 0,_xlfn.XLOOKUP($A16,data_i,_xlfn.XLOOKUP(CV$4,data_col,data_val))," ")</f>
        <v>269</v>
      </c>
      <c r="CW16" s="24" cm="1">
        <f t="array" ref="CW16">IF(_xlfn.XLOOKUP($A16,data_i,_xlfn.XLOOKUP(CW$4,data_col,data_val)) &gt; 0,_xlfn.XLOOKUP($A16,data_i,_xlfn.XLOOKUP(CW$4,data_col,data_val))," ")</f>
        <v>205</v>
      </c>
      <c r="CX16" s="24" cm="1">
        <f t="array" ref="CX16">IF(_xlfn.XLOOKUP($A16,data_i,_xlfn.XLOOKUP(CX$4,data_col,data_val)) &gt; 0,_xlfn.XLOOKUP($A16,data_i,_xlfn.XLOOKUP(CX$4,data_col,data_val))," ")</f>
        <v>205</v>
      </c>
      <c r="CY16" s="24" cm="1">
        <f t="array" ref="CY16">IF(_xlfn.XLOOKUP($A16,data_i,_xlfn.XLOOKUP(CY$4,data_col,data_val)) &gt; 0,_xlfn.XLOOKUP($A16,data_i,_xlfn.XLOOKUP(CY$4,data_col,data_val))," ")</f>
        <v>110</v>
      </c>
      <c r="CZ16" s="24" cm="1">
        <f t="array" ref="CZ16">IF(_xlfn.XLOOKUP($A16,data_i,_xlfn.XLOOKUP(CZ$4,data_col,data_val)) &gt; 0,_xlfn.XLOOKUP($A16,data_i,_xlfn.XLOOKUP(CZ$4,data_col,data_val))," ")</f>
        <v>220</v>
      </c>
      <c r="DA16" s="24" cm="1">
        <f t="array" ref="DA16">IF(_xlfn.XLOOKUP($A16,data_i,_xlfn.XLOOKUP(DA$4,data_col,data_val)) &gt; 0,_xlfn.XLOOKUP($A16,data_i,_xlfn.XLOOKUP(DA$4,data_col,data_val))," ")</f>
        <v>237</v>
      </c>
      <c r="DB16" s="24" cm="1">
        <f t="array" ref="DB16">IF(_xlfn.XLOOKUP($A16,data_i,_xlfn.XLOOKUP(DB$4,data_col,data_val)) &gt; 0,_xlfn.XLOOKUP($A16,data_i,_xlfn.XLOOKUP(DB$4,data_col,data_val))," ")</f>
        <v>364</v>
      </c>
      <c r="DC16" s="24" cm="1">
        <f t="array" ref="DC16">IF(_xlfn.XLOOKUP($A16,data_i,_xlfn.XLOOKUP(DC$4,data_col,data_val)) &gt; 0,_xlfn.XLOOKUP($A16,data_i,_xlfn.XLOOKUP(DC$4,data_col,data_val))," ")</f>
        <v>110</v>
      </c>
      <c r="DD16" s="24" cm="1">
        <f t="array" ref="DD16">IF(_xlfn.XLOOKUP($A16,data_i,_xlfn.XLOOKUP(DD$4,data_col,data_val)) &gt; 0,_xlfn.XLOOKUP($A16,data_i,_xlfn.XLOOKUP(DD$4,data_col,data_val))," ")</f>
        <v>94</v>
      </c>
      <c r="DE16" s="24" cm="1">
        <f t="array" ref="DE16">IF(_xlfn.XLOOKUP($A16,data_i,_xlfn.XLOOKUP(DE$4,data_col,data_val)) &gt; 0,_xlfn.XLOOKUP($A16,data_i,_xlfn.XLOOKUP(DE$4,data_col,data_val))," ")</f>
        <v>94</v>
      </c>
      <c r="DF16" s="110"/>
      <c r="DG16" s="24" cm="1">
        <f t="array" ref="DG16">IF(_xlfn.XLOOKUP($A16,data_i,_xlfn.XLOOKUP(DG$4,data_col,data_val)) &gt; 0,_xlfn.XLOOKUP($A16,data_i,_xlfn.XLOOKUP(DG$4,data_col,data_val))," ")</f>
        <v>427</v>
      </c>
      <c r="DH16" s="24" cm="1">
        <f t="array" ref="DH16">IF(_xlfn.XLOOKUP($A16,data_i,_xlfn.XLOOKUP(DH$4,data_col,data_val)) &gt; 0,_xlfn.XLOOKUP($A16,data_i,_xlfn.XLOOKUP(DH$4,data_col,data_val))," ")</f>
        <v>476</v>
      </c>
      <c r="DI16" s="24" cm="1">
        <f t="array" ref="DI16">IF(_xlfn.XLOOKUP($A16,data_i,_xlfn.XLOOKUP(DI$4,data_col,data_val)) &gt; 0,_xlfn.XLOOKUP($A16,data_i,_xlfn.XLOOKUP(DI$4,data_col,data_val))," ")</f>
        <v>390</v>
      </c>
      <c r="DJ16" s="24" cm="1">
        <f t="array" ref="DJ16">IF(_xlfn.XLOOKUP($A16,data_i,_xlfn.XLOOKUP(DJ$4,data_col,data_val)) &gt; 0,_xlfn.XLOOKUP($A16,data_i,_xlfn.XLOOKUP(DJ$4,data_col,data_val))," ")</f>
        <v>280</v>
      </c>
      <c r="DK16" s="24" cm="1">
        <f t="array" ref="DK16">IF(_xlfn.XLOOKUP($A16,data_i,_xlfn.XLOOKUP(DK$4,data_col,data_val)) &gt; 0,_xlfn.XLOOKUP($A16,data_i,_xlfn.XLOOKUP(DK$4,data_col,data_val))," ")</f>
        <v>500</v>
      </c>
      <c r="DL16" s="24" cm="1">
        <f t="array" ref="DL16">IF(_xlfn.XLOOKUP($A16,data_i,_xlfn.XLOOKUP(DL$4,data_col,data_val)) &gt; 0,_xlfn.XLOOKUP($A16,data_i,_xlfn.XLOOKUP(DL$4,data_col,data_val))," ")</f>
        <v>354</v>
      </c>
      <c r="DM16" s="24" cm="1">
        <f t="array" ref="DM16">IF(_xlfn.XLOOKUP($A16,data_i,_xlfn.XLOOKUP(DM$4,data_col,data_val)) &gt; 0,_xlfn.XLOOKUP($A16,data_i,_xlfn.XLOOKUP(DM$4,data_col,data_val))," ")</f>
        <v>415</v>
      </c>
      <c r="DN16" s="24" cm="1">
        <f t="array" ref="DN16">IF(_xlfn.XLOOKUP($A16,data_i,_xlfn.XLOOKUP(DN$4,data_col,data_val)) &gt; 0,_xlfn.XLOOKUP($A16,data_i,_xlfn.XLOOKUP(DN$4,data_col,data_val))," ")</f>
        <v>305</v>
      </c>
      <c r="DO16" s="24" cm="1">
        <f t="array" ref="DO16">IF(_xlfn.XLOOKUP($A16,data_i,_xlfn.XLOOKUP(DO$4,data_col,data_val)) &gt; 0,_xlfn.XLOOKUP($A16,data_i,_xlfn.XLOOKUP(DO$4,data_col,data_val))," ")</f>
        <v>500</v>
      </c>
      <c r="DP16" s="24" cm="1">
        <f t="array" ref="DP16">IF(_xlfn.XLOOKUP($A16,data_i,_xlfn.XLOOKUP(DP$4,data_col,data_val)) &gt; 0,_xlfn.XLOOKUP($A16,data_i,_xlfn.XLOOKUP(DP$4,data_col,data_val))," ")</f>
        <v>341</v>
      </c>
      <c r="DQ16" s="24" cm="1">
        <f t="array" ref="DQ16">IF(_xlfn.XLOOKUP($A16,data_i,_xlfn.XLOOKUP(DQ$4,data_col,data_val)) &gt; 0,_xlfn.XLOOKUP($A16,data_i,_xlfn.XLOOKUP(DQ$4,data_col,data_val))," ")</f>
        <v>366</v>
      </c>
      <c r="DR16" s="24" cm="1">
        <f t="array" ref="DR16">IF(_xlfn.XLOOKUP($A16,data_i,_xlfn.XLOOKUP(DR$4,data_col,data_val)) &gt; 0,_xlfn.XLOOKUP($A16,data_i,_xlfn.XLOOKUP(DR$4,data_col,data_val))," ")</f>
        <v>366</v>
      </c>
      <c r="DS16" s="24" cm="1">
        <f t="array" ref="DS16">IF(_xlfn.XLOOKUP($A16,data_i,_xlfn.XLOOKUP(DS$4,data_col,data_val)) &gt; 0,_xlfn.XLOOKUP($A16,data_i,_xlfn.XLOOKUP(DS$4,data_col,data_val))," ")</f>
        <v>317</v>
      </c>
      <c r="DT16" s="24" cm="1">
        <f t="array" ref="DT16">IF(_xlfn.XLOOKUP($A16,data_i,_xlfn.XLOOKUP(DT$4,data_col,data_val)) &gt; 0,_xlfn.XLOOKUP($A16,data_i,_xlfn.XLOOKUP(DT$4,data_col,data_val))," ")</f>
        <v>488</v>
      </c>
      <c r="DU16" s="24" cm="1">
        <f t="array" ref="DU16">IF(_xlfn.XLOOKUP($A16,data_i,_xlfn.XLOOKUP(DU$4,data_col,data_val)) &gt; 0,_xlfn.XLOOKUP($A16,data_i,_xlfn.XLOOKUP(DU$4,data_col,data_val))," ")</f>
        <v>354</v>
      </c>
      <c r="DV16" s="24" cm="1">
        <f t="array" ref="DV16">IF(_xlfn.XLOOKUP($A16,data_i,_xlfn.XLOOKUP(DV$4,data_col,data_val)) &gt; 0,_xlfn.XLOOKUP($A16,data_i,_xlfn.XLOOKUP(DV$4,data_col,data_val))," ")</f>
        <v>415</v>
      </c>
      <c r="DW16" s="24" cm="1">
        <f t="array" ref="DW16">IF(_xlfn.XLOOKUP($A16,data_i,_xlfn.XLOOKUP(DW$4,data_col,data_val)) &gt; 0,_xlfn.XLOOKUP($A16,data_i,_xlfn.XLOOKUP(DW$4,data_col,data_val))," ")</f>
        <v>329</v>
      </c>
      <c r="DX16" s="24" cm="1">
        <f t="array" ref="DX16">IF(_xlfn.XLOOKUP($A16,data_i,_xlfn.XLOOKUP(DX$4,data_col,data_val)) &gt; 0,_xlfn.XLOOKUP($A16,data_i,_xlfn.XLOOKUP(DX$4,data_col,data_val))," ")</f>
        <v>500</v>
      </c>
      <c r="DY16" s="24" cm="1">
        <f t="array" ref="DY16">IF(_xlfn.XLOOKUP($A16,data_i,_xlfn.XLOOKUP(DY$4,data_col,data_val)) &gt; 0,_xlfn.XLOOKUP($A16,data_i,_xlfn.XLOOKUP(DY$4,data_col,data_val))," ")</f>
        <v>525</v>
      </c>
      <c r="DZ16" s="24" cm="1">
        <f t="array" ref="DZ16">IF(_xlfn.XLOOKUP($A16,data_i,_xlfn.XLOOKUP(DZ$4,data_col,data_val)) &gt; 0,_xlfn.XLOOKUP($A16,data_i,_xlfn.XLOOKUP(DZ$4,data_col,data_val))," ")</f>
        <v>415</v>
      </c>
      <c r="EA16" s="24" cm="1">
        <f t="array" ref="EA16">IF(_xlfn.XLOOKUP($A16,data_i,_xlfn.XLOOKUP(EA$4,data_col,data_val)) &gt; 0,_xlfn.XLOOKUP($A16,data_i,_xlfn.XLOOKUP(EA$4,data_col,data_val))," ")</f>
        <v>427</v>
      </c>
      <c r="EB16" s="24" cm="1">
        <f t="array" ref="EB16">IF(_xlfn.XLOOKUP($A16,data_i,_xlfn.XLOOKUP(EB$4,data_col,data_val)) &gt; 0,_xlfn.XLOOKUP($A16,data_i,_xlfn.XLOOKUP(EB$4,data_col,data_val))," ")</f>
        <v>500</v>
      </c>
      <c r="EC16" s="24" cm="1">
        <f t="array" ref="EC16">IF(_xlfn.XLOOKUP($A16,data_i,_xlfn.XLOOKUP(EC$4,data_col,data_val)) &gt; 0,_xlfn.XLOOKUP($A16,data_i,_xlfn.XLOOKUP(EC$4,data_col,data_val))," ")</f>
        <v>439</v>
      </c>
      <c r="ED16" s="24" cm="1">
        <f t="array" ref="ED16">IF(_xlfn.XLOOKUP($A16,data_i,_xlfn.XLOOKUP(ED$4,data_col,data_val)) &gt; 0,_xlfn.XLOOKUP($A16,data_i,_xlfn.XLOOKUP(ED$4,data_col,data_val))," ")</f>
        <v>378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366</v>
      </c>
      <c r="EH16" s="24" cm="1">
        <f t="array" ref="EH16">IF(_xlfn.XLOOKUP($A16,data_i,_xlfn.XLOOKUP(EH$4,data_col,data_val)) &gt; 0,_xlfn.XLOOKUP($A16,data_i,_xlfn.XLOOKUP(EH$4,data_col,data_val))," ")</f>
        <v>364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366</v>
      </c>
      <c r="EL16" s="24" cm="1">
        <f t="array" ref="EL16">IF(_xlfn.XLOOKUP($A16,data_i,_xlfn.XLOOKUP(EL$4,data_col,data_val)) &gt; 0,_xlfn.XLOOKUP($A16,data_i,_xlfn.XLOOKUP(EL$4,data_col,data_val))," ")</f>
        <v>366</v>
      </c>
      <c r="EM16" s="24" cm="1">
        <f t="array" ref="EM16">IF(_xlfn.XLOOKUP($A16,data_i,_xlfn.XLOOKUP(EM$4,data_col,data_val)) &gt; 0,_xlfn.XLOOKUP($A16,data_i,_xlfn.XLOOKUP(EM$4,data_col,data_val))," ")</f>
        <v>365</v>
      </c>
      <c r="EN16" s="24" cm="1">
        <f t="array" ref="EN16">IF(_xlfn.XLOOKUP($A16,data_i,_xlfn.XLOOKUP(EN$4,data_col,data_val)) &gt; 0,_xlfn.XLOOKUP($A16,data_i,_xlfn.XLOOKUP(EN$4,data_col,data_val))," ")</f>
        <v>364</v>
      </c>
      <c r="EO16" s="24" cm="1">
        <f t="array" ref="EO16">IF(_xlfn.XLOOKUP($A16,data_i,_xlfn.XLOOKUP(EO$4,data_col,data_val)) &gt; 0,_xlfn.XLOOKUP($A16,data_i,_xlfn.XLOOKUP(EO$4,data_col,data_val))," ")</f>
        <v>364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367</v>
      </c>
      <c r="ER16" s="24" cm="1">
        <f t="array" ref="ER16">IF(_xlfn.XLOOKUP($A16,data_i,_xlfn.XLOOKUP(ER$4,data_col,data_val)) &gt; 0,_xlfn.XLOOKUP($A16,data_i,_xlfn.XLOOKUP(ER$4,data_col,data_val))," ")</f>
        <v>367</v>
      </c>
      <c r="ES16" s="24" cm="1">
        <f t="array" ref="ES16">IF(_xlfn.XLOOKUP($A16,data_i,_xlfn.XLOOKUP(ES$4,data_col,data_val)) &gt; 0,_xlfn.XLOOKUP($A16,data_i,_xlfn.XLOOKUP(ES$4,data_col,data_val))," ")</f>
        <v>364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366</v>
      </c>
      <c r="EW16" s="24" cm="1">
        <f t="array" ref="EW16">IF(_xlfn.XLOOKUP($A16,data_i,_xlfn.XLOOKUP(EW$4,data_col,data_val)) &gt; 0,_xlfn.XLOOKUP($A16,data_i,_xlfn.XLOOKUP(EW$4,data_col,data_val))," ")</f>
        <v>365</v>
      </c>
      <c r="EX16" s="24" cm="1">
        <f t="array" ref="EX16">IF(_xlfn.XLOOKUP($A16,data_i,_xlfn.XLOOKUP(EX$4,data_col,data_val)) &gt; 0,_xlfn.XLOOKUP($A16,data_i,_xlfn.XLOOKUP(EX$4,data_col,data_val))," ")</f>
        <v>365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366</v>
      </c>
      <c r="FA16" s="24" cm="1">
        <f t="array" ref="FA16">IF(_xlfn.XLOOKUP($A16,data_i,_xlfn.XLOOKUP(FA$4,data_col,data_val)) &gt; 0,_xlfn.XLOOKUP($A16,data_i,_xlfn.XLOOKUP(FA$4,data_col,data_val))," ")</f>
        <v>366</v>
      </c>
      <c r="FB16" s="24" cm="1">
        <f t="array" ref="FB16">IF(_xlfn.XLOOKUP($A16,data_i,_xlfn.XLOOKUP(FB$4,data_col,data_val)) &gt; 0,_xlfn.XLOOKUP($A16,data_i,_xlfn.XLOOKUP(FB$4,data_col,data_val))," ")</f>
        <v>363</v>
      </c>
      <c r="FC16" s="24" cm="1">
        <f t="array" ref="FC16">IF(_xlfn.XLOOKUP($A16,data_i,_xlfn.XLOOKUP(FC$4,data_col,data_val)) &gt; 0,_xlfn.XLOOKUP($A16,data_i,_xlfn.XLOOKUP(FC$4,data_col,data_val))," ")</f>
        <v>364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496</v>
      </c>
      <c r="FH16" s="24" cm="1">
        <f t="array" ref="FH16">IF(_xlfn.XLOOKUP($A16,data_i,_xlfn.XLOOKUP(FH$4,data_col,data_val)) &gt; 0,_xlfn.XLOOKUP($A16,data_i,_xlfn.XLOOKUP(FH$4,data_col,data_val))," ")</f>
        <v>496</v>
      </c>
      <c r="FI16" s="24" cm="1">
        <f t="array" ref="FI16">IF(_xlfn.XLOOKUP($A16,data_i,_xlfn.XLOOKUP(FI$4,data_col,data_val)) &gt; 0,_xlfn.XLOOKUP($A16,data_i,_xlfn.XLOOKUP(FI$4,data_col,data_val))," ")</f>
        <v>495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493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496</v>
      </c>
      <c r="FO16" s="24" cm="1">
        <f t="array" ref="FO16">IF(_xlfn.XLOOKUP($A16,data_i,_xlfn.XLOOKUP(FO$4,data_col,data_val)) &gt; 0,_xlfn.XLOOKUP($A16,data_i,_xlfn.XLOOKUP(FO$4,data_col,data_val))," ")</f>
        <v>495</v>
      </c>
      <c r="FP16" s="24" cm="1">
        <f t="array" ref="FP16">IF(_xlfn.XLOOKUP($A16,data_i,_xlfn.XLOOKUP(FP$4,data_col,data_val)) &gt; 0,_xlfn.XLOOKUP($A16,data_i,_xlfn.XLOOKUP(FP$4,data_col,data_val))," ")</f>
        <v>495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494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497</v>
      </c>
      <c r="FY16" s="24" cm="1">
        <f t="array" ref="FY16">IF(_xlfn.XLOOKUP($A16,data_i,_xlfn.XLOOKUP(FY$4,data_col,data_val)) &gt; 0,_xlfn.XLOOKUP($A16,data_i,_xlfn.XLOOKUP(FY$4,data_col,data_val))," ")</f>
        <v>495</v>
      </c>
      <c r="FZ16" s="24" cm="1">
        <f t="array" ref="FZ16">IF(_xlfn.XLOOKUP($A16,data_i,_xlfn.XLOOKUP(FZ$4,data_col,data_val)) &gt; 0,_xlfn.XLOOKUP($A16,data_i,_xlfn.XLOOKUP(FZ$4,data_col,data_val))," ")</f>
        <v>496</v>
      </c>
      <c r="GA16" s="24" cm="1">
        <f t="array" ref="GA16">IF(_xlfn.XLOOKUP($A16,data_i,_xlfn.XLOOKUP(GA$4,data_col,data_val)) &gt; 0,_xlfn.XLOOKUP($A16,data_i,_xlfn.XLOOKUP(GA$4,data_col,data_val))," ")</f>
        <v>495</v>
      </c>
      <c r="GB16" s="24" cm="1">
        <f t="array" ref="GB16">IF(_xlfn.XLOOKUP($A16,data_i,_xlfn.XLOOKUP(GB$4,data_col,data_val)) &gt; 0,_xlfn.XLOOKUP($A16,data_i,_xlfn.XLOOKUP(GB$4,data_col,data_val))," ")</f>
        <v>495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 x14ac:dyDescent="0.2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6453</v>
      </c>
      <c r="K17" s="142" cm="1">
        <f t="array" ref="K17">_xlfn.XLOOKUP($A17,data_i,_xlfn.XLOOKUP(K$4,data_col,data_val))</f>
        <v>917</v>
      </c>
      <c r="L17" s="24">
        <f t="shared" si="1"/>
        <v>7.0370774263904039</v>
      </c>
      <c r="M17" s="201" cm="1">
        <f t="array" ref="M17">HYPERLINK(GM17,_xlfn.XLOOKUP($A17,val_i,_xlfn.XLOOKUP(M$4,val_col,val_val)))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0.11599999999999999</v>
      </c>
      <c r="O17" s="109" cm="1">
        <f t="array" ref="O17">$J17-_xlfn.XLOOKUP($A17,val_i,_xlfn.XLOOKUP("oph@start",val_col,val_val))</f>
        <v>2345</v>
      </c>
      <c r="P17" s="24" cm="1">
        <f t="array" ref="P17">K17-_xlfn.XLOOKUP($A17,val_i,_xlfn.XLOOKUP("Starts@Start",val_col,val_val))</f>
        <v>191</v>
      </c>
      <c r="Q17" s="109">
        <f t="shared" si="2"/>
        <v>12.277486910994764</v>
      </c>
      <c r="R17" s="110">
        <f t="shared" si="3"/>
        <v>13.323863636363637</v>
      </c>
      <c r="S17" s="97" t="str">
        <f t="shared" si="4"/>
        <v>done</v>
      </c>
      <c r="T17" s="97">
        <f t="shared" si="4"/>
        <v>44318.963115449536</v>
      </c>
      <c r="U17" s="97">
        <f t="shared" si="4"/>
        <v>44469.069725257636</v>
      </c>
      <c r="V17" s="147"/>
      <c r="W17" s="131" t="str" cm="1">
        <f t="array" ref="W17">_xlfn.XLOOKUP($A17,data_i,_xlfn.XLOOKUP(W$4,data_col,data_val))</f>
        <v>Running</v>
      </c>
      <c r="X17" s="131" cm="1">
        <f t="array" ref="X17">_xlfn.XLOOKUP($A17,data_i,_xlfn.XLOOKUP(X$4,data_col,data_val))</f>
        <v>6453</v>
      </c>
      <c r="Y17" s="131" cm="1">
        <f t="array" ref="Y17">_xlfn.XLOOKUP($A17,data_i,_xlfn.XLOOKUP(Y$4,data_col,data_val))</f>
        <v>917</v>
      </c>
      <c r="Z17" s="131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47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I17" s="142"/>
      <c r="AJ17" s="241" cm="1">
        <f t="array" ref="AJ17">_xlfn.XLOOKUP($A17,prop_i,_xlfn.XLOOKUP(AJ$4,prop_col,prop_val))</f>
        <v>44068</v>
      </c>
      <c r="AK17" s="142"/>
      <c r="AM17" s="142" cm="1">
        <f t="array" ref="AM17">_xlfn.XLOOKUP($A17,data_i,_xlfn.XLOOKUP(AM$4,data_col,data_val))</f>
        <v>3356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21.960190524831592</v>
      </c>
      <c r="AQ17" s="142" cm="1">
        <f t="array" ref="AQ17">_xlfn.XLOOKUP($A17,data_i,_xlfn.XLOOKUP(AQ$4,data_col,data_val))</f>
        <v>3356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3068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2345</v>
      </c>
      <c r="BB17" s="203" cm="1">
        <f t="array" ref="BB17">IF(_xlfn.XLOOKUP($A17,data_i,_xlfn.XLOOKUP(BB$4,data_col,data_val)) &gt; 0,_xlfn.XLOOKUP($A17,data_i,_xlfn.XLOOKUP(BB$4,data_col,data_val))," ")</f>
        <v>0.11599999999999999</v>
      </c>
      <c r="BC17" s="110" cm="1">
        <f t="array" ref="BC17">_xlfn.XLOOKUP($A17,data_i,_xlfn.XLOOKUP(BC$4,data_col,data_val))</f>
        <v>-17.739999999999998</v>
      </c>
      <c r="BD17" s="139" cm="1">
        <f t="array" ref="BD17">_xlfn.XLOOKUP($A17,data_i,_xlfn.XLOOKUP(BD$4,data_col,data_val))</f>
        <v>4.1300000000000008</v>
      </c>
      <c r="BE17" s="139" cm="1">
        <f t="array" ref="BE17">_xlfn.XLOOKUP($A17,data_i,_xlfn.XLOOKUP(BE$4,data_col,data_val))</f>
        <v>1.3066363636363638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2.0219999999999998</v>
      </c>
      <c r="BI17" s="139" cm="1">
        <f t="array" ref="BI17">_xlfn.XLOOKUP($A17,data_i,_xlfn.XLOOKUP(BI$4,data_col,data_val))</f>
        <v>0</v>
      </c>
      <c r="BJ17" s="146" t="str">
        <f t="shared" si="6"/>
        <v xml:space="preserve"> </v>
      </c>
      <c r="BK17" s="139"/>
      <c r="BL17" s="139" cm="1">
        <f t="array" ref="BL17">_xlfn.XLOOKUP($A17,data_i,_xlfn.XLOOKUP(BL$4,data_col,data_val))</f>
        <v>0.74</v>
      </c>
      <c r="BM17" s="24" cm="1">
        <f t="array" ref="BM17">_xlfn.XLOOKUP($A17,data_i,_xlfn.XLOOKUP(BM$4,data_col,data_val))</f>
        <v>30.4</v>
      </c>
      <c r="BN17" s="24" cm="1">
        <f t="array" ref="BN17">_xlfn.XLOOKUP($A17,data_i,_xlfn.XLOOKUP(BN$4,data_col,data_val))</f>
        <v>99.9</v>
      </c>
      <c r="BO17" s="110" cm="1">
        <f t="array" ref="BO17">_xlfn.XLOOKUP($A17,data_i,_xlfn.XLOOKUP(BO$4,data_col,data_val))</f>
        <v>63.8</v>
      </c>
      <c r="BP17" s="110" cm="1">
        <f t="array" ref="BP17">_xlfn.XLOOKUP($A17,data_i,_xlfn.XLOOKUP(BP$4,data_col,data_val))</f>
        <v>188.4</v>
      </c>
      <c r="BQ17" s="110" cm="1">
        <f t="array" ref="BQ17">_xlfn.XLOOKUP($A17,data_i,_xlfn.XLOOKUP(BQ$4,data_col,data_val))</f>
        <v>6.6</v>
      </c>
      <c r="BR17" s="24" cm="1">
        <f t="array" ref="BR17">_xlfn.XLOOKUP($A17,data_i,_xlfn.XLOOKUP(BR$4,data_col,data_val))</f>
        <v>1072</v>
      </c>
      <c r="BS17" s="24" cm="1">
        <f t="array" ref="BS17">_xlfn.XLOOKUP($A17,data_i,_xlfn.XLOOKUP(BS$4,data_col,data_val))</f>
        <v>156</v>
      </c>
      <c r="BT17" s="109">
        <f t="shared" si="7"/>
        <v>700.80928777368729</v>
      </c>
      <c r="BU17" s="162">
        <f>IFERROR((AX17*_xlfn.XLOOKUP(F17,summary!$S$3:$S$6,summary!$W$31:$W$34))/(BT17*$BS$1)," ")</f>
        <v>0.43777958619046586</v>
      </c>
      <c r="BV17" s="24" cm="1">
        <f t="array" ref="BV17">_xlfn.XLOOKUP($A17,data_i,_xlfn.XLOOKUP(BV$4,data_col,data_val))</f>
        <v>696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B17" s="202" t="str" cm="1">
        <f t="array" ref="CB17">IF(_xlfn.XLOOKUP($A17,data_i,_xlfn.XLOOKUP(CB$4,data_col,data_val)) &gt; 0,_xlfn.XLOOKUP($A17,data_i,_xlfn.XLOOKUP(CB$4,data_col,data_val))," ")</f>
        <v xml:space="preserve"> </v>
      </c>
      <c r="CC17" s="202" t="str" cm="1">
        <f t="array" ref="CC17">IF(_xlfn.XLOOKUP($A17,data_i,_xlfn.XLOOKUP(CC$4,data_col,data_val)) &gt; 0,_xlfn.XLOOKUP($A17,data_i,_xlfn.XLOOKUP(CC$4,data_col,data_val))," ")</f>
        <v xml:space="preserve"> </v>
      </c>
      <c r="CD17" s="202" t="str" cm="1">
        <f t="array" ref="CD17">IF(_xlfn.XLOOKUP($A17,data_i,_xlfn.XLOOKUP(CD$4,data_col,data_val)) &gt; 0,_xlfn.XLOOKUP($A17,data_i,_xlfn.XLOOKUP(CD$4,data_col,data_val))," ")</f>
        <v xml:space="preserve"> </v>
      </c>
      <c r="CF17" s="24" cm="1">
        <f t="array" ref="CF17">_xlfn.XLOOKUP($A17,data_i,_xlfn.XLOOKUP(CF$4,data_col,data_val))</f>
        <v>71.62</v>
      </c>
      <c r="CG17" s="110"/>
      <c r="CH17" s="24" cm="1">
        <f t="array" ref="CH17">IF(_xlfn.XLOOKUP($A17,data_i,_xlfn.XLOOKUP(CH$4,data_col,data_val)) &gt; 0,_xlfn.XLOOKUP($A17,data_i,_xlfn.XLOOKUP(CH$4,data_col,data_val))," ")</f>
        <v>110</v>
      </c>
      <c r="CI17" s="24" cm="1">
        <f t="array" ref="CI17">IF(_xlfn.XLOOKUP($A17,data_i,_xlfn.XLOOKUP(CI$4,data_col,data_val)) &gt; 0,_xlfn.XLOOKUP($A17,data_i,_xlfn.XLOOKUP(CI$4,data_col,data_val))," ")</f>
        <v>141</v>
      </c>
      <c r="CJ17" s="24" cm="1">
        <f t="array" ref="CJ17">IF(_xlfn.XLOOKUP($A17,data_i,_xlfn.XLOOKUP(CJ$4,data_col,data_val)) &gt; 0,_xlfn.XLOOKUP($A17,data_i,_xlfn.XLOOKUP(CJ$4,data_col,data_val))," ")</f>
        <v>141</v>
      </c>
      <c r="CK17" s="24" cm="1">
        <f t="array" ref="CK17">IF(_xlfn.XLOOKUP($A17,data_i,_xlfn.XLOOKUP(CK$4,data_col,data_val)) &gt; 0,_xlfn.XLOOKUP($A17,data_i,_xlfn.XLOOKUP(CK$4,data_col,data_val))," ")</f>
        <v>94</v>
      </c>
      <c r="CL17" s="24" cm="1">
        <f t="array" ref="CL17">IF(_xlfn.XLOOKUP($A17,data_i,_xlfn.XLOOKUP(CL$4,data_col,data_val)) &gt; 0,_xlfn.XLOOKUP($A17,data_i,_xlfn.XLOOKUP(CL$4,data_col,data_val))," ")</f>
        <v>174</v>
      </c>
      <c r="CM17" s="24" cm="1">
        <f t="array" ref="CM17">IF(_xlfn.XLOOKUP($A17,data_i,_xlfn.XLOOKUP(CM$4,data_col,data_val)) &gt; 0,_xlfn.XLOOKUP($A17,data_i,_xlfn.XLOOKUP(CM$4,data_col,data_val))," ")</f>
        <v>158</v>
      </c>
      <c r="CN17" s="24" cm="1">
        <f t="array" ref="CN17">IF(_xlfn.XLOOKUP($A17,data_i,_xlfn.XLOOKUP(CN$4,data_col,data_val)) &gt; 0,_xlfn.XLOOKUP($A17,data_i,_xlfn.XLOOKUP(CN$4,data_col,data_val))," ")</f>
        <v>158</v>
      </c>
      <c r="CO17" s="24" cm="1">
        <f t="array" ref="CO17">IF(_xlfn.XLOOKUP($A17,data_i,_xlfn.XLOOKUP(CO$4,data_col,data_val)) &gt; 0,_xlfn.XLOOKUP($A17,data_i,_xlfn.XLOOKUP(CO$4,data_col,data_val))," ")</f>
        <v>158</v>
      </c>
      <c r="CP17" s="24" cm="1">
        <f t="array" ref="CP17">IF(_xlfn.XLOOKUP($A17,data_i,_xlfn.XLOOKUP(CP$4,data_col,data_val)) &gt; 0,_xlfn.XLOOKUP($A17,data_i,_xlfn.XLOOKUP(CP$4,data_col,data_val))," ")</f>
        <v>174</v>
      </c>
      <c r="CQ17" s="24" cm="1">
        <f t="array" ref="CQ17">IF(_xlfn.XLOOKUP($A17,data_i,_xlfn.XLOOKUP(CQ$4,data_col,data_val)) &gt; 0,_xlfn.XLOOKUP($A17,data_i,_xlfn.XLOOKUP(CQ$4,data_col,data_val))," ")</f>
        <v>141</v>
      </c>
      <c r="CR17" s="24" cm="1">
        <f t="array" ref="CR17">IF(_xlfn.XLOOKUP($A17,data_i,_xlfn.XLOOKUP(CR$4,data_col,data_val)) &gt; 0,_xlfn.XLOOKUP($A17,data_i,_xlfn.XLOOKUP(CR$4,data_col,data_val))," ")</f>
        <v>94</v>
      </c>
      <c r="CS17" s="24" cm="1">
        <f t="array" ref="CS17">IF(_xlfn.XLOOKUP($A17,data_i,_xlfn.XLOOKUP(CS$4,data_col,data_val)) &gt; 0,_xlfn.XLOOKUP($A17,data_i,_xlfn.XLOOKUP(CS$4,data_col,data_val))," ")</f>
        <v>189</v>
      </c>
      <c r="CT17" s="24" cm="1">
        <f t="array" ref="CT17">IF(_xlfn.XLOOKUP($A17,data_i,_xlfn.XLOOKUP(CT$4,data_col,data_val)) &gt; 0,_xlfn.XLOOKUP($A17,data_i,_xlfn.XLOOKUP(CT$4,data_col,data_val))," ")</f>
        <v>110</v>
      </c>
      <c r="CU17" s="24" cm="1">
        <f t="array" ref="CU17">IF(_xlfn.XLOOKUP($A17,data_i,_xlfn.XLOOKUP(CU$4,data_col,data_val)) &gt; 0,_xlfn.XLOOKUP($A17,data_i,_xlfn.XLOOKUP(CU$4,data_col,data_val))," ")</f>
        <v>141</v>
      </c>
      <c r="CV17" s="24" cm="1">
        <f t="array" ref="CV17">IF(_xlfn.XLOOKUP($A17,data_i,_xlfn.XLOOKUP(CV$4,data_col,data_val)) &gt; 0,_xlfn.XLOOKUP($A17,data_i,_xlfn.XLOOKUP(CV$4,data_col,data_val))," ")</f>
        <v>126</v>
      </c>
      <c r="CW17" s="24" cm="1">
        <f t="array" ref="CW17">IF(_xlfn.XLOOKUP($A17,data_i,_xlfn.XLOOKUP(CW$4,data_col,data_val)) &gt; 0,_xlfn.XLOOKUP($A17,data_i,_xlfn.XLOOKUP(CW$4,data_col,data_val))," ")</f>
        <v>141</v>
      </c>
      <c r="CX17" s="24" cm="1">
        <f t="array" ref="CX17">IF(_xlfn.XLOOKUP($A17,data_i,_xlfn.XLOOKUP(CX$4,data_col,data_val)) &gt; 0,_xlfn.XLOOKUP($A17,data_i,_xlfn.XLOOKUP(CX$4,data_col,data_val))," ")</f>
        <v>126</v>
      </c>
      <c r="CY17" s="24" cm="1">
        <f t="array" ref="CY17">IF(_xlfn.XLOOKUP($A17,data_i,_xlfn.XLOOKUP(CY$4,data_col,data_val)) &gt; 0,_xlfn.XLOOKUP($A17,data_i,_xlfn.XLOOKUP(CY$4,data_col,data_val))," ")</f>
        <v>174</v>
      </c>
      <c r="CZ17" s="24" cm="1">
        <f t="array" ref="CZ17">IF(_xlfn.XLOOKUP($A17,data_i,_xlfn.XLOOKUP(CZ$4,data_col,data_val)) &gt; 0,_xlfn.XLOOKUP($A17,data_i,_xlfn.XLOOKUP(CZ$4,data_col,data_val))," ")</f>
        <v>110</v>
      </c>
      <c r="DA17" s="24" cm="1">
        <f t="array" ref="DA17">IF(_xlfn.XLOOKUP($A17,data_i,_xlfn.XLOOKUP(DA$4,data_col,data_val)) &gt; 0,_xlfn.XLOOKUP($A17,data_i,_xlfn.XLOOKUP(DA$4,data_col,data_val))," ")</f>
        <v>94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24" t="str" cm="1">
        <f t="array" ref="DC17">IF(_xlfn.XLOOKUP($A17,data_i,_xlfn.XLOOKUP(DC$4,data_col,data_val)) &gt; 0,_xlfn.XLOOKUP($A17,data_i,_xlfn.XLOOKUP(DC$4,data_col,data_val))," ")</f>
        <v xml:space="preserve"> </v>
      </c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110"/>
      <c r="DG17" s="24" cm="1">
        <f t="array" ref="DG17">IF(_xlfn.XLOOKUP($A17,data_i,_xlfn.XLOOKUP(DG$4,data_col,data_val)) &gt; 0,_xlfn.XLOOKUP($A17,data_i,_xlfn.XLOOKUP(DG$4,data_col,data_val))," ")</f>
        <v>305</v>
      </c>
      <c r="DH17" s="24" cm="1">
        <f t="array" ref="DH17">IF(_xlfn.XLOOKUP($A17,data_i,_xlfn.XLOOKUP(DH$4,data_col,data_val)) &gt; 0,_xlfn.XLOOKUP($A17,data_i,_xlfn.XLOOKUP(DH$4,data_col,data_val))," ")</f>
        <v>329</v>
      </c>
      <c r="DI17" s="24" cm="1">
        <f t="array" ref="DI17">IF(_xlfn.XLOOKUP($A17,data_i,_xlfn.XLOOKUP(DI$4,data_col,data_val)) &gt; 0,_xlfn.XLOOKUP($A17,data_i,_xlfn.XLOOKUP(DI$4,data_col,data_val))," ")</f>
        <v>329</v>
      </c>
      <c r="DJ17" s="24" cm="1">
        <f t="array" ref="DJ17">IF(_xlfn.XLOOKUP($A17,data_i,_xlfn.XLOOKUP(DJ$4,data_col,data_val)) &gt; 0,_xlfn.XLOOKUP($A17,data_i,_xlfn.XLOOKUP(DJ$4,data_col,data_val))," ")</f>
        <v>354</v>
      </c>
      <c r="DK17" s="24" cm="1">
        <f t="array" ref="DK17">IF(_xlfn.XLOOKUP($A17,data_i,_xlfn.XLOOKUP(DK$4,data_col,data_val)) &gt; 0,_xlfn.XLOOKUP($A17,data_i,_xlfn.XLOOKUP(DK$4,data_col,data_val))," ")</f>
        <v>415</v>
      </c>
      <c r="DL17" s="24" cm="1">
        <f t="array" ref="DL17">IF(_xlfn.XLOOKUP($A17,data_i,_xlfn.XLOOKUP(DL$4,data_col,data_val)) &gt; 0,_xlfn.XLOOKUP($A17,data_i,_xlfn.XLOOKUP(DL$4,data_col,data_val))," ")</f>
        <v>439</v>
      </c>
      <c r="DM17" s="24" cm="1">
        <f t="array" ref="DM17">IF(_xlfn.XLOOKUP($A17,data_i,_xlfn.XLOOKUP(DM$4,data_col,data_val)) &gt; 0,_xlfn.XLOOKUP($A17,data_i,_xlfn.XLOOKUP(DM$4,data_col,data_val))," ")</f>
        <v>439</v>
      </c>
      <c r="DN17" s="24" cm="1">
        <f t="array" ref="DN17">IF(_xlfn.XLOOKUP($A17,data_i,_xlfn.XLOOKUP(DN$4,data_col,data_val)) &gt; 0,_xlfn.XLOOKUP($A17,data_i,_xlfn.XLOOKUP(DN$4,data_col,data_val))," ")</f>
        <v>293</v>
      </c>
      <c r="DO17" s="24" cm="1">
        <f t="array" ref="DO17">IF(_xlfn.XLOOKUP($A17,data_i,_xlfn.XLOOKUP(DO$4,data_col,data_val)) &gt; 0,_xlfn.XLOOKUP($A17,data_i,_xlfn.XLOOKUP(DO$4,data_col,data_val))," ")</f>
        <v>378</v>
      </c>
      <c r="DP17" s="24" cm="1">
        <f t="array" ref="DP17">IF(_xlfn.XLOOKUP($A17,data_i,_xlfn.XLOOKUP(DP$4,data_col,data_val)) &gt; 0,_xlfn.XLOOKUP($A17,data_i,_xlfn.XLOOKUP(DP$4,data_col,data_val))," ")</f>
        <v>280</v>
      </c>
      <c r="DQ17" s="24" cm="1">
        <f t="array" ref="DQ17">IF(_xlfn.XLOOKUP($A17,data_i,_xlfn.XLOOKUP(DQ$4,data_col,data_val)) &gt; 0,_xlfn.XLOOKUP($A17,data_i,_xlfn.XLOOKUP(DQ$4,data_col,data_val))," ")</f>
        <v>268</v>
      </c>
      <c r="DR17" s="24" cm="1">
        <f t="array" ref="DR17">IF(_xlfn.XLOOKUP($A17,data_i,_xlfn.XLOOKUP(DR$4,data_col,data_val)) &gt; 0,_xlfn.XLOOKUP($A17,data_i,_xlfn.XLOOKUP(DR$4,data_col,data_val))," ")</f>
        <v>329</v>
      </c>
      <c r="DS17" s="24" cm="1">
        <f t="array" ref="DS17">IF(_xlfn.XLOOKUP($A17,data_i,_xlfn.XLOOKUP(DS$4,data_col,data_val)) &gt; 0,_xlfn.XLOOKUP($A17,data_i,_xlfn.XLOOKUP(DS$4,data_col,data_val))," ")</f>
        <v>366</v>
      </c>
      <c r="DT17" s="24" cm="1">
        <f t="array" ref="DT17">IF(_xlfn.XLOOKUP($A17,data_i,_xlfn.XLOOKUP(DT$4,data_col,data_val)) &gt; 0,_xlfn.XLOOKUP($A17,data_i,_xlfn.XLOOKUP(DT$4,data_col,data_val))," ")</f>
        <v>402</v>
      </c>
      <c r="DU17" s="24" cm="1">
        <f t="array" ref="DU17">IF(_xlfn.XLOOKUP($A17,data_i,_xlfn.XLOOKUP(DU$4,data_col,data_val)) &gt; 0,_xlfn.XLOOKUP($A17,data_i,_xlfn.XLOOKUP(DU$4,data_col,data_val))," ")</f>
        <v>305</v>
      </c>
      <c r="DV17" s="24" cm="1">
        <f t="array" ref="DV17">IF(_xlfn.XLOOKUP($A17,data_i,_xlfn.XLOOKUP(DV$4,data_col,data_val)) &gt; 0,_xlfn.XLOOKUP($A17,data_i,_xlfn.XLOOKUP(DV$4,data_col,data_val))," ")</f>
        <v>305</v>
      </c>
      <c r="DW17" s="24" cm="1">
        <f t="array" ref="DW17">IF(_xlfn.XLOOKUP($A17,data_i,_xlfn.XLOOKUP(DW$4,data_col,data_val)) &gt; 0,_xlfn.XLOOKUP($A17,data_i,_xlfn.XLOOKUP(DW$4,data_col,data_val))," ")</f>
        <v>317</v>
      </c>
      <c r="DX17" s="24" cm="1">
        <f t="array" ref="DX17">IF(_xlfn.XLOOKUP($A17,data_i,_xlfn.XLOOKUP(DX$4,data_col,data_val)) &gt; 0,_xlfn.XLOOKUP($A17,data_i,_xlfn.XLOOKUP(DX$4,data_col,data_val))," ")</f>
        <v>293</v>
      </c>
      <c r="DY17" s="24" cm="1">
        <f t="array" ref="DY17">IF(_xlfn.XLOOKUP($A17,data_i,_xlfn.XLOOKUP(DY$4,data_col,data_val)) &gt; 0,_xlfn.XLOOKUP($A17,data_i,_xlfn.XLOOKUP(DY$4,data_col,data_val))," ")</f>
        <v>378</v>
      </c>
      <c r="DZ17" s="24" cm="1">
        <f t="array" ref="DZ17">IF(_xlfn.XLOOKUP($A17,data_i,_xlfn.XLOOKUP(DZ$4,data_col,data_val)) &gt; 0,_xlfn.XLOOKUP($A17,data_i,_xlfn.XLOOKUP(DZ$4,data_col,data_val))," ")</f>
        <v>268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B17" s="24" t="str" cm="1">
        <f t="array" ref="EB17">IF(_xlfn.XLOOKUP($A17,data_i,_xlfn.XLOOKUP(EB$4,data_col,data_val)) &gt; 0,_xlfn.XLOOKUP($A17,data_i,_xlfn.XLOOKUP(EB$4,data_col,data_val))," ")</f>
        <v xml:space="preserve"> </v>
      </c>
      <c r="EC17" s="24" t="str" cm="1">
        <f t="array" ref="EC17">IF(_xlfn.XLOOKUP($A17,data_i,_xlfn.XLOOKUP(EC$4,data_col,data_val)) &gt; 0,_xlfn.XLOOKUP($A17,data_i,_xlfn.XLOOKUP(EC$4,data_col,data_val))," ")</f>
        <v xml:space="preserve"> </v>
      </c>
      <c r="ED17" s="24" t="str" cm="1">
        <f t="array" ref="ED17">IF(_xlfn.XLOOKUP($A17,data_i,_xlfn.XLOOKUP(ED$4,data_col,data_val)) &gt; 0,_xlfn.XLOOKUP($A17,data_i,_xlfn.XLOOKUP(ED$4,data_col,data_val))," ")</f>
        <v xml:space="preserve"> </v>
      </c>
      <c r="EF17" s="24" cm="1">
        <f t="array" ref="EF17">IF(_xlfn.XLOOKUP($A17,data_i,_xlfn.XLOOKUP(EF$4,data_col,data_val)) &gt; 0,_xlfn.XLOOKUP($A17,data_i,_xlfn.XLOOKUP(EF$4,data_col,data_val))," ")</f>
        <v>370</v>
      </c>
      <c r="EG17" s="24" cm="1">
        <f t="array" ref="EG17">IF(_xlfn.XLOOKUP($A17,data_i,_xlfn.XLOOKUP(EG$4,data_col,data_val)) &gt; 0,_xlfn.XLOOKUP($A17,data_i,_xlfn.XLOOKUP(EG$4,data_col,data_val))," ")</f>
        <v>373</v>
      </c>
      <c r="EH17" s="24" cm="1">
        <f t="array" ref="EH17">IF(_xlfn.XLOOKUP($A17,data_i,_xlfn.XLOOKUP(EH$4,data_col,data_val)) &gt; 0,_xlfn.XLOOKUP($A17,data_i,_xlfn.XLOOKUP(EH$4,data_col,data_val))," ")</f>
        <v>372</v>
      </c>
      <c r="EI17" s="24" cm="1">
        <f t="array" ref="EI17">IF(_xlfn.XLOOKUP($A17,data_i,_xlfn.XLOOKUP(EI$4,data_col,data_val)) &gt; 0,_xlfn.XLOOKUP($A17,data_i,_xlfn.XLOOKUP(EI$4,data_col,data_val))," ")</f>
        <v>370</v>
      </c>
      <c r="EJ17" s="24" cm="1">
        <f t="array" ref="EJ17">IF(_xlfn.XLOOKUP($A17,data_i,_xlfn.XLOOKUP(EJ$4,data_col,data_val)) &gt; 0,_xlfn.XLOOKUP($A17,data_i,_xlfn.XLOOKUP(EJ$4,data_col,data_val))," ")</f>
        <v>375</v>
      </c>
      <c r="EK17" s="24" cm="1">
        <f t="array" ref="EK17">IF(_xlfn.XLOOKUP($A17,data_i,_xlfn.XLOOKUP(EK$4,data_col,data_val)) &gt; 0,_xlfn.XLOOKUP($A17,data_i,_xlfn.XLOOKUP(EK$4,data_col,data_val))," ")</f>
        <v>368</v>
      </c>
      <c r="EL17" s="24" cm="1">
        <f t="array" ref="EL17">IF(_xlfn.XLOOKUP($A17,data_i,_xlfn.XLOOKUP(EL$4,data_col,data_val)) &gt; 0,_xlfn.XLOOKUP($A17,data_i,_xlfn.XLOOKUP(EL$4,data_col,data_val))," ")</f>
        <v>371</v>
      </c>
      <c r="EM17" s="24" cm="1">
        <f t="array" ref="EM17">IF(_xlfn.XLOOKUP($A17,data_i,_xlfn.XLOOKUP(EM$4,data_col,data_val)) &gt; 0,_xlfn.XLOOKUP($A17,data_i,_xlfn.XLOOKUP(EM$4,data_col,data_val))," ")</f>
        <v>375</v>
      </c>
      <c r="EN17" s="24" cm="1">
        <f t="array" ref="EN17">IF(_xlfn.XLOOKUP($A17,data_i,_xlfn.XLOOKUP(EN$4,data_col,data_val)) &gt; 0,_xlfn.XLOOKUP($A17,data_i,_xlfn.XLOOKUP(EN$4,data_col,data_val))," ")</f>
        <v>372</v>
      </c>
      <c r="EO17" s="24" cm="1">
        <f t="array" ref="EO17">IF(_xlfn.XLOOKUP($A17,data_i,_xlfn.XLOOKUP(EO$4,data_col,data_val)) &gt; 0,_xlfn.XLOOKUP($A17,data_i,_xlfn.XLOOKUP(EO$4,data_col,data_val))," ")</f>
        <v>379</v>
      </c>
      <c r="EP17" s="24" cm="1">
        <f t="array" ref="EP17">IF(_xlfn.XLOOKUP($A17,data_i,_xlfn.XLOOKUP(EP$4,data_col,data_val)) &gt; 0,_xlfn.XLOOKUP($A17,data_i,_xlfn.XLOOKUP(EP$4,data_col,data_val))," ")</f>
        <v>368</v>
      </c>
      <c r="EQ17" s="24" cm="1">
        <f t="array" ref="EQ17">IF(_xlfn.XLOOKUP($A17,data_i,_xlfn.XLOOKUP(EQ$4,data_col,data_val)) &gt; 0,_xlfn.XLOOKUP($A17,data_i,_xlfn.XLOOKUP(EQ$4,data_col,data_val))," ")</f>
        <v>364</v>
      </c>
      <c r="ER17" s="24" cm="1">
        <f t="array" ref="ER17">IF(_xlfn.XLOOKUP($A17,data_i,_xlfn.XLOOKUP(ER$4,data_col,data_val)) &gt; 0,_xlfn.XLOOKUP($A17,data_i,_xlfn.XLOOKUP(ER$4,data_col,data_val))," ")</f>
        <v>369</v>
      </c>
      <c r="ES17" s="24" cm="1">
        <f t="array" ref="ES17">IF(_xlfn.XLOOKUP($A17,data_i,_xlfn.XLOOKUP(ES$4,data_col,data_val)) &gt; 0,_xlfn.XLOOKUP($A17,data_i,_xlfn.XLOOKUP(ES$4,data_col,data_val))," ")</f>
        <v>369</v>
      </c>
      <c r="ET17" s="24" cm="1">
        <f t="array" ref="ET17">IF(_xlfn.XLOOKUP($A17,data_i,_xlfn.XLOOKUP(ET$4,data_col,data_val)) &gt; 0,_xlfn.XLOOKUP($A17,data_i,_xlfn.XLOOKUP(ET$4,data_col,data_val))," ")</f>
        <v>359</v>
      </c>
      <c r="EU17" s="24" cm="1">
        <f t="array" ref="EU17">IF(_xlfn.XLOOKUP($A17,data_i,_xlfn.XLOOKUP(EU$4,data_col,data_val)) &gt; 0,_xlfn.XLOOKUP($A17,data_i,_xlfn.XLOOKUP(EU$4,data_col,data_val))," ")</f>
        <v>371</v>
      </c>
      <c r="EV17" s="24" cm="1">
        <f t="array" ref="EV17">IF(_xlfn.XLOOKUP($A17,data_i,_xlfn.XLOOKUP(EV$4,data_col,data_val)) &gt; 0,_xlfn.XLOOKUP($A17,data_i,_xlfn.XLOOKUP(EV$4,data_col,data_val))," ")</f>
        <v>371</v>
      </c>
      <c r="EW17" s="24" cm="1">
        <f t="array" ref="EW17">IF(_xlfn.XLOOKUP($A17,data_i,_xlfn.XLOOKUP(EW$4,data_col,data_val)) &gt; 0,_xlfn.XLOOKUP($A17,data_i,_xlfn.XLOOKUP(EW$4,data_col,data_val))," ")</f>
        <v>368</v>
      </c>
      <c r="EX17" s="24" cm="1">
        <f t="array" ref="EX17">IF(_xlfn.XLOOKUP($A17,data_i,_xlfn.XLOOKUP(EX$4,data_col,data_val)) &gt; 0,_xlfn.XLOOKUP($A17,data_i,_xlfn.XLOOKUP(EX$4,data_col,data_val))," ")</f>
        <v>362</v>
      </c>
      <c r="EY17" s="24" cm="1">
        <f t="array" ref="EY17">IF(_xlfn.XLOOKUP($A17,data_i,_xlfn.XLOOKUP(EY$4,data_col,data_val)) &gt; 0,_xlfn.XLOOKUP($A17,data_i,_xlfn.XLOOKUP(EY$4,data_col,data_val))," ")</f>
        <v>359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A17" s="24" t="str" cm="1">
        <f t="array" ref="FA17">IF(_xlfn.XLOOKUP($A17,data_i,_xlfn.XLOOKUP(FA$4,data_col,data_val)) &gt; 0,_xlfn.XLOOKUP($A17,data_i,_xlfn.XLOOKUP(FA$4,data_col,data_val))," ")</f>
        <v xml:space="preserve"> </v>
      </c>
      <c r="FB17" s="24" t="str" cm="1">
        <f t="array" ref="FB17">IF(_xlfn.XLOOKUP($A17,data_i,_xlfn.XLOOKUP(FB$4,data_col,data_val)) &gt; 0,_xlfn.XLOOKUP($A17,data_i,_xlfn.XLOOKUP(FB$4,data_col,data_val))," ")</f>
        <v xml:space="preserve"> </v>
      </c>
      <c r="FC17" s="24" t="str" cm="1">
        <f t="array" ref="FC17">IF(_xlfn.XLOOKUP($A17,data_i,_xlfn.XLOOKUP(FC$4,data_col,data_val)) &gt; 0,_xlfn.XLOOKUP($A17,data_i,_xlfn.XLOOKUP(FC$4,data_col,data_val))," ")</f>
        <v xml:space="preserve"> </v>
      </c>
      <c r="FE17" s="24" cm="1">
        <f t="array" ref="FE17">IF(_xlfn.XLOOKUP($A17,data_i,_xlfn.XLOOKUP(FE$4,data_col,data_val)) &gt; 0,_xlfn.XLOOKUP($A17,data_i,_xlfn.XLOOKUP(FE$4,data_col,data_val))," ")</f>
        <v>517</v>
      </c>
      <c r="FF17" s="24" cm="1">
        <f t="array" ref="FF17">IF(_xlfn.XLOOKUP($A17,data_i,_xlfn.XLOOKUP(FF$4,data_col,data_val)) &gt; 0,_xlfn.XLOOKUP($A17,data_i,_xlfn.XLOOKUP(FF$4,data_col,data_val))," ")</f>
        <v>517</v>
      </c>
      <c r="FG17" s="24" cm="1">
        <f t="array" ref="FG17">IF(_xlfn.XLOOKUP($A17,data_i,_xlfn.XLOOKUP(FG$4,data_col,data_val)) &gt; 0,_xlfn.XLOOKUP($A17,data_i,_xlfn.XLOOKUP(FG$4,data_col,data_val))," ")</f>
        <v>516</v>
      </c>
      <c r="FH17" s="24" cm="1">
        <f t="array" ref="FH17">IF(_xlfn.XLOOKUP($A17,data_i,_xlfn.XLOOKUP(FH$4,data_col,data_val)) &gt; 0,_xlfn.XLOOKUP($A17,data_i,_xlfn.XLOOKUP(FH$4,data_col,data_val))," ")</f>
        <v>517</v>
      </c>
      <c r="FI17" s="24" cm="1">
        <f t="array" ref="FI17">IF(_xlfn.XLOOKUP($A17,data_i,_xlfn.XLOOKUP(FI$4,data_col,data_val)) &gt; 0,_xlfn.XLOOKUP($A17,data_i,_xlfn.XLOOKUP(FI$4,data_col,data_val))," ")</f>
        <v>516</v>
      </c>
      <c r="FJ17" s="24" cm="1">
        <f t="array" ref="FJ17">IF(_xlfn.XLOOKUP($A17,data_i,_xlfn.XLOOKUP(FJ$4,data_col,data_val)) &gt; 0,_xlfn.XLOOKUP($A17,data_i,_xlfn.XLOOKUP(FJ$4,data_col,data_val))," ")</f>
        <v>516</v>
      </c>
      <c r="FK17" s="24" cm="1">
        <f t="array" ref="FK17">IF(_xlfn.XLOOKUP($A17,data_i,_xlfn.XLOOKUP(FK$4,data_col,data_val)) &gt; 0,_xlfn.XLOOKUP($A17,data_i,_xlfn.XLOOKUP(FK$4,data_col,data_val))," ")</f>
        <v>517</v>
      </c>
      <c r="FL17" s="24" cm="1">
        <f t="array" ref="FL17">IF(_xlfn.XLOOKUP($A17,data_i,_xlfn.XLOOKUP(FL$4,data_col,data_val)) &gt; 0,_xlfn.XLOOKUP($A17,data_i,_xlfn.XLOOKUP(FL$4,data_col,data_val))," ")</f>
        <v>514</v>
      </c>
      <c r="FM17" s="24" cm="1">
        <f t="array" ref="FM17">IF(_xlfn.XLOOKUP($A17,data_i,_xlfn.XLOOKUP(FM$4,data_col,data_val)) &gt; 0,_xlfn.XLOOKUP($A17,data_i,_xlfn.XLOOKUP(FM$4,data_col,data_val))," ")</f>
        <v>515</v>
      </c>
      <c r="FN17" s="24" cm="1">
        <f t="array" ref="FN17">IF(_xlfn.XLOOKUP($A17,data_i,_xlfn.XLOOKUP(FN$4,data_col,data_val)) &gt; 0,_xlfn.XLOOKUP($A17,data_i,_xlfn.XLOOKUP(FN$4,data_col,data_val))," ")</f>
        <v>517</v>
      </c>
      <c r="FO17" s="24" cm="1">
        <f t="array" ref="FO17">IF(_xlfn.XLOOKUP($A17,data_i,_xlfn.XLOOKUP(FO$4,data_col,data_val)) &gt; 0,_xlfn.XLOOKUP($A17,data_i,_xlfn.XLOOKUP(FO$4,data_col,data_val))," ")</f>
        <v>516</v>
      </c>
      <c r="FP17" s="24" cm="1">
        <f t="array" ref="FP17">IF(_xlfn.XLOOKUP($A17,data_i,_xlfn.XLOOKUP(FP$4,data_col,data_val)) &gt; 0,_xlfn.XLOOKUP($A17,data_i,_xlfn.XLOOKUP(FP$4,data_col,data_val))," ")</f>
        <v>516</v>
      </c>
      <c r="FQ17" s="24" cm="1">
        <f t="array" ref="FQ17">IF(_xlfn.XLOOKUP($A17,data_i,_xlfn.XLOOKUP(FQ$4,data_col,data_val)) &gt; 0,_xlfn.XLOOKUP($A17,data_i,_xlfn.XLOOKUP(FQ$4,data_col,data_val))," ")</f>
        <v>517</v>
      </c>
      <c r="FR17" s="24" cm="1">
        <f t="array" ref="FR17">IF(_xlfn.XLOOKUP($A17,data_i,_xlfn.XLOOKUP(FR$4,data_col,data_val)) &gt; 0,_xlfn.XLOOKUP($A17,data_i,_xlfn.XLOOKUP(FR$4,data_col,data_val))," ")</f>
        <v>518</v>
      </c>
      <c r="FS17" s="24" cm="1">
        <f t="array" ref="FS17">IF(_xlfn.XLOOKUP($A17,data_i,_xlfn.XLOOKUP(FS$4,data_col,data_val)) &gt; 0,_xlfn.XLOOKUP($A17,data_i,_xlfn.XLOOKUP(FS$4,data_col,data_val))," ")</f>
        <v>516</v>
      </c>
      <c r="FT17" s="24" cm="1">
        <f t="array" ref="FT17">IF(_xlfn.XLOOKUP($A17,data_i,_xlfn.XLOOKUP(FT$4,data_col,data_val)) &gt; 0,_xlfn.XLOOKUP($A17,data_i,_xlfn.XLOOKUP(FT$4,data_col,data_val))," ")</f>
        <v>517</v>
      </c>
      <c r="FU17" s="24" cm="1">
        <f t="array" ref="FU17">IF(_xlfn.XLOOKUP($A17,data_i,_xlfn.XLOOKUP(FU$4,data_col,data_val)) &gt; 0,_xlfn.XLOOKUP($A17,data_i,_xlfn.XLOOKUP(FU$4,data_col,data_val))," ")</f>
        <v>517</v>
      </c>
      <c r="FV17" s="24" cm="1">
        <f t="array" ref="FV17">IF(_xlfn.XLOOKUP($A17,data_i,_xlfn.XLOOKUP(FV$4,data_col,data_val)) &gt; 0,_xlfn.XLOOKUP($A17,data_i,_xlfn.XLOOKUP(FV$4,data_col,data_val))," ")</f>
        <v>517</v>
      </c>
      <c r="FW17" s="24" cm="1">
        <f t="array" ref="FW17">IF(_xlfn.XLOOKUP($A17,data_i,_xlfn.XLOOKUP(FW$4,data_col,data_val)) &gt; 0,_xlfn.XLOOKUP($A17,data_i,_xlfn.XLOOKUP(FW$4,data_col,data_val))," ")</f>
        <v>516</v>
      </c>
      <c r="FX17" s="24" cm="1">
        <f t="array" ref="FX17">IF(_xlfn.XLOOKUP($A17,data_i,_xlfn.XLOOKUP(FX$4,data_col,data_val)) &gt; 0,_xlfn.XLOOKUP($A17,data_i,_xlfn.XLOOKUP(FX$4,data_col,data_val))," ")</f>
        <v>515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FZ17" s="24" t="str" cm="1">
        <f t="array" ref="FZ17">IF(_xlfn.XLOOKUP($A17,data_i,_xlfn.XLOOKUP(FZ$4,data_col,data_val)) &gt; 0,_xlfn.XLOOKUP($A17,data_i,_xlfn.XLOOKUP(FZ$4,data_col,data_val))," ")</f>
        <v xml:space="preserve"> </v>
      </c>
      <c r="GA17" s="24" t="str" cm="1">
        <f t="array" ref="GA17">IF(_xlfn.XLOOKUP($A17,data_i,_xlfn.XLOOKUP(GA$4,data_col,data_val)) &gt; 0,_xlfn.XLOOKUP($A17,data_i,_xlfn.XLOOKUP(GA$4,data_col,data_val))," ")</f>
        <v xml:space="preserve"> </v>
      </c>
      <c r="GB17" s="24" t="str" cm="1">
        <f t="array" ref="GB17">IF(_xlfn.XLOOKUP($A17,data_i,_xlfn.XLOOKUP(GB$4,data_col,data_val)) &gt; 0,_xlfn.XLOOKUP($A17,data_i,_xlfn.XLOOKUP(GB$4,data_col,data_val))," ")</f>
        <v xml:space="preserve"> 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 x14ac:dyDescent="0.2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HYPERLINK(GM18,_xlfn.XLOOKUP($A18,val_i,_xlfn.XLOOKUP(M$4,val_col,val_val)))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2163</v>
      </c>
      <c r="P18" s="24" cm="1">
        <f t="array" ref="P18">K18-_xlfn.XLOOKUP($A18,val_i,_xlfn.XLOOKUP("Starts@Start",val_col,val_val))</f>
        <v>373</v>
      </c>
      <c r="Q18" s="109">
        <f t="shared" si="2"/>
        <v>5.7989276139410189</v>
      </c>
      <c r="R18" s="110">
        <f t="shared" si="3"/>
        <v>14.614864864864865</v>
      </c>
      <c r="S18" s="97" t="str">
        <f t="shared" si="4"/>
        <v>done</v>
      </c>
      <c r="T18" s="97">
        <f t="shared" si="4"/>
        <v>44320.443839430191</v>
      </c>
      <c r="U18" s="97">
        <f t="shared" si="4"/>
        <v>44457.290811228617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2819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0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2163</v>
      </c>
      <c r="BB18" s="203" cm="1">
        <f t="array" ref="BB18">IF(_xlfn.XLOOKUP($A18,data_i,_xlfn.XLOOKUP(BB$4,data_col,data_val)) &gt; 0,_xlfn.XLOOKUP($A18,data_i,_xlfn.XLOOKUP(BB$4,data_col,data_val))," ")</f>
        <v>8.0499999999999988E-2</v>
      </c>
      <c r="BC18" s="110" cm="1">
        <f t="array" ref="BC18">_xlfn.XLOOKUP($A18,data_i,_xlfn.XLOOKUP(BC$4,data_col,data_val))</f>
        <v>-39.15</v>
      </c>
      <c r="BD18" s="139" cm="1">
        <f t="array" ref="BD18">_xlfn.XLOOKUP($A18,data_i,_xlfn.XLOOKUP(BD$4,data_col,data_val))</f>
        <v>3.9960000000000009</v>
      </c>
      <c r="BE18" s="139" cm="1">
        <f t="array" ref="BE18">_xlfn.XLOOKUP($A18,data_i,_xlfn.XLOOKUP(BE$4,data_col,data_val))</f>
        <v>0.80081818181818176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1.2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0</v>
      </c>
      <c r="BN18" s="24" cm="1">
        <f t="array" ref="BN18">_xlfn.XLOOKUP($A18,data_i,_xlfn.XLOOKUP(BN$4,data_col,data_val))</f>
        <v>1.9</v>
      </c>
      <c r="BO18" s="110" cm="1">
        <f t="array" ref="BO18">_xlfn.XLOOKUP($A18,data_i,_xlfn.XLOOKUP(BO$4,data_col,data_val))</f>
        <v>0</v>
      </c>
      <c r="BP18" s="110" cm="1">
        <f t="array" ref="BP18">_xlfn.XLOOKUP($A18,data_i,_xlfn.XLOOKUP(BP$4,data_col,data_val))</f>
        <v>0</v>
      </c>
      <c r="BQ18" s="110" cm="1">
        <f t="array" ref="BQ18">_xlfn.XLOOKUP($A18,data_i,_xlfn.XLOOKUP(BQ$4,data_col,data_val))</f>
        <v>20.2</v>
      </c>
      <c r="BR18" s="24" cm="1">
        <f t="array" ref="BR18">_xlfn.XLOOKUP($A18,data_i,_xlfn.XLOOKUP(BR$4,data_col,data_val))</f>
        <v>938</v>
      </c>
      <c r="BS18" s="24" cm="1">
        <f t="array" ref="BS18">_xlfn.XLOOKUP($A18,data_i,_xlfn.XLOOKUP(BS$4,data_col,data_val))</f>
        <v>0</v>
      </c>
      <c r="BT18" s="109">
        <f t="shared" si="7"/>
        <v>0</v>
      </c>
      <c r="BU18" s="162" t="str">
        <f>IFERROR((AX18*_xlfn.XLOOKUP(F18,summary!$S$3:$S$6,summary!$W$31:$W$34))/(BT18*$BS$1)," ")</f>
        <v xml:space="preserve"> </v>
      </c>
      <c r="BV18" s="24" cm="1">
        <f t="array" ref="BV18">_xlfn.XLOOKUP($A18,data_i,_xlfn.XLOOKUP(BV$4,data_col,data_val))</f>
        <v>0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22.5</v>
      </c>
      <c r="CB18" s="202" cm="1">
        <f t="array" ref="CB18">IF(_xlfn.XLOOKUP($A18,data_i,_xlfn.XLOOKUP(CB$4,data_col,data_val)) &gt; 0,_xlfn.XLOOKUP($A18,data_i,_xlfn.XLOOKUP(CB$4,data_col,data_val))," ")</f>
        <v>0.94</v>
      </c>
      <c r="CC18" s="202" cm="1">
        <f t="array" ref="CC18">IF(_xlfn.XLOOKUP($A18,data_i,_xlfn.XLOOKUP(CC$4,data_col,data_val)) &gt; 0,_xlfn.XLOOKUP($A18,data_i,_xlfn.XLOOKUP(CC$4,data_col,data_val))," ")</f>
        <v>22.5</v>
      </c>
      <c r="CD18" s="202" cm="1">
        <f t="array" ref="CD18">IF(_xlfn.XLOOKUP($A18,data_i,_xlfn.XLOOKUP(CD$4,data_col,data_val)) &gt; 0,_xlfn.XLOOKUP($A18,data_i,_xlfn.XLOOKUP(CD$4,data_col,data_val))," ")</f>
        <v>0.94</v>
      </c>
      <c r="CF18" s="24" cm="1">
        <f t="array" ref="CF18">_xlfn.XLOOKUP($A18,data_i,_xlfn.XLOOKUP(CF$4,data_col,data_val))</f>
        <v>73.930000000000007</v>
      </c>
      <c r="CG18" s="110"/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24" t="str" cm="1">
        <f t="array" ref="DC18">IF(_xlfn.XLOOKUP($A18,data_i,_xlfn.XLOOKUP(DC$4,data_col,data_val)) &gt; 0,_xlfn.XLOOKUP($A18,data_i,_xlfn.XLOOKUP(DC$4,data_col,data_val))," ")</f>
        <v xml:space="preserve"> </v>
      </c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110"/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B18" s="24" t="str" cm="1">
        <f t="array" ref="EB18">IF(_xlfn.XLOOKUP($A18,data_i,_xlfn.XLOOKUP(EB$4,data_col,data_val)) &gt; 0,_xlfn.XLOOKUP($A18,data_i,_xlfn.XLOOKUP(EB$4,data_col,data_val))," ")</f>
        <v xml:space="preserve"> </v>
      </c>
      <c r="EC18" s="24" t="str" cm="1">
        <f t="array" ref="EC18">IF(_xlfn.XLOOKUP($A18,data_i,_xlfn.XLOOKUP(EC$4,data_col,data_val)) &gt; 0,_xlfn.XLOOKUP($A18,data_i,_xlfn.XLOOKUP(EC$4,data_col,data_val))," ")</f>
        <v xml:space="preserve"> </v>
      </c>
      <c r="ED18" s="24" t="str" cm="1">
        <f t="array" ref="ED18">IF(_xlfn.XLOOKUP($A18,data_i,_xlfn.XLOOKUP(ED$4,data_col,data_val)) &gt; 0,_xlfn.XLOOKUP($A18,data_i,_xlfn.XLOOKUP(ED$4,data_col,data_val))," ")</f>
        <v xml:space="preserve"> 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363</v>
      </c>
      <c r="EI18" s="24" cm="1">
        <f t="array" ref="EI18">IF(_xlfn.XLOOKUP($A18,data_i,_xlfn.XLOOKUP(EI$4,data_col,data_val)) &gt; 0,_xlfn.XLOOKUP($A18,data_i,_xlfn.XLOOKUP(EI$4,data_col,data_val))," ")</f>
        <v>363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365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364</v>
      </c>
      <c r="EO18" s="24" cm="1">
        <f t="array" ref="EO18">IF(_xlfn.XLOOKUP($A18,data_i,_xlfn.XLOOKUP(EO$4,data_col,data_val)) &gt; 0,_xlfn.XLOOKUP($A18,data_i,_xlfn.XLOOKUP(EO$4,data_col,data_val))," ")</f>
        <v>360</v>
      </c>
      <c r="EP18" s="24" cm="1">
        <f t="array" ref="EP18">IF(_xlfn.XLOOKUP($A18,data_i,_xlfn.XLOOKUP(EP$4,data_col,data_val)) &gt; 0,_xlfn.XLOOKUP($A18,data_i,_xlfn.XLOOKUP(EP$4,data_col,data_val))," ")</f>
        <v>364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368</v>
      </c>
      <c r="ES18" s="24" cm="1">
        <f t="array" ref="ES18">IF(_xlfn.XLOOKUP($A18,data_i,_xlfn.XLOOKUP(ES$4,data_col,data_val)) &gt; 0,_xlfn.XLOOKUP($A18,data_i,_xlfn.XLOOKUP(ES$4,data_col,data_val))," ")</f>
        <v>367</v>
      </c>
      <c r="ET18" s="24" cm="1">
        <f t="array" ref="ET18">IF(_xlfn.XLOOKUP($A18,data_i,_xlfn.XLOOKUP(ET$4,data_col,data_val)) &gt; 0,_xlfn.XLOOKUP($A18,data_i,_xlfn.XLOOKUP(ET$4,data_col,data_val))," ")</f>
        <v>366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362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367</v>
      </c>
      <c r="EY18" s="24" cm="1">
        <f t="array" ref="EY18">IF(_xlfn.XLOOKUP($A18,data_i,_xlfn.XLOOKUP(EY$4,data_col,data_val)) &gt; 0,_xlfn.XLOOKUP($A18,data_i,_xlfn.XLOOKUP(EY$4,data_col,data_val))," ")</f>
        <v>359</v>
      </c>
      <c r="EZ18" s="24" cm="1">
        <f t="array" ref="EZ18">IF(_xlfn.XLOOKUP($A18,data_i,_xlfn.XLOOKUP(EZ$4,data_col,data_val)) &gt; 0,_xlfn.XLOOKUP($A18,data_i,_xlfn.XLOOKUP(EZ$4,data_col,data_val))," ")</f>
        <v>367</v>
      </c>
      <c r="FA18" s="24" cm="1">
        <f t="array" ref="FA18">IF(_xlfn.XLOOKUP($A18,data_i,_xlfn.XLOOKUP(FA$4,data_col,data_val)) &gt; 0,_xlfn.XLOOKUP($A18,data_i,_xlfn.XLOOKUP(FA$4,data_col,data_val)),"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363</v>
      </c>
      <c r="FC18" s="24" cm="1">
        <f t="array" ref="FC18">IF(_xlfn.XLOOKUP($A18,data_i,_xlfn.XLOOKUP(FC$4,data_col,data_val)) &gt; 0,_xlfn.XLOOKUP($A18,data_i,_xlfn.XLOOKUP(FC$4,data_col,data_val))," ")</f>
        <v>362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494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493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497</v>
      </c>
      <c r="FW18" s="24" cm="1">
        <f t="array" ref="FW18">IF(_xlfn.XLOOKUP($A18,data_i,_xlfn.XLOOKUP(FW$4,data_col,data_val)) &gt; 0,_xlfn.XLOOKUP($A18,data_i,_xlfn.XLOOKUP(FW$4,data_col,data_val))," ")</f>
        <v>494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493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</row>
    <row r="19" spans="1:234" x14ac:dyDescent="0.2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6427</v>
      </c>
      <c r="K19" s="142" cm="1">
        <f t="array" ref="K19">_xlfn.XLOOKUP($A19,data_i,_xlfn.XLOOKUP(K$4,data_col,data_val))</f>
        <v>738</v>
      </c>
      <c r="L19" s="24">
        <f t="shared" si="1"/>
        <v>8.7086720867208669</v>
      </c>
      <c r="M19" s="201" cm="1">
        <f t="array" ref="M19">HYPERLINK(GM19,_xlfn.XLOOKUP($A19,val_i,_xlfn.XLOOKUP(M$4,val_col,val_val)))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9.2499999999999999E-2</v>
      </c>
      <c r="O19" s="109" cm="1">
        <f t="array" ref="O19">$J19-_xlfn.XLOOKUP($A19,val_i,_xlfn.XLOOKUP("oph@start",val_col,val_val))</f>
        <v>2135</v>
      </c>
      <c r="P19" s="24" cm="1">
        <f t="array" ref="P19">K19-_xlfn.XLOOKUP($A19,val_i,_xlfn.XLOOKUP("Starts@Start",val_col,val_val))</f>
        <v>181</v>
      </c>
      <c r="Q19" s="109">
        <f t="shared" si="2"/>
        <v>11.795580110497237</v>
      </c>
      <c r="R19" s="110">
        <f t="shared" si="3"/>
        <v>13.179012345679013</v>
      </c>
      <c r="S19" s="97" t="str">
        <f t="shared" si="4"/>
        <v>done</v>
      </c>
      <c r="T19" s="97">
        <f t="shared" si="4"/>
        <v>44336.262776395393</v>
      </c>
      <c r="U19" s="97">
        <f t="shared" si="4"/>
        <v>44488.019216676425</v>
      </c>
      <c r="V19" s="147"/>
      <c r="W19" s="131" t="str" cm="1">
        <f t="array" ref="W19">_xlfn.XLOOKUP($A19,data_i,_xlfn.XLOOKUP(W$4,data_col,data_val))</f>
        <v>Available</v>
      </c>
      <c r="X19" s="131" cm="1">
        <f t="array" ref="X19">_xlfn.XLOOKUP($A19,data_i,_xlfn.XLOOKUP(X$4,data_col,data_val))</f>
        <v>6427</v>
      </c>
      <c r="Y19" s="131" cm="1">
        <f t="array" ref="Y19">_xlfn.XLOOKUP($A19,data_i,_xlfn.XLOOKUP(Y$4,data_col,data_val))</f>
        <v>738</v>
      </c>
      <c r="Z19" s="131" cm="1">
        <f t="array" ref="Z19">_xlfn.XLOOKUP($A19,data_i,_xlfn.XLOOKUP(Z$4,data_col,data_val))</f>
        <v>5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48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43831</v>
      </c>
      <c r="AK19" s="142"/>
      <c r="AM19" s="142" cm="1">
        <f t="array" ref="AM19">_xlfn.XLOOKUP($A19,data_i,_xlfn.XLOOKUP(AM$4,data_col,data_val))</f>
        <v>3356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21.960190524831592</v>
      </c>
      <c r="AQ19" s="142" cm="1">
        <f t="array" ref="AQ19">_xlfn.XLOOKUP($A19,data_i,_xlfn.XLOOKUP(AQ$4,data_col,data_val))</f>
        <v>3356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2135</v>
      </c>
      <c r="BB19" s="203" cm="1">
        <f t="array" ref="BB19">IF(_xlfn.XLOOKUP($A19,data_i,_xlfn.XLOOKUP(BB$4,data_col,data_val)) &gt; 0,_xlfn.XLOOKUP($A19,data_i,_xlfn.XLOOKUP(BB$4,data_col,data_val))," ")</f>
        <v>9.2499999999999999E-2</v>
      </c>
      <c r="BC19" s="110" cm="1">
        <f t="array" ref="BC19">_xlfn.XLOOKUP($A19,data_i,_xlfn.XLOOKUP(BC$4,data_col,data_val))</f>
        <v>-14.749999999999996</v>
      </c>
      <c r="BD19" s="139" cm="1">
        <f t="array" ref="BD19">_xlfn.XLOOKUP($A19,data_i,_xlfn.XLOOKUP(BD$4,data_col,data_val))</f>
        <v>4.0429999999999993</v>
      </c>
      <c r="BE19" s="139" cm="1">
        <f t="array" ref="BE19">_xlfn.XLOOKUP($A19,data_i,_xlfn.XLOOKUP(BE$4,data_col,data_val))</f>
        <v>1.2294545454545454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1.3129999999999999</v>
      </c>
      <c r="BI19" s="139" cm="1">
        <f t="array" ref="BI19">_xlfn.XLOOKUP($A19,data_i,_xlfn.XLOOKUP(BI$4,data_col,data_val))</f>
        <v>0</v>
      </c>
      <c r="BJ19" s="146" t="str">
        <f t="shared" si="6"/>
        <v xml:space="preserve"> </v>
      </c>
      <c r="BK19" s="139"/>
      <c r="BL19" s="139" cm="1">
        <f t="array" ref="BL19">_xlfn.XLOOKUP($A19,data_i,_xlfn.XLOOKUP(BL$4,data_col,data_val))</f>
        <v>0.74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0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29.5</v>
      </c>
      <c r="BR19" s="24" cm="1">
        <f t="array" ref="BR19">_xlfn.XLOOKUP($A19,data_i,_xlfn.XLOOKUP(BR$4,data_col,data_val))</f>
        <v>932</v>
      </c>
      <c r="BS19" s="24" cm="1">
        <f t="array" ref="BS19">_xlfn.XLOOKUP($A19,data_i,_xlfn.XLOOKUP(BS$4,data_col,data_val))</f>
        <v>1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B19" s="202" t="str" cm="1">
        <f t="array" ref="CB19">IF(_xlfn.XLOOKUP($A19,data_i,_xlfn.XLOOKUP(CB$4,data_col,data_val)) &gt; 0,_xlfn.XLOOKUP($A19,data_i,_xlfn.XLOOKUP(CB$4,data_col,data_val))," ")</f>
        <v xml:space="preserve"> </v>
      </c>
      <c r="CC19" s="202" t="str" cm="1">
        <f t="array" ref="CC19">IF(_xlfn.XLOOKUP($A19,data_i,_xlfn.XLOOKUP(CC$4,data_col,data_val)) &gt; 0,_xlfn.XLOOKUP($A19,data_i,_xlfn.XLOOKUP(CC$4,data_col,data_val))," ")</f>
        <v xml:space="preserve"> </v>
      </c>
      <c r="CD19" s="202" t="str" cm="1">
        <f t="array" ref="CD19">IF(_xlfn.XLOOKUP($A19,data_i,_xlfn.XLOOKUP(CD$4,data_col,data_val)) &gt; 0,_xlfn.XLOOKUP($A19,data_i,_xlfn.XLOOKUP(CD$4,data_col,data_val))," ")</f>
        <v xml:space="preserve"> </v>
      </c>
      <c r="CF19" s="24" cm="1">
        <f t="array" ref="CF19">_xlfn.XLOOKUP($A19,data_i,_xlfn.XLOOKUP(CF$4,data_col,data_val))</f>
        <v>73.290000000000006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369</v>
      </c>
      <c r="EG19" s="24" cm="1">
        <f t="array" ref="EG19">IF(_xlfn.XLOOKUP($A19,data_i,_xlfn.XLOOKUP(EG$4,data_col,data_val)) &gt; 0,_xlfn.XLOOKUP($A19,data_i,_xlfn.XLOOKUP(EG$4,data_col,data_val))," ")</f>
        <v>367</v>
      </c>
      <c r="EH19" s="24" cm="1">
        <f t="array" ref="EH19">IF(_xlfn.XLOOKUP($A19,data_i,_xlfn.XLOOKUP(EH$4,data_col,data_val)) &gt; 0,_xlfn.XLOOKUP($A19,data_i,_xlfn.XLOOKUP(EH$4,data_col,data_val))," ")</f>
        <v>368</v>
      </c>
      <c r="EI19" s="24" cm="1">
        <f t="array" ref="EI19">IF(_xlfn.XLOOKUP($A19,data_i,_xlfn.XLOOKUP(EI$4,data_col,data_val)) &gt; 0,_xlfn.XLOOKUP($A19,data_i,_xlfn.XLOOKUP(EI$4,data_col,data_val))," ")</f>
        <v>385</v>
      </c>
      <c r="EJ19" s="24" cm="1">
        <f t="array" ref="EJ19">IF(_xlfn.XLOOKUP($A19,data_i,_xlfn.XLOOKUP(EJ$4,data_col,data_val)) &gt; 0,_xlfn.XLOOKUP($A19,data_i,_xlfn.XLOOKUP(EJ$4,data_col,data_val))," ")</f>
        <v>368</v>
      </c>
      <c r="EK19" s="24" cm="1">
        <f t="array" ref="EK19">IF(_xlfn.XLOOKUP($A19,data_i,_xlfn.XLOOKUP(EK$4,data_col,data_val)) &gt; 0,_xlfn.XLOOKUP($A19,data_i,_xlfn.XLOOKUP(EK$4,data_col,data_val))," ")</f>
        <v>377</v>
      </c>
      <c r="EL19" s="24" cm="1">
        <f t="array" ref="EL19">IF(_xlfn.XLOOKUP($A19,data_i,_xlfn.XLOOKUP(EL$4,data_col,data_val)) &gt; 0,_xlfn.XLOOKUP($A19,data_i,_xlfn.XLOOKUP(EL$4,data_col,data_val))," ")</f>
        <v>371</v>
      </c>
      <c r="EM19" s="24" cm="1">
        <f t="array" ref="EM19">IF(_xlfn.XLOOKUP($A19,data_i,_xlfn.XLOOKUP(EM$4,data_col,data_val)) &gt; 0,_xlfn.XLOOKUP($A19,data_i,_xlfn.XLOOKUP(EM$4,data_col,data_val))," ")</f>
        <v>375</v>
      </c>
      <c r="EN19" s="24" cm="1">
        <f t="array" ref="EN19">IF(_xlfn.XLOOKUP($A19,data_i,_xlfn.XLOOKUP(EN$4,data_col,data_val)) &gt; 0,_xlfn.XLOOKUP($A19,data_i,_xlfn.XLOOKUP(EN$4,data_col,data_val))," ")</f>
        <v>365</v>
      </c>
      <c r="EO19" s="24" cm="1">
        <f t="array" ref="EO19">IF(_xlfn.XLOOKUP($A19,data_i,_xlfn.XLOOKUP(EO$4,data_col,data_val)) &gt; 0,_xlfn.XLOOKUP($A19,data_i,_xlfn.XLOOKUP(EO$4,data_col,data_val))," ")</f>
        <v>367</v>
      </c>
      <c r="EP19" s="24" cm="1">
        <f t="array" ref="EP19">IF(_xlfn.XLOOKUP($A19,data_i,_xlfn.XLOOKUP(EP$4,data_col,data_val)) &gt; 0,_xlfn.XLOOKUP($A19,data_i,_xlfn.XLOOKUP(EP$4,data_col,data_val))," ")</f>
        <v>365</v>
      </c>
      <c r="EQ19" s="24" cm="1">
        <f t="array" ref="EQ19">IF(_xlfn.XLOOKUP($A19,data_i,_xlfn.XLOOKUP(EQ$4,data_col,data_val)) &gt; 0,_xlfn.XLOOKUP($A19,data_i,_xlfn.XLOOKUP(EQ$4,data_col,data_val))," ")</f>
        <v>370</v>
      </c>
      <c r="ER19" s="24" cm="1">
        <f t="array" ref="ER19">IF(_xlfn.XLOOKUP($A19,data_i,_xlfn.XLOOKUP(ER$4,data_col,data_val)) &gt; 0,_xlfn.XLOOKUP($A19,data_i,_xlfn.XLOOKUP(ER$4,data_col,data_val))," ")</f>
        <v>380</v>
      </c>
      <c r="ES19" s="24" cm="1">
        <f t="array" ref="ES19">IF(_xlfn.XLOOKUP($A19,data_i,_xlfn.XLOOKUP(ES$4,data_col,data_val)) &gt; 0,_xlfn.XLOOKUP($A19,data_i,_xlfn.XLOOKUP(ES$4,data_col,data_val))," ")</f>
        <v>369</v>
      </c>
      <c r="ET19" s="24" cm="1">
        <f t="array" ref="ET19">IF(_xlfn.XLOOKUP($A19,data_i,_xlfn.XLOOKUP(ET$4,data_col,data_val)) &gt; 0,_xlfn.XLOOKUP($A19,data_i,_xlfn.XLOOKUP(ET$4,data_col,data_val))," ")</f>
        <v>368</v>
      </c>
      <c r="EU19" s="24" cm="1">
        <f t="array" ref="EU19">IF(_xlfn.XLOOKUP($A19,data_i,_xlfn.XLOOKUP(EU$4,data_col,data_val)) &gt; 0,_xlfn.XLOOKUP($A19,data_i,_xlfn.XLOOKUP(EU$4,data_col,data_val))," ")</f>
        <v>382</v>
      </c>
      <c r="EV19" s="24" cm="1">
        <f t="array" ref="EV19">IF(_xlfn.XLOOKUP($A19,data_i,_xlfn.XLOOKUP(EV$4,data_col,data_val)) &gt; 0,_xlfn.XLOOKUP($A19,data_i,_xlfn.XLOOKUP(EV$4,data_col,data_val))," ")</f>
        <v>370</v>
      </c>
      <c r="EW19" s="24" cm="1">
        <f t="array" ref="EW19">IF(_xlfn.XLOOKUP($A19,data_i,_xlfn.XLOOKUP(EW$4,data_col,data_val)) &gt; 0,_xlfn.XLOOKUP($A19,data_i,_xlfn.XLOOKUP(EW$4,data_col,data_val))," ")</f>
        <v>386</v>
      </c>
      <c r="EX19" s="24" cm="1">
        <f t="array" ref="EX19">IF(_xlfn.XLOOKUP($A19,data_i,_xlfn.XLOOKUP(EX$4,data_col,data_val)) &gt; 0,_xlfn.XLOOKUP($A19,data_i,_xlfn.XLOOKUP(EX$4,data_col,data_val))," ")</f>
        <v>370</v>
      </c>
      <c r="EY19" s="24" cm="1">
        <f t="array" ref="EY19">IF(_xlfn.XLOOKUP($A19,data_i,_xlfn.XLOOKUP(EY$4,data_col,data_val)) &gt; 0,_xlfn.XLOOKUP($A19,data_i,_xlfn.XLOOKUP(EY$4,data_col,data_val))," ")</f>
        <v>380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A19" s="24" t="str" cm="1">
        <f t="array" ref="FA19">IF(_xlfn.XLOOKUP($A19,data_i,_xlfn.XLOOKUP(FA$4,data_col,data_val)) &gt; 0,_xlfn.XLOOKUP($A19,data_i,_xlfn.XLOOKUP(FA$4,data_col,data_val))," ")</f>
        <v xml:space="preserve"> </v>
      </c>
      <c r="FB19" s="24" t="str" cm="1">
        <f t="array" ref="FB19">IF(_xlfn.XLOOKUP($A19,data_i,_xlfn.XLOOKUP(FB$4,data_col,data_val)) &gt; 0,_xlfn.XLOOKUP($A19,data_i,_xlfn.XLOOKUP(FB$4,data_col,data_val))," ")</f>
        <v xml:space="preserve"> </v>
      </c>
      <c r="FC19" s="24" t="str" cm="1">
        <f t="array" ref="FC19">IF(_xlfn.XLOOKUP($A19,data_i,_xlfn.XLOOKUP(FC$4,data_col,data_val)) &gt; 0,_xlfn.XLOOKUP($A19,data_i,_xlfn.XLOOKUP(FC$4,data_col,data_val))," ")</f>
        <v xml:space="preserve"> 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516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517</v>
      </c>
      <c r="FI19" s="24" cm="1">
        <f t="array" ref="FI19">IF(_xlfn.XLOOKUP($A19,data_i,_xlfn.XLOOKUP(FI$4,data_col,data_val)) &gt; 0,_xlfn.XLOOKUP($A19,data_i,_xlfn.XLOOKUP(FI$4,data_col,data_val))," ")</f>
        <v>516</v>
      </c>
      <c r="FJ19" s="24" cm="1">
        <f t="array" ref="FJ19">IF(_xlfn.XLOOKUP($A19,data_i,_xlfn.XLOOKUP(FJ$4,data_col,data_val)) &gt; 0,_xlfn.XLOOKUP($A19,data_i,_xlfn.XLOOKUP(FJ$4,data_col,data_val))," ")</f>
        <v>516</v>
      </c>
      <c r="FK19" s="24" cm="1">
        <f t="array" ref="FK19">IF(_xlfn.XLOOKUP($A19,data_i,_xlfn.XLOOKUP(FK$4,data_col,data_val)) &gt; 0,_xlfn.XLOOKUP($A19,data_i,_xlfn.XLOOKUP(FK$4,data_col,data_val))," ")</f>
        <v>517</v>
      </c>
      <c r="FL19" s="24" cm="1">
        <f t="array" ref="FL19">IF(_xlfn.XLOOKUP($A19,data_i,_xlfn.XLOOKUP(FL$4,data_col,data_val)) &gt; 0,_xlfn.XLOOKUP($A19,data_i,_xlfn.XLOOKUP(FL$4,data_col,data_val))," ")</f>
        <v>516</v>
      </c>
      <c r="FM19" s="24" cm="1">
        <f t="array" ref="FM19">IF(_xlfn.XLOOKUP($A19,data_i,_xlfn.XLOOKUP(FM$4,data_col,data_val)) &gt; 0,_xlfn.XLOOKUP($A19,data_i,_xlfn.XLOOKUP(FM$4,data_col,data_val))," ")</f>
        <v>515</v>
      </c>
      <c r="FN19" s="24" cm="1">
        <f t="array" ref="FN19">IF(_xlfn.XLOOKUP($A19,data_i,_xlfn.XLOOKUP(FN$4,data_col,data_val)) &gt; 0,_xlfn.XLOOKUP($A19,data_i,_xlfn.XLOOKUP(FN$4,data_col,data_val))," ")</f>
        <v>516</v>
      </c>
      <c r="FO19" s="24" cm="1">
        <f t="array" ref="FO19">IF(_xlfn.XLOOKUP($A19,data_i,_xlfn.XLOOKUP(FO$4,data_col,data_val)) &gt; 0,_xlfn.XLOOKUP($A19,data_i,_xlfn.XLOOKUP(FO$4,data_col,data_val))," ")</f>
        <v>517</v>
      </c>
      <c r="FP19" s="24" cm="1">
        <f t="array" ref="FP19">IF(_xlfn.XLOOKUP($A19,data_i,_xlfn.XLOOKUP(FP$4,data_col,data_val)) &gt; 0,_xlfn.XLOOKUP($A19,data_i,_xlfn.XLOOKUP(FP$4,data_col,data_val))," ")</f>
        <v>517</v>
      </c>
      <c r="FQ19" s="24" cm="1">
        <f t="array" ref="FQ19">IF(_xlfn.XLOOKUP($A19,data_i,_xlfn.XLOOKUP(FQ$4,data_col,data_val)) &gt; 0,_xlfn.XLOOKUP($A19,data_i,_xlfn.XLOOKUP(FQ$4,data_col,data_val))," ")</f>
        <v>515</v>
      </c>
      <c r="FR19" s="24" cm="1">
        <f t="array" ref="FR19">IF(_xlfn.XLOOKUP($A19,data_i,_xlfn.XLOOKUP(FR$4,data_col,data_val)) &gt; 0,_xlfn.XLOOKUP($A19,data_i,_xlfn.XLOOKUP(FR$4,data_col,data_val))," ")</f>
        <v>518</v>
      </c>
      <c r="FS19" s="24" cm="1">
        <f t="array" ref="FS19">IF(_xlfn.XLOOKUP($A19,data_i,_xlfn.XLOOKUP(FS$4,data_col,data_val)) &gt; 0,_xlfn.XLOOKUP($A19,data_i,_xlfn.XLOOKUP(FS$4,data_col,data_val))," ")</f>
        <v>519</v>
      </c>
      <c r="FT19" s="24" cm="1">
        <f t="array" ref="FT19">IF(_xlfn.XLOOKUP($A19,data_i,_xlfn.XLOOKUP(FT$4,data_col,data_val)) &gt; 0,_xlfn.XLOOKUP($A19,data_i,_xlfn.XLOOKUP(FT$4,data_col,data_val))," ")</f>
        <v>523</v>
      </c>
      <c r="FU19" s="24" cm="1">
        <f t="array" ref="FU19">IF(_xlfn.XLOOKUP($A19,data_i,_xlfn.XLOOKUP(FU$4,data_col,data_val)) &gt; 0,_xlfn.XLOOKUP($A19,data_i,_xlfn.XLOOKUP(FU$4,data_col,data_val))," ")</f>
        <v>523</v>
      </c>
      <c r="FV19" s="24" cm="1">
        <f t="array" ref="FV19">IF(_xlfn.XLOOKUP($A19,data_i,_xlfn.XLOOKUP(FV$4,data_col,data_val)) &gt; 0,_xlfn.XLOOKUP($A19,data_i,_xlfn.XLOOKUP(FV$4,data_col,data_val))," ")</f>
        <v>520</v>
      </c>
      <c r="FW19" s="24" cm="1">
        <f t="array" ref="FW19">IF(_xlfn.XLOOKUP($A19,data_i,_xlfn.XLOOKUP(FW$4,data_col,data_val)) &gt; 0,_xlfn.XLOOKUP($A19,data_i,_xlfn.XLOOKUP(FW$4,data_col,data_val))," ")</f>
        <v>519</v>
      </c>
      <c r="FX19" s="24" cm="1">
        <f t="array" ref="FX19">IF(_xlfn.XLOOKUP($A19,data_i,_xlfn.XLOOKUP(FX$4,data_col,data_val)) &gt; 0,_xlfn.XLOOKUP($A19,data_i,_xlfn.XLOOKUP(FX$4,data_col,data_val))," ")</f>
        <v>519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FZ19" s="24" t="str" cm="1">
        <f t="array" ref="FZ19">IF(_xlfn.XLOOKUP($A19,data_i,_xlfn.XLOOKUP(FZ$4,data_col,data_val)) &gt; 0,_xlfn.XLOOKUP($A19,data_i,_xlfn.XLOOKUP(FZ$4,data_col,data_val))," ")</f>
        <v xml:space="preserve"> </v>
      </c>
      <c r="GA19" s="24" t="str" cm="1">
        <f t="array" ref="GA19">IF(_xlfn.XLOOKUP($A19,data_i,_xlfn.XLOOKUP(GA$4,data_col,data_val)) &gt; 0,_xlfn.XLOOKUP($A19,data_i,_xlfn.XLOOKUP(GA$4,data_col,data_val))," ")</f>
        <v xml:space="preserve"> </v>
      </c>
      <c r="GB19" s="24" t="str" cm="1">
        <f t="array" ref="GB19">IF(_xlfn.XLOOKUP($A19,data_i,_xlfn.XLOOKUP(GB$4,data_col,data_val)) &gt; 0,_xlfn.XLOOKUP($A19,data_i,_xlfn.XLOOKUP(GB$4,data_col,data_val))," ")</f>
        <v xml:space="preserve"> 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 x14ac:dyDescent="0.2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6494</v>
      </c>
      <c r="K20" s="142" cm="1">
        <f t="array" ref="K20">_xlfn.XLOOKUP($A20,data_i,_xlfn.XLOOKUP(K$4,data_col,data_val))</f>
        <v>739</v>
      </c>
      <c r="L20" s="24">
        <f t="shared" si="1"/>
        <v>8.7875507442489855</v>
      </c>
      <c r="M20" s="201" cm="1">
        <f t="array" ref="M20">HYPERLINK(GM20,_xlfn.XLOOKUP($A20,val_i,_xlfn.XLOOKUP(M$4,val_col,val_val)))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7.3999999999999996E-2</v>
      </c>
      <c r="O20" s="109" cm="1">
        <f t="array" ref="O20">$J20-_xlfn.XLOOKUP($A20,val_i,_xlfn.XLOOKUP("oph@start",val_col,val_val))</f>
        <v>2078</v>
      </c>
      <c r="P20" s="24" cm="1">
        <f t="array" ref="P20">K20-_xlfn.XLOOKUP($A20,val_i,_xlfn.XLOOKUP("Starts@Start",val_col,val_val))</f>
        <v>160</v>
      </c>
      <c r="Q20" s="109">
        <f t="shared" si="2"/>
        <v>12.987500000000001</v>
      </c>
      <c r="R20" s="110">
        <f t="shared" si="3"/>
        <v>15.507462686567164</v>
      </c>
      <c r="S20" s="97" t="str">
        <f t="shared" si="4"/>
        <v>done</v>
      </c>
      <c r="T20" s="97">
        <f t="shared" si="4"/>
        <v>44318.690223071062</v>
      </c>
      <c r="U20" s="97">
        <f t="shared" si="4"/>
        <v>44447.660386689924</v>
      </c>
      <c r="V20" s="147"/>
      <c r="W20" s="131" t="str" cm="1">
        <f t="array" ref="W20">_xlfn.XLOOKUP($A20,data_i,_xlfn.XLOOKUP(W$4,data_col,data_val))</f>
        <v>Not Available</v>
      </c>
      <c r="X20" s="131" cm="1">
        <f t="array" ref="X20">_xlfn.XLOOKUP($A20,data_i,_xlfn.XLOOKUP(X$4,data_col,data_val))</f>
        <v>6494</v>
      </c>
      <c r="Y20" s="131" cm="1">
        <f t="array" ref="Y20">_xlfn.XLOOKUP($A20,data_i,_xlfn.XLOOKUP(Y$4,data_col,data_val))</f>
        <v>739</v>
      </c>
      <c r="Z20" s="131" cm="1">
        <f t="array" ref="Z20">_xlfn.XLOOKUP($A20,data_i,_xlfn.XLOOKUP(Z$4,data_col,data_val))</f>
        <v>19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0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I20" s="142"/>
      <c r="AJ20" s="241" cm="1">
        <f t="array" ref="AJ20">_xlfn.XLOOKUP($A20,prop_i,_xlfn.XLOOKUP(AJ$4,prop_col,prop_val))</f>
        <v>43831</v>
      </c>
      <c r="AK20" s="142"/>
      <c r="AM20" s="142" cm="1">
        <f t="array" ref="AM20">_xlfn.XLOOKUP($A20,data_i,_xlfn.XLOOKUP(AM$4,data_col,data_val))</f>
        <v>3356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21.960190524831592</v>
      </c>
      <c r="AP20" s="25"/>
      <c r="AQ20" s="142" cm="1">
        <f t="array" ref="AQ20">_xlfn.XLOOKUP($A20,data_i,_xlfn.XLOOKUP(AQ$4,data_col,data_val))</f>
        <v>3356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0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2078</v>
      </c>
      <c r="BB20" s="203" cm="1">
        <f t="array" ref="BB20">IF(_xlfn.XLOOKUP($A20,data_i,_xlfn.XLOOKUP(BB$4,data_col,data_val)) &gt; 0,_xlfn.XLOOKUP($A20,data_i,_xlfn.XLOOKUP(BB$4,data_col,data_val))," ")</f>
        <v>7.3999999999999996E-2</v>
      </c>
      <c r="BC20" s="110" cm="1">
        <f t="array" ref="BC20">_xlfn.XLOOKUP($A20,data_i,_xlfn.XLOOKUP(BC$4,data_col,data_val))</f>
        <v>-26.79</v>
      </c>
      <c r="BD20" s="139" cm="1">
        <f t="array" ref="BD20">_xlfn.XLOOKUP($A20,data_i,_xlfn.XLOOKUP(BD$4,data_col,data_val))</f>
        <v>3.9710000000000001</v>
      </c>
      <c r="BE20" s="139" cm="1">
        <f t="array" ref="BE20">_xlfn.XLOOKUP($A20,data_i,_xlfn.XLOOKUP(BE$4,data_col,data_val))</f>
        <v>1.0444545454545453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1.3069999999999999</v>
      </c>
      <c r="BI20" s="139" cm="1">
        <f t="array" ref="BI20">_xlfn.XLOOKUP($A20,data_i,_xlfn.XLOOKUP(BI$4,data_col,data_val))</f>
        <v>0</v>
      </c>
      <c r="BJ20" s="146" t="str">
        <f t="shared" si="6"/>
        <v xml:space="preserve"> </v>
      </c>
      <c r="BK20" s="139"/>
      <c r="BL20" s="139" cm="1">
        <f t="array" ref="BL20">_xlfn.XLOOKUP($A20,data_i,_xlfn.XLOOKUP(BL$4,data_col,data_val))</f>
        <v>0.74</v>
      </c>
      <c r="BM20" s="24" cm="1">
        <f t="array" ref="BM20">_xlfn.XLOOKUP($A20,data_i,_xlfn.XLOOKUP(BM$4,data_col,data_val))</f>
        <v>0</v>
      </c>
      <c r="BN20" s="24" cm="1">
        <f t="array" ref="BN20">_xlfn.XLOOKUP($A20,data_i,_xlfn.XLOOKUP(BN$4,data_col,data_val))</f>
        <v>0</v>
      </c>
      <c r="BO20" s="110" cm="1">
        <f t="array" ref="BO20">_xlfn.XLOOKUP($A20,data_i,_xlfn.XLOOKUP(BO$4,data_col,data_val))</f>
        <v>0</v>
      </c>
      <c r="BP20" s="110" cm="1">
        <f t="array" ref="BP20">_xlfn.XLOOKUP($A20,data_i,_xlfn.XLOOKUP(BP$4,data_col,data_val))</f>
        <v>0</v>
      </c>
      <c r="BQ20" s="110" cm="1">
        <f t="array" ref="BQ20">_xlfn.XLOOKUP($A20,data_i,_xlfn.XLOOKUP(BQ$4,data_col,data_val))</f>
        <v>26</v>
      </c>
      <c r="BR20" s="24" cm="1">
        <f t="array" ref="BR20">_xlfn.XLOOKUP($A20,data_i,_xlfn.XLOOKUP(BR$4,data_col,data_val))</f>
        <v>938</v>
      </c>
      <c r="BS20" s="24" cm="1">
        <f t="array" ref="BS20">_xlfn.XLOOKUP($A20,data_i,_xlfn.XLOOKUP(BS$4,data_col,data_val))</f>
        <v>3</v>
      </c>
      <c r="BT20" s="109">
        <f t="shared" si="7"/>
        <v>0</v>
      </c>
      <c r="BU20" s="162" t="str">
        <f>IFERROR((AX20*_xlfn.XLOOKUP(F20,summary!$S$3:$S$6,summary!$W$31:$W$34))/(BT20*$BS$1)," ")</f>
        <v xml:space="preserve"> </v>
      </c>
      <c r="BV20" s="24" cm="1">
        <f t="array" ref="BV20">_xlfn.XLOOKUP($A20,data_i,_xlfn.XLOOKUP(BV$4,data_col,data_val))</f>
        <v>0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02" t="str" cm="1">
        <f t="array" ref="CB20">IF(_xlfn.XLOOKUP($A20,data_i,_xlfn.XLOOKUP(CB$4,data_col,data_val)) &gt; 0,_xlfn.XLOOKUP($A20,data_i,_xlfn.XLOOKUP(CB$4,data_col,data_val))," ")</f>
        <v xml:space="preserve"> </v>
      </c>
      <c r="CC20" s="202" t="str" cm="1">
        <f t="array" ref="CC20">IF(_xlfn.XLOOKUP($A20,data_i,_xlfn.XLOOKUP(CC$4,data_col,data_val)) &gt; 0,_xlfn.XLOOKUP($A20,data_i,_xlfn.XLOOKUP(CC$4,data_col,data_val))," ")</f>
        <v xml:space="preserve"> </v>
      </c>
      <c r="CD20" s="202" t="str" cm="1">
        <f t="array" ref="CD20">IF(_xlfn.XLOOKUP($A20,data_i,_xlfn.XLOOKUP(CD$4,data_col,data_val)) &gt; 0,_xlfn.XLOOKUP($A20,data_i,_xlfn.XLOOKUP(CD$4,data_col,data_val))," ")</f>
        <v xml:space="preserve"> </v>
      </c>
      <c r="CE20" s="25"/>
      <c r="CF20" s="24" cm="1">
        <f t="array" ref="CF20">_xlfn.XLOOKUP($A20,data_i,_xlfn.XLOOKUP(CF$4,data_col,data_val))</f>
        <v>61.88</v>
      </c>
      <c r="CG20" s="110"/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359</v>
      </c>
      <c r="EG20" s="24" cm="1">
        <f t="array" ref="EG20">IF(_xlfn.XLOOKUP($A20,data_i,_xlfn.XLOOKUP(EG$4,data_col,data_val)) &gt; 0,_xlfn.XLOOKUP($A20,data_i,_xlfn.XLOOKUP(EG$4,data_col,data_val))," ")</f>
        <v>362</v>
      </c>
      <c r="EH20" s="24" cm="1">
        <f t="array" ref="EH20">IF(_xlfn.XLOOKUP($A20,data_i,_xlfn.XLOOKUP(EH$4,data_col,data_val)) &gt; 0,_xlfn.XLOOKUP($A20,data_i,_xlfn.XLOOKUP(EH$4,data_col,data_val))," ")</f>
        <v>360</v>
      </c>
      <c r="EI20" s="24" cm="1">
        <f t="array" ref="EI20">IF(_xlfn.XLOOKUP($A20,data_i,_xlfn.XLOOKUP(EI$4,data_col,data_val)) &gt; 0,_xlfn.XLOOKUP($A20,data_i,_xlfn.XLOOKUP(EI$4,data_col,data_val))," ")</f>
        <v>360</v>
      </c>
      <c r="EJ20" s="24" cm="1">
        <f t="array" ref="EJ20">IF(_xlfn.XLOOKUP($A20,data_i,_xlfn.XLOOKUP(EJ$4,data_col,data_val)) &gt; 0,_xlfn.XLOOKUP($A20,data_i,_xlfn.XLOOKUP(EJ$4,data_col,data_val))," ")</f>
        <v>360</v>
      </c>
      <c r="EK20" s="24" cm="1">
        <f t="array" ref="EK20">IF(_xlfn.XLOOKUP($A20,data_i,_xlfn.XLOOKUP(EK$4,data_col,data_val)) &gt; 0,_xlfn.XLOOKUP($A20,data_i,_xlfn.XLOOKUP(EK$4,data_col,data_val))," ")</f>
        <v>360</v>
      </c>
      <c r="EL20" s="24" cm="1">
        <f t="array" ref="EL20">IF(_xlfn.XLOOKUP($A20,data_i,_xlfn.XLOOKUP(EL$4,data_col,data_val)) &gt; 0,_xlfn.XLOOKUP($A20,data_i,_xlfn.XLOOKUP(EL$4,data_col,data_val))," ")</f>
        <v>360</v>
      </c>
      <c r="EM20" s="24" cm="1">
        <f t="array" ref="EM20">IF(_xlfn.XLOOKUP($A20,data_i,_xlfn.XLOOKUP(EM$4,data_col,data_val)) &gt; 0,_xlfn.XLOOKUP($A20,data_i,_xlfn.XLOOKUP(EM$4,data_col,data_val))," ")</f>
        <v>360</v>
      </c>
      <c r="EN20" s="24" cm="1">
        <f t="array" ref="EN20">IF(_xlfn.XLOOKUP($A20,data_i,_xlfn.XLOOKUP(EN$4,data_col,data_val)) &gt; 0,_xlfn.XLOOKUP($A20,data_i,_xlfn.XLOOKUP(EN$4,data_col,data_val))," ")</f>
        <v>359</v>
      </c>
      <c r="EO20" s="24" cm="1">
        <f t="array" ref="EO20">IF(_xlfn.XLOOKUP($A20,data_i,_xlfn.XLOOKUP(EO$4,data_col,data_val)) &gt; 0,_xlfn.XLOOKUP($A20,data_i,_xlfn.XLOOKUP(EO$4,data_col,data_val))," ")</f>
        <v>361</v>
      </c>
      <c r="EP20" s="24" cm="1">
        <f t="array" ref="EP20">IF(_xlfn.XLOOKUP($A20,data_i,_xlfn.XLOOKUP(EP$4,data_col,data_val)) &gt; 0,_xlfn.XLOOKUP($A20,data_i,_xlfn.XLOOKUP(EP$4,data_col,data_val))," ")</f>
        <v>363</v>
      </c>
      <c r="EQ20" s="24" cm="1">
        <f t="array" ref="EQ20">IF(_xlfn.XLOOKUP($A20,data_i,_xlfn.XLOOKUP(EQ$4,data_col,data_val)) &gt; 0,_xlfn.XLOOKUP($A20,data_i,_xlfn.XLOOKUP(EQ$4,data_col,data_val))," ")</f>
        <v>361</v>
      </c>
      <c r="ER20" s="24" cm="1">
        <f t="array" ref="ER20">IF(_xlfn.XLOOKUP($A20,data_i,_xlfn.XLOOKUP(ER$4,data_col,data_val)) &gt; 0,_xlfn.XLOOKUP($A20,data_i,_xlfn.XLOOKUP(ER$4,data_col,data_val))," ")</f>
        <v>363</v>
      </c>
      <c r="ES20" s="24" cm="1">
        <f t="array" ref="ES20">IF(_xlfn.XLOOKUP($A20,data_i,_xlfn.XLOOKUP(ES$4,data_col,data_val)) &gt; 0,_xlfn.XLOOKUP($A20,data_i,_xlfn.XLOOKUP(ES$4,data_col,data_val))," ")</f>
        <v>361</v>
      </c>
      <c r="ET20" s="24" cm="1">
        <f t="array" ref="ET20">IF(_xlfn.XLOOKUP($A20,data_i,_xlfn.XLOOKUP(ET$4,data_col,data_val)) &gt; 0,_xlfn.XLOOKUP($A20,data_i,_xlfn.XLOOKUP(ET$4,data_col,data_val))," ")</f>
        <v>360</v>
      </c>
      <c r="EU20" s="24" cm="1">
        <f t="array" ref="EU20">IF(_xlfn.XLOOKUP($A20,data_i,_xlfn.XLOOKUP(EU$4,data_col,data_val)) &gt; 0,_xlfn.XLOOKUP($A20,data_i,_xlfn.XLOOKUP(EU$4,data_col,data_val))," ")</f>
        <v>362</v>
      </c>
      <c r="EV20" s="24" cm="1">
        <f t="array" ref="EV20">IF(_xlfn.XLOOKUP($A20,data_i,_xlfn.XLOOKUP(EV$4,data_col,data_val)) &gt; 0,_xlfn.XLOOKUP($A20,data_i,_xlfn.XLOOKUP(EV$4,data_col,data_val))," ")</f>
        <v>360</v>
      </c>
      <c r="EW20" s="24" cm="1">
        <f t="array" ref="EW20">IF(_xlfn.XLOOKUP($A20,data_i,_xlfn.XLOOKUP(EW$4,data_col,data_val)) &gt; 0,_xlfn.XLOOKUP($A20,data_i,_xlfn.XLOOKUP(EW$4,data_col,data_val))," ")</f>
        <v>365</v>
      </c>
      <c r="EX20" s="24" cm="1">
        <f t="array" ref="EX20">IF(_xlfn.XLOOKUP($A20,data_i,_xlfn.XLOOKUP(EX$4,data_col,data_val)) &gt; 0,_xlfn.XLOOKUP($A20,data_i,_xlfn.XLOOKUP(EX$4,data_col,data_val))," ")</f>
        <v>363</v>
      </c>
      <c r="EY20" s="24" cm="1">
        <f t="array" ref="EY20">IF(_xlfn.XLOOKUP($A20,data_i,_xlfn.XLOOKUP(EY$4,data_col,data_val)) &gt; 0,_xlfn.XLOOKUP($A20,data_i,_xlfn.XLOOKUP(EY$4,data_col,data_val))," ")</f>
        <v>360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4" t="str" cm="1">
        <f t="array" ref="FA20">IF(_xlfn.XLOOKUP($A20,data_i,_xlfn.XLOOKUP(FA$4,data_col,data_val)) &gt; 0,_xlfn.XLOOKUP($A20,data_i,_xlfn.XLOOKUP(FA$4,data_col,data_val))," ")</f>
        <v xml:space="preserve"> </v>
      </c>
      <c r="FB20" s="24" t="str" cm="1">
        <f t="array" ref="FB20">IF(_xlfn.XLOOKUP($A20,data_i,_xlfn.XLOOKUP(FB$4,data_col,data_val)) &gt; 0,_xlfn.XLOOKUP($A20,data_i,_xlfn.XLOOKUP(FB$4,data_col,data_val))," ")</f>
        <v xml:space="preserve"> </v>
      </c>
      <c r="FC20" s="24" t="str" cm="1">
        <f t="array" ref="FC20">IF(_xlfn.XLOOKUP($A20,data_i,_xlfn.XLOOKUP(FC$4,data_col,data_val)) &gt; 0,_xlfn.XLOOKUP($A20,data_i,_xlfn.XLOOKUP(FC$4,data_col,data_val))," ")</f>
        <v xml:space="preserve"> </v>
      </c>
      <c r="FD20" s="25"/>
      <c r="FE20" s="24" cm="1">
        <f t="array" ref="FE20">IF(_xlfn.XLOOKUP($A20,data_i,_xlfn.XLOOKUP(FE$4,data_col,data_val)) &gt; 0,_xlfn.XLOOKUP($A20,data_i,_xlfn.XLOOKUP(FE$4,data_col,data_val))," ")</f>
        <v>515</v>
      </c>
      <c r="FF20" s="24" cm="1">
        <f t="array" ref="FF20">IF(_xlfn.XLOOKUP($A20,data_i,_xlfn.XLOOKUP(FF$4,data_col,data_val)) &gt; 0,_xlfn.XLOOKUP($A20,data_i,_xlfn.XLOOKUP(FF$4,data_col,data_val))," ")</f>
        <v>517</v>
      </c>
      <c r="FG20" s="24" cm="1">
        <f t="array" ref="FG20">IF(_xlfn.XLOOKUP($A20,data_i,_xlfn.XLOOKUP(FG$4,data_col,data_val)) &gt; 0,_xlfn.XLOOKUP($A20,data_i,_xlfn.XLOOKUP(FG$4,data_col,data_val))," ")</f>
        <v>515</v>
      </c>
      <c r="FH20" s="24" cm="1">
        <f t="array" ref="FH20">IF(_xlfn.XLOOKUP($A20,data_i,_xlfn.XLOOKUP(FH$4,data_col,data_val)) &gt; 0,_xlfn.XLOOKUP($A20,data_i,_xlfn.XLOOKUP(FH$4,data_col,data_val))," ")</f>
        <v>517</v>
      </c>
      <c r="FI20" s="24" cm="1">
        <f t="array" ref="FI20">IF(_xlfn.XLOOKUP($A20,data_i,_xlfn.XLOOKUP(FI$4,data_col,data_val)) &gt; 0,_xlfn.XLOOKUP($A20,data_i,_xlfn.XLOOKUP(FI$4,data_col,data_val))," ")</f>
        <v>514</v>
      </c>
      <c r="FJ20" s="24" cm="1">
        <f t="array" ref="FJ20">IF(_xlfn.XLOOKUP($A20,data_i,_xlfn.XLOOKUP(FJ$4,data_col,data_val)) &gt; 0,_xlfn.XLOOKUP($A20,data_i,_xlfn.XLOOKUP(FJ$4,data_col,data_val))," ")</f>
        <v>515</v>
      </c>
      <c r="FK20" s="24" cm="1">
        <f t="array" ref="FK20">IF(_xlfn.XLOOKUP($A20,data_i,_xlfn.XLOOKUP(FK$4,data_col,data_val)) &gt; 0,_xlfn.XLOOKUP($A20,data_i,_xlfn.XLOOKUP(FK$4,data_col,data_val))," ")</f>
        <v>514</v>
      </c>
      <c r="FL20" s="24" cm="1">
        <f t="array" ref="FL20">IF(_xlfn.XLOOKUP($A20,data_i,_xlfn.XLOOKUP(FL$4,data_col,data_val)) &gt; 0,_xlfn.XLOOKUP($A20,data_i,_xlfn.XLOOKUP(FL$4,data_col,data_val))," ")</f>
        <v>515</v>
      </c>
      <c r="FM20" s="24" cm="1">
        <f t="array" ref="FM20">IF(_xlfn.XLOOKUP($A20,data_i,_xlfn.XLOOKUP(FM$4,data_col,data_val)) &gt; 0,_xlfn.XLOOKUP($A20,data_i,_xlfn.XLOOKUP(FM$4,data_col,data_val))," ")</f>
        <v>514</v>
      </c>
      <c r="FN20" s="24" cm="1">
        <f t="array" ref="FN20">IF(_xlfn.XLOOKUP($A20,data_i,_xlfn.XLOOKUP(FN$4,data_col,data_val)) &gt; 0,_xlfn.XLOOKUP($A20,data_i,_xlfn.XLOOKUP(FN$4,data_col,data_val))," ")</f>
        <v>516</v>
      </c>
      <c r="FO20" s="24" cm="1">
        <f t="array" ref="FO20">IF(_xlfn.XLOOKUP($A20,data_i,_xlfn.XLOOKUP(FO$4,data_col,data_val)) &gt; 0,_xlfn.XLOOKUP($A20,data_i,_xlfn.XLOOKUP(FO$4,data_col,data_val))," ")</f>
        <v>516</v>
      </c>
      <c r="FP20" s="24" cm="1">
        <f t="array" ref="FP20">IF(_xlfn.XLOOKUP($A20,data_i,_xlfn.XLOOKUP(FP$4,data_col,data_val)) &gt; 0,_xlfn.XLOOKUP($A20,data_i,_xlfn.XLOOKUP(FP$4,data_col,data_val))," ")</f>
        <v>518</v>
      </c>
      <c r="FQ20" s="24" cm="1">
        <f t="array" ref="FQ20">IF(_xlfn.XLOOKUP($A20,data_i,_xlfn.XLOOKUP(FQ$4,data_col,data_val)) &gt; 0,_xlfn.XLOOKUP($A20,data_i,_xlfn.XLOOKUP(FQ$4,data_col,data_val))," ")</f>
        <v>519</v>
      </c>
      <c r="FR20" s="24" cm="1">
        <f t="array" ref="FR20">IF(_xlfn.XLOOKUP($A20,data_i,_xlfn.XLOOKUP(FR$4,data_col,data_val)) &gt; 0,_xlfn.XLOOKUP($A20,data_i,_xlfn.XLOOKUP(FR$4,data_col,data_val))," ")</f>
        <v>516</v>
      </c>
      <c r="FS20" s="24" cm="1">
        <f t="array" ref="FS20">IF(_xlfn.XLOOKUP($A20,data_i,_xlfn.XLOOKUP(FS$4,data_col,data_val)) &gt; 0,_xlfn.XLOOKUP($A20,data_i,_xlfn.XLOOKUP(FS$4,data_col,data_val))," ")</f>
        <v>517</v>
      </c>
      <c r="FT20" s="24" cm="1">
        <f t="array" ref="FT20">IF(_xlfn.XLOOKUP($A20,data_i,_xlfn.XLOOKUP(FT$4,data_col,data_val)) &gt; 0,_xlfn.XLOOKUP($A20,data_i,_xlfn.XLOOKUP(FT$4,data_col,data_val))," ")</f>
        <v>518</v>
      </c>
      <c r="FU20" s="24" cm="1">
        <f t="array" ref="FU20">IF(_xlfn.XLOOKUP($A20,data_i,_xlfn.XLOOKUP(FU$4,data_col,data_val)) &gt; 0,_xlfn.XLOOKUP($A20,data_i,_xlfn.XLOOKUP(FU$4,data_col,data_val))," ")</f>
        <v>517</v>
      </c>
      <c r="FV20" s="24" cm="1">
        <f t="array" ref="FV20">IF(_xlfn.XLOOKUP($A20,data_i,_xlfn.XLOOKUP(FV$4,data_col,data_val)) &gt; 0,_xlfn.XLOOKUP($A20,data_i,_xlfn.XLOOKUP(FV$4,data_col,data_val))," ")</f>
        <v>520</v>
      </c>
      <c r="FW20" s="24" cm="1">
        <f t="array" ref="FW20">IF(_xlfn.XLOOKUP($A20,data_i,_xlfn.XLOOKUP(FW$4,data_col,data_val)) &gt; 0,_xlfn.XLOOKUP($A20,data_i,_xlfn.XLOOKUP(FW$4,data_col,data_val))," ")</f>
        <v>517</v>
      </c>
      <c r="FX20" s="24" cm="1">
        <f t="array" ref="FX20">IF(_xlfn.XLOOKUP($A20,data_i,_xlfn.XLOOKUP(FX$4,data_col,data_val)) &gt; 0,_xlfn.XLOOKUP($A20,data_i,_xlfn.XLOOKUP(FX$4,data_col,data_val))," ")</f>
        <v>521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4" t="str" cm="1">
        <f t="array" ref="FZ20">IF(_xlfn.XLOOKUP($A20,data_i,_xlfn.XLOOKUP(FZ$4,data_col,data_val)) &gt; 0,_xlfn.XLOOKUP($A20,data_i,_xlfn.XLOOKUP(FZ$4,data_col,data_val))," ")</f>
        <v xml:space="preserve"> </v>
      </c>
      <c r="GA20" s="24" t="str" cm="1">
        <f t="array" ref="GA20">IF(_xlfn.XLOOKUP($A20,data_i,_xlfn.XLOOKUP(GA$4,data_col,data_val)) &gt; 0,_xlfn.XLOOKUP($A20,data_i,_xlfn.XLOOKUP(GA$4,data_col,data_val))," ")</f>
        <v xml:space="preserve"> </v>
      </c>
      <c r="GB20" s="24" t="str" cm="1">
        <f t="array" ref="GB20">IF(_xlfn.XLOOKUP($A20,data_i,_xlfn.XLOOKUP(GB$4,data_col,data_val)) &gt; 0,_xlfn.XLOOKUP($A20,data_i,_xlfn.XLOOKUP(GB$4,data_col,data_val))," ")</f>
        <v xml:space="preserve"> </v>
      </c>
      <c r="GC20" s="25"/>
      <c r="GD20" s="114"/>
      <c r="GE20" s="25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</row>
    <row r="21" spans="1:234" x14ac:dyDescent="0.2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6457</v>
      </c>
      <c r="K21" s="142" cm="1">
        <f t="array" ref="K21">_xlfn.XLOOKUP($A21,data_i,_xlfn.XLOOKUP(K$4,data_col,data_val))</f>
        <v>723</v>
      </c>
      <c r="L21" s="24">
        <f t="shared" si="1"/>
        <v>8.930843706777317</v>
      </c>
      <c r="M21" s="201" cm="1">
        <f t="array" ref="M21">HYPERLINK(GM21,_xlfn.XLOOKUP($A21,val_i,_xlfn.XLOOKUP(M$4,val_col,val_val)))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0.1</v>
      </c>
      <c r="O21" s="109" cm="1">
        <f t="array" ref="O21">$J21-_xlfn.XLOOKUP($A21,val_i,_xlfn.XLOOKUP("oph@start",val_col,val_val))</f>
        <v>1925</v>
      </c>
      <c r="P21" s="24" cm="1">
        <f t="array" ref="P21">K21-_xlfn.XLOOKUP($A21,val_i,_xlfn.XLOOKUP("Starts@Start",val_col,val_val))</f>
        <v>142</v>
      </c>
      <c r="Q21" s="109">
        <f t="shared" si="2"/>
        <v>13.556338028169014</v>
      </c>
      <c r="R21" s="110">
        <f t="shared" si="3"/>
        <v>16.041666666666668</v>
      </c>
      <c r="S21" s="97">
        <f t="shared" si="4"/>
        <v>44199.425220508652</v>
      </c>
      <c r="T21" s="97">
        <f t="shared" si="4"/>
        <v>44324.100545183981</v>
      </c>
      <c r="U21" s="97">
        <f t="shared" si="4"/>
        <v>44448.775869859302</v>
      </c>
      <c r="V21" s="147"/>
      <c r="W21" s="131" t="str" cm="1">
        <f t="array" ref="W21">_xlfn.XLOOKUP($A21,data_i,_xlfn.XLOOKUP(W$4,data_col,data_val))</f>
        <v>Running</v>
      </c>
      <c r="X21" s="131" cm="1">
        <f t="array" ref="X21">_xlfn.XLOOKUP($A21,data_i,_xlfn.XLOOKUP(X$4,data_col,data_val))</f>
        <v>6457</v>
      </c>
      <c r="Y21" s="131" cm="1">
        <f t="array" ref="Y21">_xlfn.XLOOKUP($A21,data_i,_xlfn.XLOOKUP(Y$4,data_col,data_val))</f>
        <v>723</v>
      </c>
      <c r="Z21" s="131" cm="1">
        <f t="array" ref="Z21">_xlfn.XLOOKUP($A21,data_i,_xlfn.XLOOKUP(Z$4,data_col,data_val))</f>
        <v>17</v>
      </c>
      <c r="AA21" s="24" cm="1">
        <f t="array" ref="AA21">_xlfn.XLOOKUP($A21,data_i,_xlfn.XLOOKUP(AA$4,data_col,data_val))</f>
        <v>1</v>
      </c>
      <c r="AB21" s="24" cm="1">
        <f t="array" ref="AB21">_xlfn.XLOOKUP($A21,data_i,_xlfn.XLOOKUP(AB$4,data_col,data_val))</f>
        <v>1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48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44068</v>
      </c>
      <c r="AK21" s="142"/>
      <c r="AM21" s="142" cm="1">
        <f t="array" ref="AM21">_xlfn.XLOOKUP($A21,data_i,_xlfn.XLOOKUP(AM$4,data_col,data_val))</f>
        <v>3356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21.960190524831592</v>
      </c>
      <c r="AP21" s="25"/>
      <c r="AQ21" s="142" cm="1">
        <f t="array" ref="AQ21">_xlfn.XLOOKUP($A21,data_i,_xlfn.XLOOKUP(AQ$4,data_col,data_val))</f>
        <v>3356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131" cm="1">
        <f t="array" ref="AT21">_xlfn.XLOOKUP($A21,data_i,_xlfn.XLOOKUP(AT$4,data_col,data_val))</f>
        <v>100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100</v>
      </c>
      <c r="AW21" s="24"/>
      <c r="AX21" s="131" cm="1">
        <f t="array" ref="AX21">_xlfn.XLOOKUP($A21,data_i,_xlfn.XLOOKUP(AX$4,data_col,data_val))</f>
        <v>3063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1925</v>
      </c>
      <c r="BB21" s="203" cm="1">
        <f t="array" ref="BB21">IF(_xlfn.XLOOKUP($A21,data_i,_xlfn.XLOOKUP(BB$4,data_col,data_val)) &gt; 0,_xlfn.XLOOKUP($A21,data_i,_xlfn.XLOOKUP(BB$4,data_col,data_val))," ")</f>
        <v>0.1</v>
      </c>
      <c r="BC21" s="110" cm="1">
        <f t="array" ref="BC21">_xlfn.XLOOKUP($A21,data_i,_xlfn.XLOOKUP(BC$4,data_col,data_val))</f>
        <v>-20.730000000000004</v>
      </c>
      <c r="BD21" s="139" cm="1">
        <f t="array" ref="BD21">_xlfn.XLOOKUP($A21,data_i,_xlfn.XLOOKUP(BD$4,data_col,data_val))</f>
        <v>4.0839999999999996</v>
      </c>
      <c r="BE21" s="139" cm="1">
        <f t="array" ref="BE21">_xlfn.XLOOKUP($A21,data_i,_xlfn.XLOOKUP(BE$4,data_col,data_val))</f>
        <v>1.0277272727272726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2.0649999999999999</v>
      </c>
      <c r="BI21" s="139" cm="1">
        <f t="array" ref="BI21">_xlfn.XLOOKUP($A21,data_i,_xlfn.XLOOKUP(BI$4,data_col,data_val))</f>
        <v>0</v>
      </c>
      <c r="BJ21" s="146" t="str">
        <f t="shared" si="6"/>
        <v xml:space="preserve"> </v>
      </c>
      <c r="BK21" s="139"/>
      <c r="BL21" s="139" cm="1">
        <f t="array" ref="BL21">_xlfn.XLOOKUP($A21,data_i,_xlfn.XLOOKUP(BL$4,data_col,data_val))</f>
        <v>0.74</v>
      </c>
      <c r="BM21" s="24" cm="1">
        <f t="array" ref="BM21">_xlfn.XLOOKUP($A21,data_i,_xlfn.XLOOKUP(BM$4,data_col,data_val))</f>
        <v>24.7</v>
      </c>
      <c r="BN21" s="24" cm="1">
        <f t="array" ref="BN21">_xlfn.XLOOKUP($A21,data_i,_xlfn.XLOOKUP(BN$4,data_col,data_val))</f>
        <v>99.9</v>
      </c>
      <c r="BO21" s="110" cm="1">
        <f t="array" ref="BO21">_xlfn.XLOOKUP($A21,data_i,_xlfn.XLOOKUP(BO$4,data_col,data_val))</f>
        <v>61.5</v>
      </c>
      <c r="BP21" s="110" cm="1">
        <f t="array" ref="BP21">_xlfn.XLOOKUP($A21,data_i,_xlfn.XLOOKUP(BP$4,data_col,data_val))</f>
        <v>187</v>
      </c>
      <c r="BQ21" s="110" cm="1">
        <f t="array" ref="BQ21">_xlfn.XLOOKUP($A21,data_i,_xlfn.XLOOKUP(BQ$4,data_col,data_val))</f>
        <v>6</v>
      </c>
      <c r="BR21" s="24" cm="1">
        <f t="array" ref="BR21">_xlfn.XLOOKUP($A21,data_i,_xlfn.XLOOKUP(BR$4,data_col,data_val))</f>
        <v>1068</v>
      </c>
      <c r="BS21" s="24" cm="1">
        <f t="array" ref="BS21">_xlfn.XLOOKUP($A21,data_i,_xlfn.XLOOKUP(BS$4,data_col,data_val))</f>
        <v>158</v>
      </c>
      <c r="BT21" s="109">
        <f t="shared" si="7"/>
        <v>694.49558193776454</v>
      </c>
      <c r="BU21" s="162">
        <f>IFERROR((AX21*_xlfn.XLOOKUP(F21,summary!$S$3:$S$6,summary!$W$31:$W$34))/(BT21*$BS$1)," ")</f>
        <v>0.44103952273586711</v>
      </c>
      <c r="BV21" s="24" cm="1">
        <f t="array" ref="BV21">_xlfn.XLOOKUP($A21,data_i,_xlfn.XLOOKUP(BV$4,data_col,data_val))</f>
        <v>682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02" t="str" cm="1">
        <f t="array" ref="CB21">IF(_xlfn.XLOOKUP($A21,data_i,_xlfn.XLOOKUP(CB$4,data_col,data_val)) &gt; 0,_xlfn.XLOOKUP($A21,data_i,_xlfn.XLOOKUP(CB$4,data_col,data_val))," ")</f>
        <v xml:space="preserve"> </v>
      </c>
      <c r="CC21" s="202" t="str" cm="1">
        <f t="array" ref="CC21">IF(_xlfn.XLOOKUP($A21,data_i,_xlfn.XLOOKUP(CC$4,data_col,data_val)) &gt; 0,_xlfn.XLOOKUP($A21,data_i,_xlfn.XLOOKUP(CC$4,data_col,data_val))," ")</f>
        <v xml:space="preserve"> </v>
      </c>
      <c r="CD21" s="202" t="str" cm="1">
        <f t="array" ref="CD21">IF(_xlfn.XLOOKUP($A21,data_i,_xlfn.XLOOKUP(CD$4,data_col,data_val)) &gt; 0,_xlfn.XLOOKUP($A21,data_i,_xlfn.XLOOKUP(CD$4,data_col,data_val))," ")</f>
        <v xml:space="preserve"> </v>
      </c>
      <c r="CE21" s="25"/>
      <c r="CF21" s="24" cm="1">
        <f t="array" ref="CF21">_xlfn.XLOOKUP($A21,data_i,_xlfn.XLOOKUP(CF$4,data_col,data_val))</f>
        <v>68.06</v>
      </c>
      <c r="CG21" s="110"/>
      <c r="CH21" s="24" cm="1">
        <f t="array" ref="CH21">IF(_xlfn.XLOOKUP($A21,data_i,_xlfn.XLOOKUP(CH$4,data_col,data_val)) &gt; 0,_xlfn.XLOOKUP($A21,data_i,_xlfn.XLOOKUP(CH$4,data_col,data_val))," ")</f>
        <v>141</v>
      </c>
      <c r="CI21" s="24" cm="1">
        <f t="array" ref="CI21">IF(_xlfn.XLOOKUP($A21,data_i,_xlfn.XLOOKUP(CI$4,data_col,data_val)) &gt; 0,_xlfn.XLOOKUP($A21,data_i,_xlfn.XLOOKUP(CI$4,data_col,data_val))," ")</f>
        <v>174</v>
      </c>
      <c r="CJ21" s="24" cm="1">
        <f t="array" ref="CJ21">IF(_xlfn.XLOOKUP($A21,data_i,_xlfn.XLOOKUP(CJ$4,data_col,data_val)) &gt; 0,_xlfn.XLOOKUP($A21,data_i,_xlfn.XLOOKUP(CJ$4,data_col,data_val))," ")</f>
        <v>94</v>
      </c>
      <c r="CK21" s="24" cm="1">
        <f t="array" ref="CK21">IF(_xlfn.XLOOKUP($A21,data_i,_xlfn.XLOOKUP(CK$4,data_col,data_val)) &gt; 0,_xlfn.XLOOKUP($A21,data_i,_xlfn.XLOOKUP(CK$4,data_col,data_val))," ")</f>
        <v>141</v>
      </c>
      <c r="CL21" s="24" cm="1">
        <f t="array" ref="CL21">IF(_xlfn.XLOOKUP($A21,data_i,_xlfn.XLOOKUP(CL$4,data_col,data_val)) &gt; 0,_xlfn.XLOOKUP($A21,data_i,_xlfn.XLOOKUP(CL$4,data_col,data_val))," ")</f>
        <v>94</v>
      </c>
      <c r="CM21" s="24" cm="1">
        <f t="array" ref="CM21">IF(_xlfn.XLOOKUP($A21,data_i,_xlfn.XLOOKUP(CM$4,data_col,data_val)) &gt; 0,_xlfn.XLOOKUP($A21,data_i,_xlfn.XLOOKUP(CM$4,data_col,data_val))," ")</f>
        <v>126</v>
      </c>
      <c r="CN21" s="24" cm="1">
        <f t="array" ref="CN21">IF(_xlfn.XLOOKUP($A21,data_i,_xlfn.XLOOKUP(CN$4,data_col,data_val)) &gt; 0,_xlfn.XLOOKUP($A21,data_i,_xlfn.XLOOKUP(CN$4,data_col,data_val))," ")</f>
        <v>126</v>
      </c>
      <c r="CO21" s="24" cm="1">
        <f t="array" ref="CO21">IF(_xlfn.XLOOKUP($A21,data_i,_xlfn.XLOOKUP(CO$4,data_col,data_val)) &gt; 0,_xlfn.XLOOKUP($A21,data_i,_xlfn.XLOOKUP(CO$4,data_col,data_val))," ")</f>
        <v>220</v>
      </c>
      <c r="CP21" s="24" cm="1">
        <f t="array" ref="CP21">IF(_xlfn.XLOOKUP($A21,data_i,_xlfn.XLOOKUP(CP$4,data_col,data_val)) &gt; 0,_xlfn.XLOOKUP($A21,data_i,_xlfn.XLOOKUP(CP$4,data_col,data_val))," ")</f>
        <v>110</v>
      </c>
      <c r="CQ21" s="24" cm="1">
        <f t="array" ref="CQ21">IF(_xlfn.XLOOKUP($A21,data_i,_xlfn.XLOOKUP(CQ$4,data_col,data_val)) &gt; 0,_xlfn.XLOOKUP($A21,data_i,_xlfn.XLOOKUP(CQ$4,data_col,data_val))," ")</f>
        <v>141</v>
      </c>
      <c r="CR21" s="24" cm="1">
        <f t="array" ref="CR21">IF(_xlfn.XLOOKUP($A21,data_i,_xlfn.XLOOKUP(CR$4,data_col,data_val)) &gt; 0,_xlfn.XLOOKUP($A21,data_i,_xlfn.XLOOKUP(CR$4,data_col,data_val))," ")</f>
        <v>189</v>
      </c>
      <c r="CS21" s="24" cm="1">
        <f t="array" ref="CS21">IF(_xlfn.XLOOKUP($A21,data_i,_xlfn.XLOOKUP(CS$4,data_col,data_val)) &gt; 0,_xlfn.XLOOKUP($A21,data_i,_xlfn.XLOOKUP(CS$4,data_col,data_val))," ")</f>
        <v>79</v>
      </c>
      <c r="CT21" s="24" cm="1">
        <f t="array" ref="CT21">IF(_xlfn.XLOOKUP($A21,data_i,_xlfn.XLOOKUP(CT$4,data_col,data_val)) &gt; 0,_xlfn.XLOOKUP($A21,data_i,_xlfn.XLOOKUP(CT$4,data_col,data_val))," ")</f>
        <v>94</v>
      </c>
      <c r="CU21" s="24" cm="1">
        <f t="array" ref="CU21">IF(_xlfn.XLOOKUP($A21,data_i,_xlfn.XLOOKUP(CU$4,data_col,data_val)) &gt; 0,_xlfn.XLOOKUP($A21,data_i,_xlfn.XLOOKUP(CU$4,data_col,data_val))," ")</f>
        <v>110</v>
      </c>
      <c r="CV21" s="24" cm="1">
        <f t="array" ref="CV21">IF(_xlfn.XLOOKUP($A21,data_i,_xlfn.XLOOKUP(CV$4,data_col,data_val)) &gt; 0,_xlfn.XLOOKUP($A21,data_i,_xlfn.XLOOKUP(CV$4,data_col,data_val))," ")</f>
        <v>79</v>
      </c>
      <c r="CW21" s="24" cm="1">
        <f t="array" ref="CW21">IF(_xlfn.XLOOKUP($A21,data_i,_xlfn.XLOOKUP(CW$4,data_col,data_val)) &gt; 0,_xlfn.XLOOKUP($A21,data_i,_xlfn.XLOOKUP(CW$4,data_col,data_val))," ")</f>
        <v>158</v>
      </c>
      <c r="CX21" s="24" cm="1">
        <f t="array" ref="CX21">IF(_xlfn.XLOOKUP($A21,data_i,_xlfn.XLOOKUP(CX$4,data_col,data_val)) &gt; 0,_xlfn.XLOOKUP($A21,data_i,_xlfn.XLOOKUP(CX$4,data_col,data_val))," ")</f>
        <v>126</v>
      </c>
      <c r="CY21" s="24" cm="1">
        <f t="array" ref="CY21">IF(_xlfn.XLOOKUP($A21,data_i,_xlfn.XLOOKUP(CY$4,data_col,data_val)) &gt; 0,_xlfn.XLOOKUP($A21,data_i,_xlfn.XLOOKUP(CY$4,data_col,data_val))," ")</f>
        <v>141</v>
      </c>
      <c r="CZ21" s="24" cm="1">
        <f t="array" ref="CZ21">IF(_xlfn.XLOOKUP($A21,data_i,_xlfn.XLOOKUP(CZ$4,data_col,data_val)) &gt; 0,_xlfn.XLOOKUP($A21,data_i,_xlfn.XLOOKUP(CZ$4,data_col,data_val))," ")</f>
        <v>141</v>
      </c>
      <c r="DA21" s="24" cm="1">
        <f t="array" ref="DA21">IF(_xlfn.XLOOKUP($A21,data_i,_xlfn.XLOOKUP(DA$4,data_col,data_val)) &gt; 0,_xlfn.XLOOKUP($A21,data_i,_xlfn.XLOOKUP(DA$4,data_col,data_val))," ")</f>
        <v>141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cm="1">
        <f t="array" ref="DG21">IF(_xlfn.XLOOKUP($A21,data_i,_xlfn.XLOOKUP(DG$4,data_col,data_val)) &gt; 0,_xlfn.XLOOKUP($A21,data_i,_xlfn.XLOOKUP(DG$4,data_col,data_val))," ")</f>
        <v>256</v>
      </c>
      <c r="DH21" s="24" cm="1">
        <f t="array" ref="DH21">IF(_xlfn.XLOOKUP($A21,data_i,_xlfn.XLOOKUP(DH$4,data_col,data_val)) &gt; 0,_xlfn.XLOOKUP($A21,data_i,_xlfn.XLOOKUP(DH$4,data_col,data_val))," ")</f>
        <v>378</v>
      </c>
      <c r="DI21" s="24" cm="1">
        <f t="array" ref="DI21">IF(_xlfn.XLOOKUP($A21,data_i,_xlfn.XLOOKUP(DI$4,data_col,data_val)) &gt; 0,_xlfn.XLOOKUP($A21,data_i,_xlfn.XLOOKUP(DI$4,data_col,data_val))," ")</f>
        <v>354</v>
      </c>
      <c r="DJ21" s="24" cm="1">
        <f t="array" ref="DJ21">IF(_xlfn.XLOOKUP($A21,data_i,_xlfn.XLOOKUP(DJ$4,data_col,data_val)) &gt; 0,_xlfn.XLOOKUP($A21,data_i,_xlfn.XLOOKUP(DJ$4,data_col,data_val))," ")</f>
        <v>378</v>
      </c>
      <c r="DK21" s="24" cm="1">
        <f t="array" ref="DK21">IF(_xlfn.XLOOKUP($A21,data_i,_xlfn.XLOOKUP(DK$4,data_col,data_val)) &gt; 0,_xlfn.XLOOKUP($A21,data_i,_xlfn.XLOOKUP(DK$4,data_col,data_val))," ")</f>
        <v>378</v>
      </c>
      <c r="DL21" s="24" cm="1">
        <f t="array" ref="DL21">IF(_xlfn.XLOOKUP($A21,data_i,_xlfn.XLOOKUP(DL$4,data_col,data_val)) &gt; 0,_xlfn.XLOOKUP($A21,data_i,_xlfn.XLOOKUP(DL$4,data_col,data_val))," ")</f>
        <v>341</v>
      </c>
      <c r="DM21" s="24" cm="1">
        <f t="array" ref="DM21">IF(_xlfn.XLOOKUP($A21,data_i,_xlfn.XLOOKUP(DM$4,data_col,data_val)) &gt; 0,_xlfn.XLOOKUP($A21,data_i,_xlfn.XLOOKUP(DM$4,data_col,data_val))," ")</f>
        <v>451</v>
      </c>
      <c r="DN21" s="24" cm="1">
        <f t="array" ref="DN21">IF(_xlfn.XLOOKUP($A21,data_i,_xlfn.XLOOKUP(DN$4,data_col,data_val)) &gt; 0,_xlfn.XLOOKUP($A21,data_i,_xlfn.XLOOKUP(DN$4,data_col,data_val))," ")</f>
        <v>341</v>
      </c>
      <c r="DO21" s="24" cm="1">
        <f t="array" ref="DO21">IF(_xlfn.XLOOKUP($A21,data_i,_xlfn.XLOOKUP(DO$4,data_col,data_val)) &gt; 0,_xlfn.XLOOKUP($A21,data_i,_xlfn.XLOOKUP(DO$4,data_col,data_val))," ")</f>
        <v>317</v>
      </c>
      <c r="DP21" s="24" cm="1">
        <f t="array" ref="DP21">IF(_xlfn.XLOOKUP($A21,data_i,_xlfn.XLOOKUP(DP$4,data_col,data_val)) &gt; 0,_xlfn.XLOOKUP($A21,data_i,_xlfn.XLOOKUP(DP$4,data_col,data_val))," ")</f>
        <v>293</v>
      </c>
      <c r="DQ21" s="24" cm="1">
        <f t="array" ref="DQ21">IF(_xlfn.XLOOKUP($A21,data_i,_xlfn.XLOOKUP(DQ$4,data_col,data_val)) &gt; 0,_xlfn.XLOOKUP($A21,data_i,_xlfn.XLOOKUP(DQ$4,data_col,data_val))," ")</f>
        <v>293</v>
      </c>
      <c r="DR21" s="24" cm="1">
        <f t="array" ref="DR21">IF(_xlfn.XLOOKUP($A21,data_i,_xlfn.XLOOKUP(DR$4,data_col,data_val)) &gt; 0,_xlfn.XLOOKUP($A21,data_i,_xlfn.XLOOKUP(DR$4,data_col,data_val))," ")</f>
        <v>329</v>
      </c>
      <c r="DS21" s="24" cm="1">
        <f t="array" ref="DS21">IF(_xlfn.XLOOKUP($A21,data_i,_xlfn.XLOOKUP(DS$4,data_col,data_val)) &gt; 0,_xlfn.XLOOKUP($A21,data_i,_xlfn.XLOOKUP(DS$4,data_col,data_val))," ")</f>
        <v>390</v>
      </c>
      <c r="DT21" s="24" cm="1">
        <f t="array" ref="DT21">IF(_xlfn.XLOOKUP($A21,data_i,_xlfn.XLOOKUP(DT$4,data_col,data_val)) &gt; 0,_xlfn.XLOOKUP($A21,data_i,_xlfn.XLOOKUP(DT$4,data_col,data_val))," ")</f>
        <v>500</v>
      </c>
      <c r="DU21" s="24" cm="1">
        <f t="array" ref="DU21">IF(_xlfn.XLOOKUP($A21,data_i,_xlfn.XLOOKUP(DU$4,data_col,data_val)) &gt; 0,_xlfn.XLOOKUP($A21,data_i,_xlfn.XLOOKUP(DU$4,data_col,data_val))," ")</f>
        <v>402</v>
      </c>
      <c r="DV21" s="24" cm="1">
        <f t="array" ref="DV21">IF(_xlfn.XLOOKUP($A21,data_i,_xlfn.XLOOKUP(DV$4,data_col,data_val)) &gt; 0,_xlfn.XLOOKUP($A21,data_i,_xlfn.XLOOKUP(DV$4,data_col,data_val))," ")</f>
        <v>256</v>
      </c>
      <c r="DW21" s="24" cm="1">
        <f t="array" ref="DW21">IF(_xlfn.XLOOKUP($A21,data_i,_xlfn.XLOOKUP(DW$4,data_col,data_val)) &gt; 0,_xlfn.XLOOKUP($A21,data_i,_xlfn.XLOOKUP(DW$4,data_col,data_val))," ")</f>
        <v>341</v>
      </c>
      <c r="DX21" s="24" cm="1">
        <f t="array" ref="DX21">IF(_xlfn.XLOOKUP($A21,data_i,_xlfn.XLOOKUP(DX$4,data_col,data_val)) &gt; 0,_xlfn.XLOOKUP($A21,data_i,_xlfn.XLOOKUP(DX$4,data_col,data_val))," ")</f>
        <v>354</v>
      </c>
      <c r="DY21" s="24" cm="1">
        <f t="array" ref="DY21">IF(_xlfn.XLOOKUP($A21,data_i,_xlfn.XLOOKUP(DY$4,data_col,data_val)) &gt; 0,_xlfn.XLOOKUP($A21,data_i,_xlfn.XLOOKUP(DY$4,data_col,data_val))," ")</f>
        <v>268</v>
      </c>
      <c r="DZ21" s="24" cm="1">
        <f t="array" ref="DZ21">IF(_xlfn.XLOOKUP($A21,data_i,_xlfn.XLOOKUP(DZ$4,data_col,data_val)) &gt; 0,_xlfn.XLOOKUP($A21,data_i,_xlfn.XLOOKUP(DZ$4,data_col,data_val))," ")</f>
        <v>280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365</v>
      </c>
      <c r="EG21" s="24" cm="1">
        <f t="array" ref="EG21">IF(_xlfn.XLOOKUP($A21,data_i,_xlfn.XLOOKUP(EG$4,data_col,data_val)) &gt; 0,_xlfn.XLOOKUP($A21,data_i,_xlfn.XLOOKUP(EG$4,data_col,data_val))," ")</f>
        <v>365</v>
      </c>
      <c r="EH21" s="24" cm="1">
        <f t="array" ref="EH21">IF(_xlfn.XLOOKUP($A21,data_i,_xlfn.XLOOKUP(EH$4,data_col,data_val)) &gt; 0,_xlfn.XLOOKUP($A21,data_i,_xlfn.XLOOKUP(EH$4,data_col,data_val))," ")</f>
        <v>368</v>
      </c>
      <c r="EI21" s="24" cm="1">
        <f t="array" ref="EI21">IF(_xlfn.XLOOKUP($A21,data_i,_xlfn.XLOOKUP(EI$4,data_col,data_val)) &gt; 0,_xlfn.XLOOKUP($A21,data_i,_xlfn.XLOOKUP(EI$4,data_col,data_val))," ")</f>
        <v>368</v>
      </c>
      <c r="EJ21" s="24" cm="1">
        <f t="array" ref="EJ21">IF(_xlfn.XLOOKUP($A21,data_i,_xlfn.XLOOKUP(EJ$4,data_col,data_val)) &gt; 0,_xlfn.XLOOKUP($A21,data_i,_xlfn.XLOOKUP(EJ$4,data_col,data_val))," ")</f>
        <v>367</v>
      </c>
      <c r="EK21" s="24" cm="1">
        <f t="array" ref="EK21">IF(_xlfn.XLOOKUP($A21,data_i,_xlfn.XLOOKUP(EK$4,data_col,data_val)) &gt; 0,_xlfn.XLOOKUP($A21,data_i,_xlfn.XLOOKUP(EK$4,data_col,data_val))," ")</f>
        <v>366</v>
      </c>
      <c r="EL21" s="24" cm="1">
        <f t="array" ref="EL21">IF(_xlfn.XLOOKUP($A21,data_i,_xlfn.XLOOKUP(EL$4,data_col,data_val)) &gt; 0,_xlfn.XLOOKUP($A21,data_i,_xlfn.XLOOKUP(EL$4,data_col,data_val))," ")</f>
        <v>366</v>
      </c>
      <c r="EM21" s="24" cm="1">
        <f t="array" ref="EM21">IF(_xlfn.XLOOKUP($A21,data_i,_xlfn.XLOOKUP(EM$4,data_col,data_val)) &gt; 0,_xlfn.XLOOKUP($A21,data_i,_xlfn.XLOOKUP(EM$4,data_col,data_val))," ")</f>
        <v>364</v>
      </c>
      <c r="EN21" s="24" cm="1">
        <f t="array" ref="EN21">IF(_xlfn.XLOOKUP($A21,data_i,_xlfn.XLOOKUP(EN$4,data_col,data_val)) &gt; 0,_xlfn.XLOOKUP($A21,data_i,_xlfn.XLOOKUP(EN$4,data_col,data_val))," ")</f>
        <v>361</v>
      </c>
      <c r="EO21" s="24" cm="1">
        <f t="array" ref="EO21">IF(_xlfn.XLOOKUP($A21,data_i,_xlfn.XLOOKUP(EO$4,data_col,data_val)) &gt; 0,_xlfn.XLOOKUP($A21,data_i,_xlfn.XLOOKUP(EO$4,data_col,data_val))," ")</f>
        <v>368</v>
      </c>
      <c r="EP21" s="24" cm="1">
        <f t="array" ref="EP21">IF(_xlfn.XLOOKUP($A21,data_i,_xlfn.XLOOKUP(EP$4,data_col,data_val)) &gt; 0,_xlfn.XLOOKUP($A21,data_i,_xlfn.XLOOKUP(EP$4,data_col,data_val))," ")</f>
        <v>369</v>
      </c>
      <c r="EQ21" s="24" cm="1">
        <f t="array" ref="EQ21">IF(_xlfn.XLOOKUP($A21,data_i,_xlfn.XLOOKUP(EQ$4,data_col,data_val)) &gt; 0,_xlfn.XLOOKUP($A21,data_i,_xlfn.XLOOKUP(EQ$4,data_col,data_val))," ")</f>
        <v>368</v>
      </c>
      <c r="ER21" s="24" cm="1">
        <f t="array" ref="ER21">IF(_xlfn.XLOOKUP($A21,data_i,_xlfn.XLOOKUP(ER$4,data_col,data_val)) &gt; 0,_xlfn.XLOOKUP($A21,data_i,_xlfn.XLOOKUP(ER$4,data_col,data_val))," ")</f>
        <v>370</v>
      </c>
      <c r="ES21" s="24" cm="1">
        <f t="array" ref="ES21">IF(_xlfn.XLOOKUP($A21,data_i,_xlfn.XLOOKUP(ES$4,data_col,data_val)) &gt; 0,_xlfn.XLOOKUP($A21,data_i,_xlfn.XLOOKUP(ES$4,data_col,data_val))," ")</f>
        <v>365</v>
      </c>
      <c r="ET21" s="24" cm="1">
        <f t="array" ref="ET21">IF(_xlfn.XLOOKUP($A21,data_i,_xlfn.XLOOKUP(ET$4,data_col,data_val)) &gt; 0,_xlfn.XLOOKUP($A21,data_i,_xlfn.XLOOKUP(ET$4,data_col,data_val))," ")</f>
        <v>366</v>
      </c>
      <c r="EU21" s="24" cm="1">
        <f t="array" ref="EU21">IF(_xlfn.XLOOKUP($A21,data_i,_xlfn.XLOOKUP(EU$4,data_col,data_val)) &gt; 0,_xlfn.XLOOKUP($A21,data_i,_xlfn.XLOOKUP(EU$4,data_col,data_val))," ")</f>
        <v>365</v>
      </c>
      <c r="EV21" s="24" cm="1">
        <f t="array" ref="EV21">IF(_xlfn.XLOOKUP($A21,data_i,_xlfn.XLOOKUP(EV$4,data_col,data_val)) &gt; 0,_xlfn.XLOOKUP($A21,data_i,_xlfn.XLOOKUP(EV$4,data_col,data_val))," ")</f>
        <v>363</v>
      </c>
      <c r="EW21" s="24" cm="1">
        <f t="array" ref="EW21">IF(_xlfn.XLOOKUP($A21,data_i,_xlfn.XLOOKUP(EW$4,data_col,data_val)) &gt; 0,_xlfn.XLOOKUP($A21,data_i,_xlfn.XLOOKUP(EW$4,data_col,data_val))," ")</f>
        <v>366</v>
      </c>
      <c r="EX21" s="24" cm="1">
        <f t="array" ref="EX21">IF(_xlfn.XLOOKUP($A21,data_i,_xlfn.XLOOKUP(EX$4,data_col,data_val)) &gt; 0,_xlfn.XLOOKUP($A21,data_i,_xlfn.XLOOKUP(EX$4,data_col,data_val))," ")</f>
        <v>370</v>
      </c>
      <c r="EY21" s="24" cm="1">
        <f t="array" ref="EY21">IF(_xlfn.XLOOKUP($A21,data_i,_xlfn.XLOOKUP(EY$4,data_col,data_val)) &gt; 0,_xlfn.XLOOKUP($A21,data_i,_xlfn.XLOOKUP(EY$4,data_col,data_val))," ")</f>
        <v>368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4" t="str" cm="1">
        <f t="array" ref="FA21">IF(_xlfn.XLOOKUP($A21,data_i,_xlfn.XLOOKUP(FA$4,data_col,data_val)) &gt; 0,_xlfn.XLOOKUP($A21,data_i,_xlfn.XLOOKUP(FA$4,data_col,data_val))," ")</f>
        <v xml:space="preserve"> </v>
      </c>
      <c r="FB21" s="24" t="str" cm="1">
        <f t="array" ref="FB21">IF(_xlfn.XLOOKUP($A21,data_i,_xlfn.XLOOKUP(FB$4,data_col,data_val)) &gt; 0,_xlfn.XLOOKUP($A21,data_i,_xlfn.XLOOKUP(FB$4,data_col,data_val))," ")</f>
        <v xml:space="preserve"> </v>
      </c>
      <c r="FC21" s="24" t="str" cm="1">
        <f t="array" ref="FC21">IF(_xlfn.XLOOKUP($A21,data_i,_xlfn.XLOOKUP(FC$4,data_col,data_val)) &gt; 0,_xlfn.XLOOKUP($A21,data_i,_xlfn.XLOOKUP(FC$4,data_col,data_val))," ")</f>
        <v xml:space="preserve"> </v>
      </c>
      <c r="FD21" s="25"/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515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515</v>
      </c>
      <c r="FI21" s="24" cm="1">
        <f t="array" ref="FI21">IF(_xlfn.XLOOKUP($A21,data_i,_xlfn.XLOOKUP(FI$4,data_col,data_val)) &gt; 0,_xlfn.XLOOKUP($A21,data_i,_xlfn.XLOOKUP(FI$4,data_col,data_val))," ")</f>
        <v>516</v>
      </c>
      <c r="FJ21" s="24" cm="1">
        <f t="array" ref="FJ21">IF(_xlfn.XLOOKUP($A21,data_i,_xlfn.XLOOKUP(FJ$4,data_col,data_val)) &gt; 0,_xlfn.XLOOKUP($A21,data_i,_xlfn.XLOOKUP(FJ$4,data_col,data_val))," ")</f>
        <v>515</v>
      </c>
      <c r="FK21" s="24" cm="1">
        <f t="array" ref="FK21">IF(_xlfn.XLOOKUP($A21,data_i,_xlfn.XLOOKUP(FK$4,data_col,data_val)) &gt; 0,_xlfn.XLOOKUP($A21,data_i,_xlfn.XLOOKUP(FK$4,data_col,data_val))," ")</f>
        <v>516</v>
      </c>
      <c r="FL21" s="24" cm="1">
        <f t="array" ref="FL21">IF(_xlfn.XLOOKUP($A21,data_i,_xlfn.XLOOKUP(FL$4,data_col,data_val)) &gt; 0,_xlfn.XLOOKUP($A21,data_i,_xlfn.XLOOKUP(FL$4,data_col,data_val))," ")</f>
        <v>515</v>
      </c>
      <c r="FM21" s="24" cm="1">
        <f t="array" ref="FM21">IF(_xlfn.XLOOKUP($A21,data_i,_xlfn.XLOOKUP(FM$4,data_col,data_val)) &gt; 0,_xlfn.XLOOKUP($A21,data_i,_xlfn.XLOOKUP(FM$4,data_col,data_val))," ")</f>
        <v>515</v>
      </c>
      <c r="FN21" s="24" cm="1">
        <f t="array" ref="FN21">IF(_xlfn.XLOOKUP($A21,data_i,_xlfn.XLOOKUP(FN$4,data_col,data_val)) &gt; 0,_xlfn.XLOOKUP($A21,data_i,_xlfn.XLOOKUP(FN$4,data_col,data_val))," ")</f>
        <v>515</v>
      </c>
      <c r="FO21" s="24" cm="1">
        <f t="array" ref="FO21">IF(_xlfn.XLOOKUP($A21,data_i,_xlfn.XLOOKUP(FO$4,data_col,data_val)) &gt; 0,_xlfn.XLOOKUP($A21,data_i,_xlfn.XLOOKUP(FO$4,data_col,data_val))," ")</f>
        <v>516</v>
      </c>
      <c r="FP21" s="24" cm="1">
        <f t="array" ref="FP21">IF(_xlfn.XLOOKUP($A21,data_i,_xlfn.XLOOKUP(FP$4,data_col,data_val)) &gt; 0,_xlfn.XLOOKUP($A21,data_i,_xlfn.XLOOKUP(FP$4,data_col,data_val))," ")</f>
        <v>517</v>
      </c>
      <c r="FQ21" s="24" cm="1">
        <f t="array" ref="FQ21">IF(_xlfn.XLOOKUP($A21,data_i,_xlfn.XLOOKUP(FQ$4,data_col,data_val)) &gt; 0,_xlfn.XLOOKUP($A21,data_i,_xlfn.XLOOKUP(FQ$4,data_col,data_val))," ")</f>
        <v>518</v>
      </c>
      <c r="FR21" s="24" cm="1">
        <f t="array" ref="FR21">IF(_xlfn.XLOOKUP($A21,data_i,_xlfn.XLOOKUP(FR$4,data_col,data_val)) &gt; 0,_xlfn.XLOOKUP($A21,data_i,_xlfn.XLOOKUP(FR$4,data_col,data_val))," ")</f>
        <v>518</v>
      </c>
      <c r="FS21" s="24" cm="1">
        <f t="array" ref="FS21">IF(_xlfn.XLOOKUP($A21,data_i,_xlfn.XLOOKUP(FS$4,data_col,data_val)) &gt; 0,_xlfn.XLOOKUP($A21,data_i,_xlfn.XLOOKUP(FS$4,data_col,data_val))," ")</f>
        <v>517</v>
      </c>
      <c r="FT21" s="24" cm="1">
        <f t="array" ref="FT21">IF(_xlfn.XLOOKUP($A21,data_i,_xlfn.XLOOKUP(FT$4,data_col,data_val)) &gt; 0,_xlfn.XLOOKUP($A21,data_i,_xlfn.XLOOKUP(FT$4,data_col,data_val))," ")</f>
        <v>515</v>
      </c>
      <c r="FU21" s="24" cm="1">
        <f t="array" ref="FU21">IF(_xlfn.XLOOKUP($A21,data_i,_xlfn.XLOOKUP(FU$4,data_col,data_val)) &gt; 0,_xlfn.XLOOKUP($A21,data_i,_xlfn.XLOOKUP(FU$4,data_col,data_val))," ")</f>
        <v>517</v>
      </c>
      <c r="FV21" s="24" cm="1">
        <f t="array" ref="FV21">IF(_xlfn.XLOOKUP($A21,data_i,_xlfn.XLOOKUP(FV$4,data_col,data_val)) &gt; 0,_xlfn.XLOOKUP($A21,data_i,_xlfn.XLOOKUP(FV$4,data_col,data_val))," ")</f>
        <v>518</v>
      </c>
      <c r="FW21" s="24" cm="1">
        <f t="array" ref="FW21">IF(_xlfn.XLOOKUP($A21,data_i,_xlfn.XLOOKUP(FW$4,data_col,data_val)) &gt; 0,_xlfn.XLOOKUP($A21,data_i,_xlfn.XLOOKUP(FW$4,data_col,data_val))," ")</f>
        <v>517</v>
      </c>
      <c r="FX21" s="24" cm="1">
        <f t="array" ref="FX21">IF(_xlfn.XLOOKUP($A21,data_i,_xlfn.XLOOKUP(FX$4,data_col,data_val)) &gt; 0,_xlfn.XLOOKUP($A21,data_i,_xlfn.XLOOKUP(FX$4,data_col,data_val))," ")</f>
        <v>518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4" t="str" cm="1">
        <f t="array" ref="FZ21">IF(_xlfn.XLOOKUP($A21,data_i,_xlfn.XLOOKUP(FZ$4,data_col,data_val)) &gt; 0,_xlfn.XLOOKUP($A21,data_i,_xlfn.XLOOKUP(FZ$4,data_col,data_val))," ")</f>
        <v xml:space="preserve"> </v>
      </c>
      <c r="GA21" s="24" t="str" cm="1">
        <f t="array" ref="GA21">IF(_xlfn.XLOOKUP($A21,data_i,_xlfn.XLOOKUP(GA$4,data_col,data_val)) &gt; 0,_xlfn.XLOOKUP($A21,data_i,_xlfn.XLOOKUP(GA$4,data_col,data_val))," ")</f>
        <v xml:space="preserve"> </v>
      </c>
      <c r="GB21" s="24" t="str" cm="1">
        <f t="array" ref="GB21">IF(_xlfn.XLOOKUP($A21,data_i,_xlfn.XLOOKUP(GB$4,data_col,data_val)) &gt; 0,_xlfn.XLOOKUP($A21,data_i,_xlfn.XLOOKUP(GB$4,data_col,data_val))," ")</f>
        <v xml:space="preserve"> </v>
      </c>
      <c r="GC21" s="25"/>
      <c r="GD21" s="114"/>
      <c r="GE21" s="25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</row>
    <row r="22" spans="1:234" x14ac:dyDescent="0.2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64734</v>
      </c>
      <c r="K22" s="142" cm="1">
        <f t="array" ref="K22">_xlfn.XLOOKUP($A22,data_i,_xlfn.XLOOKUP(K$4,data_col,data_val))</f>
        <v>1477</v>
      </c>
      <c r="L22" s="24">
        <f t="shared" si="1"/>
        <v>43.828029790115096</v>
      </c>
      <c r="M22" s="201" cm="1">
        <f t="array" ref="M22">HYPERLINK(GM22,_xlfn.XLOOKUP($A22,val_i,_xlfn.XLOOKUP(M$4,val_col,val_val)))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1969</v>
      </c>
      <c r="P22" s="24" cm="1">
        <f t="array" ref="P22">K22-_xlfn.XLOOKUP($A22,val_i,_xlfn.XLOOKUP("Starts@Start",val_col,val_val))</f>
        <v>1477</v>
      </c>
      <c r="Q22" s="109">
        <f t="shared" si="2"/>
        <v>1.3331076506431956</v>
      </c>
      <c r="R22" s="110">
        <f t="shared" si="3"/>
        <v>17.424778761061948</v>
      </c>
      <c r="S22" s="97">
        <f t="shared" si="4"/>
        <v>44196.528971506261</v>
      </c>
      <c r="T22" s="97">
        <f t="shared" si="4"/>
        <v>44311.308047179191</v>
      </c>
      <c r="U22" s="97">
        <f t="shared" si="4"/>
        <v>44426.087122852121</v>
      </c>
      <c r="V22" s="147"/>
      <c r="W22" s="131" t="str" cm="1">
        <f t="array" ref="W22">_xlfn.XLOOKUP($A22,data_i,_xlfn.XLOOKUP(W$4,data_col,data_val))</f>
        <v>Running</v>
      </c>
      <c r="X22" s="131" cm="1">
        <f t="array" ref="X22">_xlfn.XLOOKUP($A22,data_i,_xlfn.XLOOKUP(X$4,data_col,data_val))</f>
        <v>64734</v>
      </c>
      <c r="Y22" s="131" cm="1">
        <f t="array" ref="Y22">_xlfn.XLOOKUP($A22,data_i,_xlfn.XLOOKUP(Y$4,data_col,data_val))</f>
        <v>1477</v>
      </c>
      <c r="Z22" s="131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1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8</v>
      </c>
      <c r="AH22" s="142" cm="1">
        <f t="array" ref="AH22">_xlfn.XLOOKUP($A22,data_i,_xlfn.XLOOKUP(AH$4,data_col,data_val))</f>
        <v>21.4</v>
      </c>
      <c r="AI22" s="142"/>
      <c r="AJ22" s="241" cm="1">
        <f t="array" ref="AJ22">_xlfn.XLOOKUP($A22,prop_i,_xlfn.XLOOKUP(AJ$4,prop_col,prop_val))</f>
        <v>40728</v>
      </c>
      <c r="AK22" s="142"/>
      <c r="AM22" s="142" cm="1">
        <f t="array" ref="AM22">_xlfn.XLOOKUP($A22,data_i,_xlfn.XLOOKUP(AM$4,data_col,data_val))</f>
        <v>2679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21.999469336872419</v>
      </c>
      <c r="AP22" s="25"/>
      <c r="AQ22" s="142" cm="1">
        <f t="array" ref="AQ22">_xlfn.XLOOKUP($A22,data_i,_xlfn.XLOOKUP(AQ$4,data_col,data_val))</f>
        <v>2679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2680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1969</v>
      </c>
      <c r="BB22" s="203" t="str" cm="1">
        <f t="array" ref="BB22">IF(_xlfn.XLOOKUP($A22,data_i,_xlfn.XLOOKUP(BB$4,data_col,data_val)) &gt; 0,_xlfn.XLOOKUP($A22,data_i,_xlfn.XLOOKUP(BB$4,data_col,data_val))," ")</f>
        <v xml:space="preserve"> </v>
      </c>
      <c r="BC22" s="110" cm="1">
        <f t="array" ref="BC22">_xlfn.XLOOKUP($A22,data_i,_xlfn.XLOOKUP(BC$4,data_col,data_val))</f>
        <v>-30.97</v>
      </c>
      <c r="BD22" s="139" cm="1">
        <f t="array" ref="BD22">_xlfn.XLOOKUP($A22,data_i,_xlfn.XLOOKUP(BD$4,data_col,data_val))</f>
        <v>4.069</v>
      </c>
      <c r="BE22" s="139" cm="1">
        <f t="array" ref="BE22">_xlfn.XLOOKUP($A22,data_i,_xlfn.XLOOKUP(BE$4,data_col,data_val))</f>
        <v>0.98045454545454536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1.9419999999999999</v>
      </c>
      <c r="BI22" s="139" cm="1">
        <f t="array" ref="BI22">_xlfn.XLOOKUP($A22,data_i,_xlfn.XLOOKUP(BI$4,data_col,data_val))</f>
        <v>0.63</v>
      </c>
      <c r="BJ22" s="146">
        <f t="shared" si="6"/>
        <v>158.73015873015873</v>
      </c>
      <c r="BK22" s="139"/>
      <c r="BL22" s="139" cm="1">
        <f t="array" ref="BL22">_xlfn.XLOOKUP($A22,data_i,_xlfn.XLOOKUP(BL$4,data_col,data_val))</f>
        <v>0.74</v>
      </c>
      <c r="BM22" s="24" cm="1">
        <f t="array" ref="BM22">_xlfn.XLOOKUP($A22,data_i,_xlfn.XLOOKUP(BM$4,data_col,data_val))</f>
        <v>30.2</v>
      </c>
      <c r="BN22" s="24" cm="1">
        <f t="array" ref="BN22">_xlfn.XLOOKUP($A22,data_i,_xlfn.XLOOKUP(BN$4,data_col,data_val))</f>
        <v>100</v>
      </c>
      <c r="BO22" s="110" cm="1">
        <f t="array" ref="BO22">_xlfn.XLOOKUP($A22,data_i,_xlfn.XLOOKUP(BO$4,data_col,data_val))</f>
        <v>58.1</v>
      </c>
      <c r="BP22" s="110" cm="1">
        <f t="array" ref="BP22">_xlfn.XLOOKUP($A22,data_i,_xlfn.XLOOKUP(BP$4,data_col,data_val))</f>
        <v>162.6</v>
      </c>
      <c r="BQ22" s="110" cm="1">
        <f t="array" ref="BQ22">_xlfn.XLOOKUP($A22,data_i,_xlfn.XLOOKUP(BQ$4,data_col,data_val))</f>
        <v>10.3</v>
      </c>
      <c r="BR22" s="24" cm="1">
        <f t="array" ref="BR22">_xlfn.XLOOKUP($A22,data_i,_xlfn.XLOOKUP(BR$4,data_col,data_val))</f>
        <v>1084</v>
      </c>
      <c r="BS22" s="24" cm="1">
        <f t="array" ref="BS22">_xlfn.XLOOKUP($A22,data_i,_xlfn.XLOOKUP(BS$4,data_col,data_val))</f>
        <v>124</v>
      </c>
      <c r="BT22" s="109">
        <f t="shared" si="7"/>
        <v>603.6255614948866</v>
      </c>
      <c r="BU22" s="162">
        <f>IFERROR((AX22*_xlfn.XLOOKUP(F22,summary!$S$3:$S$6,summary!$W$31:$W$34))/(BT22*$BS$1)," ")</f>
        <v>0.44223371042300869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02" t="str" cm="1">
        <f t="array" ref="CB22">IF(_xlfn.XLOOKUP($A22,data_i,_xlfn.XLOOKUP(CB$4,data_col,data_val)) &gt; 0,_xlfn.XLOOKUP($A22,data_i,_xlfn.XLOOKUP(CB$4,data_col,data_val))," ")</f>
        <v xml:space="preserve"> </v>
      </c>
      <c r="CC22" s="202" t="str" cm="1">
        <f t="array" ref="CC22">IF(_xlfn.XLOOKUP($A22,data_i,_xlfn.XLOOKUP(CC$4,data_col,data_val)) &gt; 0,_xlfn.XLOOKUP($A22,data_i,_xlfn.XLOOKUP(CC$4,data_col,data_val))," ")</f>
        <v xml:space="preserve"> </v>
      </c>
      <c r="CD22" s="202" t="str" cm="1">
        <f t="array" ref="CD22">IF(_xlfn.XLOOKUP($A22,data_i,_xlfn.XLOOKUP(CD$4,data_col,data_val)) &gt; 0,_xlfn.XLOOKUP($A22,data_i,_xlfn.XLOOKUP(CD$4,data_col,data_val))," ")</f>
        <v xml:space="preserve"> </v>
      </c>
      <c r="CE22" s="25"/>
      <c r="CF22" s="24" cm="1">
        <f t="array" ref="CF22">_xlfn.XLOOKUP($A22,data_i,_xlfn.XLOOKUP(CF$4,data_col,data_val))</f>
        <v>39.64</v>
      </c>
      <c r="CG22" s="110"/>
      <c r="CH22" s="24" cm="1">
        <f t="array" ref="CH22">IF(_xlfn.XLOOKUP($A22,data_i,_xlfn.XLOOKUP(CH$4,data_col,data_val)) &gt; 0,_xlfn.XLOOKUP($A22,data_i,_xlfn.XLOOKUP(CH$4,data_col,data_val))," ")</f>
        <v>79</v>
      </c>
      <c r="CI22" s="24" cm="1">
        <f t="array" ref="CI22">IF(_xlfn.XLOOKUP($A22,data_i,_xlfn.XLOOKUP(CI$4,data_col,data_val)) &gt; 0,_xlfn.XLOOKUP($A22,data_i,_xlfn.XLOOKUP(CI$4,data_col,data_val))," ")</f>
        <v>158</v>
      </c>
      <c r="CJ22" s="24" cm="1">
        <f t="array" ref="CJ22">IF(_xlfn.XLOOKUP($A22,data_i,_xlfn.XLOOKUP(CJ$4,data_col,data_val)) &gt; 0,_xlfn.XLOOKUP($A22,data_i,_xlfn.XLOOKUP(CJ$4,data_col,data_val))," ")</f>
        <v>141</v>
      </c>
      <c r="CK22" s="24" cm="1">
        <f t="array" ref="CK22">IF(_xlfn.XLOOKUP($A22,data_i,_xlfn.XLOOKUP(CK$4,data_col,data_val)) &gt; 0,_xlfn.XLOOKUP($A22,data_i,_xlfn.XLOOKUP(CK$4,data_col,data_val))," ")</f>
        <v>94</v>
      </c>
      <c r="CL22" s="24" cm="1">
        <f t="array" ref="CL22">IF(_xlfn.XLOOKUP($A22,data_i,_xlfn.XLOOKUP(CL$4,data_col,data_val)) &gt; 0,_xlfn.XLOOKUP($A22,data_i,_xlfn.XLOOKUP(CL$4,data_col,data_val))," ")</f>
        <v>141</v>
      </c>
      <c r="CM22" s="24" cm="1">
        <f t="array" ref="CM22">IF(_xlfn.XLOOKUP($A22,data_i,_xlfn.XLOOKUP(CM$4,data_col,data_val)) &gt; 0,_xlfn.XLOOKUP($A22,data_i,_xlfn.XLOOKUP(CM$4,data_col,data_val))," ")</f>
        <v>126</v>
      </c>
      <c r="CN22" s="24" cm="1">
        <f t="array" ref="CN22">IF(_xlfn.XLOOKUP($A22,data_i,_xlfn.XLOOKUP(CN$4,data_col,data_val)) &gt; 0,_xlfn.XLOOKUP($A22,data_i,_xlfn.XLOOKUP(CN$4,data_col,data_val))," ")</f>
        <v>62</v>
      </c>
      <c r="CO22" s="24" cm="1">
        <f t="array" ref="CO22">IF(_xlfn.XLOOKUP($A22,data_i,_xlfn.XLOOKUP(CO$4,data_col,data_val)) &gt; 0,_xlfn.XLOOKUP($A22,data_i,_xlfn.XLOOKUP(CO$4,data_col,data_val))," ")</f>
        <v>62</v>
      </c>
      <c r="CP22" s="24" cm="1">
        <f t="array" ref="CP22">IF(_xlfn.XLOOKUP($A22,data_i,_xlfn.XLOOKUP(CP$4,data_col,data_val)) &gt; 0,_xlfn.XLOOKUP($A22,data_i,_xlfn.XLOOKUP(CP$4,data_col,data_val))," ")</f>
        <v>174</v>
      </c>
      <c r="CQ22" s="24" cm="1">
        <f t="array" ref="CQ22">IF(_xlfn.XLOOKUP($A22,data_i,_xlfn.XLOOKUP(CQ$4,data_col,data_val)) &gt; 0,_xlfn.XLOOKUP($A22,data_i,_xlfn.XLOOKUP(CQ$4,data_col,data_val))," ")</f>
        <v>220</v>
      </c>
      <c r="CR22" s="24" cm="1">
        <f t="array" ref="CR22">IF(_xlfn.XLOOKUP($A22,data_i,_xlfn.XLOOKUP(CR$4,data_col,data_val)) &gt; 0,_xlfn.XLOOKUP($A22,data_i,_xlfn.XLOOKUP(CR$4,data_col,data_val))," ")</f>
        <v>174</v>
      </c>
      <c r="CS22" s="24" cm="1">
        <f t="array" ref="CS22">IF(_xlfn.XLOOKUP($A22,data_i,_xlfn.XLOOKUP(CS$4,data_col,data_val)) &gt; 0,_xlfn.XLOOKUP($A22,data_i,_xlfn.XLOOKUP(CS$4,data_col,data_val))," ")</f>
        <v>110</v>
      </c>
      <c r="CT22" s="24" cm="1">
        <f t="array" ref="CT22">IF(_xlfn.XLOOKUP($A22,data_i,_xlfn.XLOOKUP(CT$4,data_col,data_val)) &gt; 0,_xlfn.XLOOKUP($A22,data_i,_xlfn.XLOOKUP(CT$4,data_col,data_val))," ")</f>
        <v>94</v>
      </c>
      <c r="CU22" s="24" cm="1">
        <f t="array" ref="CU22">IF(_xlfn.XLOOKUP($A22,data_i,_xlfn.XLOOKUP(CU$4,data_col,data_val)) &gt; 0,_xlfn.XLOOKUP($A22,data_i,_xlfn.XLOOKUP(CU$4,data_col,data_val))," ")</f>
        <v>79</v>
      </c>
      <c r="CV22" s="24" cm="1">
        <f t="array" ref="CV22">IF(_xlfn.XLOOKUP($A22,data_i,_xlfn.XLOOKUP(CV$4,data_col,data_val)) &gt; 0,_xlfn.XLOOKUP($A22,data_i,_xlfn.XLOOKUP(CV$4,data_col,data_val))," ")</f>
        <v>126</v>
      </c>
      <c r="CW22" s="24" cm="1">
        <f t="array" ref="CW22">IF(_xlfn.XLOOKUP($A22,data_i,_xlfn.XLOOKUP(CW$4,data_col,data_val)) &gt; 0,_xlfn.XLOOKUP($A22,data_i,_xlfn.XLOOKUP(CW$4,data_col,data_val))," ")</f>
        <v>62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24" t="str" cm="1">
        <f t="array" ref="DC22">IF(_xlfn.XLOOKUP($A22,data_i,_xlfn.XLOOKUP(DC$4,data_col,data_val)) &gt; 0,_xlfn.XLOOKUP($A22,data_i,_xlfn.XLOOKUP(DC$4,data_col,data_val))," ")</f>
        <v xml:space="preserve"> </v>
      </c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110"/>
      <c r="DG22" s="24" cm="1">
        <f t="array" ref="DG22">IF(_xlfn.XLOOKUP($A22,data_i,_xlfn.XLOOKUP(DG$4,data_col,data_val)) &gt; 0,_xlfn.XLOOKUP($A22,data_i,_xlfn.XLOOKUP(DG$4,data_col,data_val))," ")</f>
        <v>256</v>
      </c>
      <c r="DH22" s="24" cm="1">
        <f t="array" ref="DH22">IF(_xlfn.XLOOKUP($A22,data_i,_xlfn.XLOOKUP(DH$4,data_col,data_val)) &gt; 0,_xlfn.XLOOKUP($A22,data_i,_xlfn.XLOOKUP(DH$4,data_col,data_val))," ")</f>
        <v>305</v>
      </c>
      <c r="DI22" s="24" cm="1">
        <f t="array" ref="DI22">IF(_xlfn.XLOOKUP($A22,data_i,_xlfn.XLOOKUP(DI$4,data_col,data_val)) &gt; 0,_xlfn.XLOOKUP($A22,data_i,_xlfn.XLOOKUP(DI$4,data_col,data_val))," ")</f>
        <v>268</v>
      </c>
      <c r="DJ22" s="24" cm="1">
        <f t="array" ref="DJ22">IF(_xlfn.XLOOKUP($A22,data_i,_xlfn.XLOOKUP(DJ$4,data_col,data_val)) &gt; 0,_xlfn.XLOOKUP($A22,data_i,_xlfn.XLOOKUP(DJ$4,data_col,data_val))," ")</f>
        <v>293</v>
      </c>
      <c r="DK22" s="24" cm="1">
        <f t="array" ref="DK22">IF(_xlfn.XLOOKUP($A22,data_i,_xlfn.XLOOKUP(DK$4,data_col,data_val)) &gt; 0,_xlfn.XLOOKUP($A22,data_i,_xlfn.XLOOKUP(DK$4,data_col,data_val))," ")</f>
        <v>427</v>
      </c>
      <c r="DL22" s="24" cm="1">
        <f t="array" ref="DL22">IF(_xlfn.XLOOKUP($A22,data_i,_xlfn.XLOOKUP(DL$4,data_col,data_val)) &gt; 0,_xlfn.XLOOKUP($A22,data_i,_xlfn.XLOOKUP(DL$4,data_col,data_val))," ")</f>
        <v>317</v>
      </c>
      <c r="DM22" s="24" cm="1">
        <f t="array" ref="DM22">IF(_xlfn.XLOOKUP($A22,data_i,_xlfn.XLOOKUP(DM$4,data_col,data_val)) &gt; 0,_xlfn.XLOOKUP($A22,data_i,_xlfn.XLOOKUP(DM$4,data_col,data_val))," ")</f>
        <v>280</v>
      </c>
      <c r="DN22" s="24" cm="1">
        <f t="array" ref="DN22">IF(_xlfn.XLOOKUP($A22,data_i,_xlfn.XLOOKUP(DN$4,data_col,data_val)) &gt; 0,_xlfn.XLOOKUP($A22,data_i,_xlfn.XLOOKUP(DN$4,data_col,data_val))," ")</f>
        <v>207</v>
      </c>
      <c r="DO22" s="24" cm="1">
        <f t="array" ref="DO22">IF(_xlfn.XLOOKUP($A22,data_i,_xlfn.XLOOKUP(DO$4,data_col,data_val)) &gt; 0,_xlfn.XLOOKUP($A22,data_i,_xlfn.XLOOKUP(DO$4,data_col,data_val))," ")</f>
        <v>256</v>
      </c>
      <c r="DP22" s="24" cm="1">
        <f t="array" ref="DP22">IF(_xlfn.XLOOKUP($A22,data_i,_xlfn.XLOOKUP(DP$4,data_col,data_val)) &gt; 0,_xlfn.XLOOKUP($A22,data_i,_xlfn.XLOOKUP(DP$4,data_col,data_val))," ")</f>
        <v>280</v>
      </c>
      <c r="DQ22" s="24" cm="1">
        <f t="array" ref="DQ22">IF(_xlfn.XLOOKUP($A22,data_i,_xlfn.XLOOKUP(DQ$4,data_col,data_val)) &gt; 0,_xlfn.XLOOKUP($A22,data_i,_xlfn.XLOOKUP(DQ$4,data_col,data_val))," ")</f>
        <v>427</v>
      </c>
      <c r="DR22" s="24" cm="1">
        <f t="array" ref="DR22">IF(_xlfn.XLOOKUP($A22,data_i,_xlfn.XLOOKUP(DR$4,data_col,data_val)) &gt; 0,_xlfn.XLOOKUP($A22,data_i,_xlfn.XLOOKUP(DR$4,data_col,data_val))," ")</f>
        <v>256</v>
      </c>
      <c r="DS22" s="24" cm="1">
        <f t="array" ref="DS22">IF(_xlfn.XLOOKUP($A22,data_i,_xlfn.XLOOKUP(DS$4,data_col,data_val)) &gt; 0,_xlfn.XLOOKUP($A22,data_i,_xlfn.XLOOKUP(DS$4,data_col,data_val))," ")</f>
        <v>317</v>
      </c>
      <c r="DT22" s="24" cm="1">
        <f t="array" ref="DT22">IF(_xlfn.XLOOKUP($A22,data_i,_xlfn.XLOOKUP(DT$4,data_col,data_val)) &gt; 0,_xlfn.XLOOKUP($A22,data_i,_xlfn.XLOOKUP(DT$4,data_col,data_val))," ")</f>
        <v>268</v>
      </c>
      <c r="DU22" s="24" cm="1">
        <f t="array" ref="DU22">IF(_xlfn.XLOOKUP($A22,data_i,_xlfn.XLOOKUP(DU$4,data_col,data_val)) &gt; 0,_xlfn.XLOOKUP($A22,data_i,_xlfn.XLOOKUP(DU$4,data_col,data_val))," ")</f>
        <v>293</v>
      </c>
      <c r="DV22" s="24" cm="1">
        <f t="array" ref="DV22">IF(_xlfn.XLOOKUP($A22,data_i,_xlfn.XLOOKUP(DV$4,data_col,data_val)) &gt; 0,_xlfn.XLOOKUP($A22,data_i,_xlfn.XLOOKUP(DV$4,data_col,data_val))," ")</f>
        <v>476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4" t="str" cm="1">
        <f t="array" ref="EB22">IF(_xlfn.XLOOKUP($A22,data_i,_xlfn.XLOOKUP(EB$4,data_col,data_val)) &gt; 0,_xlfn.XLOOKUP($A22,data_i,_xlfn.XLOOKUP(EB$4,data_col,data_val))," ")</f>
        <v xml:space="preserve"> </v>
      </c>
      <c r="EC22" s="24" t="str" cm="1">
        <f t="array" ref="EC22">IF(_xlfn.XLOOKUP($A22,data_i,_xlfn.XLOOKUP(EC$4,data_col,data_val)) &gt; 0,_xlfn.XLOOKUP($A22,data_i,_xlfn.XLOOKUP(EC$4,data_col,data_val))," ")</f>
        <v xml:space="preserve"> </v>
      </c>
      <c r="ED22" s="24" t="str" cm="1">
        <f t="array" ref="ED22">IF(_xlfn.XLOOKUP($A22,data_i,_xlfn.XLOOKUP(ED$4,data_col,data_val)) &gt; 0,_xlfn.XLOOKUP($A22,data_i,_xlfn.XLOOKUP(ED$4,data_col,data_val))," ")</f>
        <v xml:space="preserve"> </v>
      </c>
      <c r="EE22" s="25"/>
      <c r="EF22" s="24" cm="1">
        <f t="array" ref="EF22">IF(_xlfn.XLOOKUP($A22,data_i,_xlfn.XLOOKUP(EF$4,data_col,data_val)) &gt; 0,_xlfn.XLOOKUP($A22,data_i,_xlfn.XLOOKUP(EF$4,data_col,data_val))," ")</f>
        <v>396</v>
      </c>
      <c r="EG22" s="24" cm="1">
        <f t="array" ref="EG22">IF(_xlfn.XLOOKUP($A22,data_i,_xlfn.XLOOKUP(EG$4,data_col,data_val)) &gt; 0,_xlfn.XLOOKUP($A22,data_i,_xlfn.XLOOKUP(EG$4,data_col,data_val))," ")</f>
        <v>400</v>
      </c>
      <c r="EH22" s="24" cm="1">
        <f t="array" ref="EH22">IF(_xlfn.XLOOKUP($A22,data_i,_xlfn.XLOOKUP(EH$4,data_col,data_val)) &gt; 0,_xlfn.XLOOKUP($A22,data_i,_xlfn.XLOOKUP(EH$4,data_col,data_val))," ")</f>
        <v>394</v>
      </c>
      <c r="EI22" s="24" cm="1">
        <f t="array" ref="EI22">IF(_xlfn.XLOOKUP($A22,data_i,_xlfn.XLOOKUP(EI$4,data_col,data_val)) &gt; 0,_xlfn.XLOOKUP($A22,data_i,_xlfn.XLOOKUP(EI$4,data_col,data_val))," ")</f>
        <v>398</v>
      </c>
      <c r="EJ22" s="24" cm="1">
        <f t="array" ref="EJ22">IF(_xlfn.XLOOKUP($A22,data_i,_xlfn.XLOOKUP(EJ$4,data_col,data_val)) &gt; 0,_xlfn.XLOOKUP($A22,data_i,_xlfn.XLOOKUP(EJ$4,data_col,data_val))," ")</f>
        <v>394</v>
      </c>
      <c r="EK22" s="24" cm="1">
        <f t="array" ref="EK22">IF(_xlfn.XLOOKUP($A22,data_i,_xlfn.XLOOKUP(EK$4,data_col,data_val)) &gt; 0,_xlfn.XLOOKUP($A22,data_i,_xlfn.XLOOKUP(EK$4,data_col,data_val))," ")</f>
        <v>396</v>
      </c>
      <c r="EL22" s="24" cm="1">
        <f t="array" ref="EL22">IF(_xlfn.XLOOKUP($A22,data_i,_xlfn.XLOOKUP(EL$4,data_col,data_val)) &gt; 0,_xlfn.XLOOKUP($A22,data_i,_xlfn.XLOOKUP(EL$4,data_col,data_val))," ")</f>
        <v>400</v>
      </c>
      <c r="EM22" s="24" cm="1">
        <f t="array" ref="EM22">IF(_xlfn.XLOOKUP($A22,data_i,_xlfn.XLOOKUP(EM$4,data_col,data_val)) &gt; 0,_xlfn.XLOOKUP($A22,data_i,_xlfn.XLOOKUP(EM$4,data_col,data_val))," ")</f>
        <v>399</v>
      </c>
      <c r="EN22" s="24" cm="1">
        <f t="array" ref="EN22">IF(_xlfn.XLOOKUP($A22,data_i,_xlfn.XLOOKUP(EN$4,data_col,data_val)) &gt; 0,_xlfn.XLOOKUP($A22,data_i,_xlfn.XLOOKUP(EN$4,data_col,data_val))," ")</f>
        <v>395</v>
      </c>
      <c r="EO22" s="24" cm="1">
        <f t="array" ref="EO22">IF(_xlfn.XLOOKUP($A22,data_i,_xlfn.XLOOKUP(EO$4,data_col,data_val)) &gt; 0,_xlfn.XLOOKUP($A22,data_i,_xlfn.XLOOKUP(EO$4,data_col,data_val))," ")</f>
        <v>395</v>
      </c>
      <c r="EP22" s="24" cm="1">
        <f t="array" ref="EP22">IF(_xlfn.XLOOKUP($A22,data_i,_xlfn.XLOOKUP(EP$4,data_col,data_val)) &gt; 0,_xlfn.XLOOKUP($A22,data_i,_xlfn.XLOOKUP(EP$4,data_col,data_val))," ")</f>
        <v>393</v>
      </c>
      <c r="EQ22" s="24" cm="1">
        <f t="array" ref="EQ22">IF(_xlfn.XLOOKUP($A22,data_i,_xlfn.XLOOKUP(EQ$4,data_col,data_val)) &gt; 0,_xlfn.XLOOKUP($A22,data_i,_xlfn.XLOOKUP(EQ$4,data_col,data_val))," ")</f>
        <v>397</v>
      </c>
      <c r="ER22" s="24" cm="1">
        <f t="array" ref="ER22">IF(_xlfn.XLOOKUP($A22,data_i,_xlfn.XLOOKUP(ER$4,data_col,data_val)) &gt; 0,_xlfn.XLOOKUP($A22,data_i,_xlfn.XLOOKUP(ER$4,data_col,data_val))," ")</f>
        <v>398</v>
      </c>
      <c r="ES22" s="24" cm="1">
        <f t="array" ref="ES22">IF(_xlfn.XLOOKUP($A22,data_i,_xlfn.XLOOKUP(ES$4,data_col,data_val)) &gt; 0,_xlfn.XLOOKUP($A22,data_i,_xlfn.XLOOKUP(ES$4,data_col,data_val))," ")</f>
        <v>395</v>
      </c>
      <c r="ET22" s="24" cm="1">
        <f t="array" ref="ET22">IF(_xlfn.XLOOKUP($A22,data_i,_xlfn.XLOOKUP(ET$4,data_col,data_val)) &gt; 0,_xlfn.XLOOKUP($A22,data_i,_xlfn.XLOOKUP(ET$4,data_col,data_val))," ")</f>
        <v>398</v>
      </c>
      <c r="EU22" s="24" cm="1">
        <f t="array" ref="EU22">IF(_xlfn.XLOOKUP($A22,data_i,_xlfn.XLOOKUP(EU$4,data_col,data_val)) &gt; 0,_xlfn.XLOOKUP($A22,data_i,_xlfn.XLOOKUP(EU$4,data_col,data_val))," ")</f>
        <v>395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4" t="str" cm="1">
        <f t="array" ref="FA22">IF(_xlfn.XLOOKUP($A22,data_i,_xlfn.XLOOKUP(FA$4,data_col,data_val)) &gt; 0,_xlfn.XLOOKUP($A22,data_i,_xlfn.XLOOKUP(FA$4,data_col,data_val))," ")</f>
        <v xml:space="preserve"> </v>
      </c>
      <c r="FB22" s="24" t="str" cm="1">
        <f t="array" ref="FB22">IF(_xlfn.XLOOKUP($A22,data_i,_xlfn.XLOOKUP(FB$4,data_col,data_val)) &gt; 0,_xlfn.XLOOKUP($A22,data_i,_xlfn.XLOOKUP(FB$4,data_col,data_val))," ")</f>
        <v xml:space="preserve"> </v>
      </c>
      <c r="FC22" s="24" t="str" cm="1">
        <f t="array" ref="FC22">IF(_xlfn.XLOOKUP($A22,data_i,_xlfn.XLOOKUP(FC$4,data_col,data_val)) &gt; 0,_xlfn.XLOOKUP($A22,data_i,_xlfn.XLOOKUP(FC$4,data_col,data_val))," ")</f>
        <v xml:space="preserve"> </v>
      </c>
      <c r="FD22" s="25"/>
      <c r="FE22" s="24" cm="1">
        <f t="array" ref="FE22">IF(_xlfn.XLOOKUP($A22,data_i,_xlfn.XLOOKUP(FE$4,data_col,data_val)) &gt; 0,_xlfn.XLOOKUP($A22,data_i,_xlfn.XLOOKUP(FE$4,data_col,data_val))," ")</f>
        <v>526</v>
      </c>
      <c r="FF22" s="24" cm="1">
        <f t="array" ref="FF22">IF(_xlfn.XLOOKUP($A22,data_i,_xlfn.XLOOKUP(FF$4,data_col,data_val)) &gt; 0,_xlfn.XLOOKUP($A22,data_i,_xlfn.XLOOKUP(FF$4,data_col,data_val))," ")</f>
        <v>522</v>
      </c>
      <c r="FG22" s="24" cm="1">
        <f t="array" ref="FG22">IF(_xlfn.XLOOKUP($A22,data_i,_xlfn.XLOOKUP(FG$4,data_col,data_val)) &gt; 0,_xlfn.XLOOKUP($A22,data_i,_xlfn.XLOOKUP(FG$4,data_col,data_val))," ")</f>
        <v>526</v>
      </c>
      <c r="FH22" s="24" cm="1">
        <f t="array" ref="FH22">IF(_xlfn.XLOOKUP($A22,data_i,_xlfn.XLOOKUP(FH$4,data_col,data_val)) &gt; 0,_xlfn.XLOOKUP($A22,data_i,_xlfn.XLOOKUP(FH$4,data_col,data_val))," ")</f>
        <v>524</v>
      </c>
      <c r="FI22" s="24" cm="1">
        <f t="array" ref="FI22">IF(_xlfn.XLOOKUP($A22,data_i,_xlfn.XLOOKUP(FI$4,data_col,data_val)) &gt; 0,_xlfn.XLOOKUP($A22,data_i,_xlfn.XLOOKUP(FI$4,data_col,data_val))," ")</f>
        <v>522</v>
      </c>
      <c r="FJ22" s="24" cm="1">
        <f t="array" ref="FJ22">IF(_xlfn.XLOOKUP($A22,data_i,_xlfn.XLOOKUP(FJ$4,data_col,data_val)) &gt; 0,_xlfn.XLOOKUP($A22,data_i,_xlfn.XLOOKUP(FJ$4,data_col,data_val))," ")</f>
        <v>523</v>
      </c>
      <c r="FK22" s="24" cm="1">
        <f t="array" ref="FK22">IF(_xlfn.XLOOKUP($A22,data_i,_xlfn.XLOOKUP(FK$4,data_col,data_val)) &gt; 0,_xlfn.XLOOKUP($A22,data_i,_xlfn.XLOOKUP(FK$4,data_col,data_val))," ")</f>
        <v>520</v>
      </c>
      <c r="FL22" s="24" cm="1">
        <f t="array" ref="FL22">IF(_xlfn.XLOOKUP($A22,data_i,_xlfn.XLOOKUP(FL$4,data_col,data_val)) &gt; 0,_xlfn.XLOOKUP($A22,data_i,_xlfn.XLOOKUP(FL$4,data_col,data_val))," ")</f>
        <v>523</v>
      </c>
      <c r="FM22" s="24" cm="1">
        <f t="array" ref="FM22">IF(_xlfn.XLOOKUP($A22,data_i,_xlfn.XLOOKUP(FM$4,data_col,data_val)) &gt; 0,_xlfn.XLOOKUP($A22,data_i,_xlfn.XLOOKUP(FM$4,data_col,data_val))," ")</f>
        <v>520</v>
      </c>
      <c r="FN22" s="24" cm="1">
        <f t="array" ref="FN22">IF(_xlfn.XLOOKUP($A22,data_i,_xlfn.XLOOKUP(FN$4,data_col,data_val)) &gt; 0,_xlfn.XLOOKUP($A22,data_i,_xlfn.XLOOKUP(FN$4,data_col,data_val))," ")</f>
        <v>523</v>
      </c>
      <c r="FO22" s="24" cm="1">
        <f t="array" ref="FO22">IF(_xlfn.XLOOKUP($A22,data_i,_xlfn.XLOOKUP(FO$4,data_col,data_val)) &gt; 0,_xlfn.XLOOKUP($A22,data_i,_xlfn.XLOOKUP(FO$4,data_col,data_val))," ")</f>
        <v>522</v>
      </c>
      <c r="FP22" s="24" cm="1">
        <f t="array" ref="FP22">IF(_xlfn.XLOOKUP($A22,data_i,_xlfn.XLOOKUP(FP$4,data_col,data_val)) &gt; 0,_xlfn.XLOOKUP($A22,data_i,_xlfn.XLOOKUP(FP$4,data_col,data_val))," ")</f>
        <v>523</v>
      </c>
      <c r="FQ22" s="24" cm="1">
        <f t="array" ref="FQ22">IF(_xlfn.XLOOKUP($A22,data_i,_xlfn.XLOOKUP(FQ$4,data_col,data_val)) &gt; 0,_xlfn.XLOOKUP($A22,data_i,_xlfn.XLOOKUP(FQ$4,data_col,data_val))," ")</f>
        <v>521</v>
      </c>
      <c r="FR22" s="24" cm="1">
        <f t="array" ref="FR22">IF(_xlfn.XLOOKUP($A22,data_i,_xlfn.XLOOKUP(FR$4,data_col,data_val)) &gt; 0,_xlfn.XLOOKUP($A22,data_i,_xlfn.XLOOKUP(FR$4,data_col,data_val))," ")</f>
        <v>522</v>
      </c>
      <c r="FS22" s="24" cm="1">
        <f t="array" ref="FS22">IF(_xlfn.XLOOKUP($A22,data_i,_xlfn.XLOOKUP(FS$4,data_col,data_val)) &gt; 0,_xlfn.XLOOKUP($A22,data_i,_xlfn.XLOOKUP(FS$4,data_col,data_val))," ")</f>
        <v>524</v>
      </c>
      <c r="FT22" s="24" cm="1">
        <f t="array" ref="FT22">IF(_xlfn.XLOOKUP($A22,data_i,_xlfn.XLOOKUP(FT$4,data_col,data_val)) &gt; 0,_xlfn.XLOOKUP($A22,data_i,_xlfn.XLOOKUP(FT$4,data_col,data_val))," ")</f>
        <v>525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4" t="str" cm="1">
        <f t="array" ref="FZ22">IF(_xlfn.XLOOKUP($A22,data_i,_xlfn.XLOOKUP(FZ$4,data_col,data_val)) &gt; 0,_xlfn.XLOOKUP($A22,data_i,_xlfn.XLOOKUP(FZ$4,data_col,data_val))," ")</f>
        <v xml:space="preserve"> </v>
      </c>
      <c r="GA22" s="24" t="str" cm="1">
        <f t="array" ref="GA22">IF(_xlfn.XLOOKUP($A22,data_i,_xlfn.XLOOKUP(GA$4,data_col,data_val)) &gt; 0,_xlfn.XLOOKUP($A22,data_i,_xlfn.XLOOKUP(GA$4,data_col,data_val))," ")</f>
        <v xml:space="preserve"> </v>
      </c>
      <c r="GB22" s="24" t="str" cm="1">
        <f t="array" ref="GB22">IF(_xlfn.XLOOKUP($A22,data_i,_xlfn.XLOOKUP(GB$4,data_col,data_val)) &gt; 0,_xlfn.XLOOKUP($A22,data_i,_xlfn.XLOOKUP(GB$4,data_col,data_val))," ")</f>
        <v xml:space="preserve"> </v>
      </c>
      <c r="GC22" s="25"/>
      <c r="GD22" s="114"/>
      <c r="GE22" s="25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</row>
    <row r="23" spans="1:234" x14ac:dyDescent="0.2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32346</v>
      </c>
      <c r="K23" s="142" cm="1">
        <f t="array" ref="K23">_xlfn.XLOOKUP($A23,data_i,_xlfn.XLOOKUP(K$4,data_col,data_val))</f>
        <v>1485</v>
      </c>
      <c r="L23" s="24">
        <f t="shared" si="1"/>
        <v>21.781818181818181</v>
      </c>
      <c r="M23" s="201" cm="1">
        <f t="array" ref="M23">HYPERLINK(GM23,_xlfn.XLOOKUP($A23,val_i,_xlfn.XLOOKUP(M$4,val_col,val_val)))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1944</v>
      </c>
      <c r="P23" s="24" cm="1">
        <f t="array" ref="P23">K23-_xlfn.XLOOKUP($A23,val_i,_xlfn.XLOOKUP("Starts@Start",val_col,val_val))</f>
        <v>134</v>
      </c>
      <c r="Q23" s="109">
        <f t="shared" si="2"/>
        <v>14.507462686567164</v>
      </c>
      <c r="R23" s="110">
        <f t="shared" si="3"/>
        <v>18.339622641509433</v>
      </c>
      <c r="S23" s="97">
        <f t="shared" si="4"/>
        <v>44197.803393775721</v>
      </c>
      <c r="T23" s="97">
        <f t="shared" si="4"/>
        <v>44306.856891718104</v>
      </c>
      <c r="U23" s="97">
        <f t="shared" si="4"/>
        <v>44415.910389660494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32346</v>
      </c>
      <c r="Y23" s="131" cm="1">
        <f t="array" ref="Y23">_xlfn.XLOOKUP($A23,data_i,_xlfn.XLOOKUP(Y$4,data_col,data_val))</f>
        <v>1485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1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41</v>
      </c>
      <c r="AG23" s="131" cm="1">
        <f t="array" ref="AG23">_xlfn.XLOOKUP($A23,data_i,_xlfn.XLOOKUP(AG$4,data_col,data_val))</f>
        <v>21.9</v>
      </c>
      <c r="AH23" s="142" cm="1">
        <f t="array" ref="AH23">_xlfn.XLOOKUP($A23,data_i,_xlfn.XLOOKUP(AH$4,data_col,data_val))</f>
        <v>191.7</v>
      </c>
      <c r="AI23" s="142"/>
      <c r="AJ23" s="241" cm="1">
        <f t="array" ref="AJ23">_xlfn.XLOOKUP($A23,prop_i,_xlfn.XLOOKUP(AJ$4,prop_col,prop_val))</f>
        <v>42604</v>
      </c>
      <c r="AK23" s="142"/>
      <c r="AM23" s="142" cm="1">
        <f t="array" ref="AM23">_xlfn.XLOOKUP($A23,data_i,_xlfn.XLOOKUP(AM$4,data_col,data_val))</f>
        <v>2679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21.999469336872419</v>
      </c>
      <c r="AP23" s="25"/>
      <c r="AQ23" s="142" cm="1">
        <f t="array" ref="AQ23">_xlfn.XLOOKUP($A23,data_i,_xlfn.XLOOKUP(AQ$4,data_col,data_val))</f>
        <v>2679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2678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1944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-29.259999999999998</v>
      </c>
      <c r="BD23" s="139" cm="1">
        <f t="array" ref="BD23">_xlfn.XLOOKUP($A23,data_i,_xlfn.XLOOKUP(BD$4,data_col,data_val))</f>
        <v>4.3780000000000001</v>
      </c>
      <c r="BE23" s="139" cm="1">
        <f t="array" ref="BE23">_xlfn.XLOOKUP($A23,data_i,_xlfn.XLOOKUP(BE$4,data_col,data_val))</f>
        <v>0.87609090909090892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1.851</v>
      </c>
      <c r="BI23" s="139" cm="1">
        <f t="array" ref="BI23">_xlfn.XLOOKUP($A23,data_i,_xlfn.XLOOKUP(BI$4,data_col,data_val))</f>
        <v>0.55000000000000004</v>
      </c>
      <c r="BJ23" s="146">
        <f t="shared" si="6"/>
        <v>181.81818181818181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35.799999999999997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68.3</v>
      </c>
      <c r="BP23" s="110" cm="1">
        <f t="array" ref="BP23">_xlfn.XLOOKUP($A23,data_i,_xlfn.XLOOKUP(BP$4,data_col,data_val))</f>
        <v>165.2</v>
      </c>
      <c r="BQ23" s="110" cm="1">
        <f t="array" ref="BQ23">_xlfn.XLOOKUP($A23,data_i,_xlfn.XLOOKUP(BQ$4,data_col,data_val))</f>
        <v>10.7</v>
      </c>
      <c r="BR23" s="24" cm="1">
        <f t="array" ref="BR23">_xlfn.XLOOKUP($A23,data_i,_xlfn.XLOOKUP(BR$4,data_col,data_val))</f>
        <v>1109</v>
      </c>
      <c r="BS23" s="24" cm="1">
        <f t="array" ref="BS23">_xlfn.XLOOKUP($A23,data_i,_xlfn.XLOOKUP(BS$4,data_col,data_val))</f>
        <v>148</v>
      </c>
      <c r="BT23" s="109">
        <f t="shared" si="7"/>
        <v>626.53732832000264</v>
      </c>
      <c r="BU23" s="162">
        <f>IFERROR((AX23*_xlfn.XLOOKUP(F23,summary!$S$3:$S$6,summary!$W$31:$W$34))/(BT23*$BS$1)," ")</f>
        <v>0.42574376352097515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70.95</v>
      </c>
      <c r="CG23" s="110"/>
      <c r="CH23" s="24" cm="1">
        <f t="array" ref="CH23">IF(_xlfn.XLOOKUP($A23,data_i,_xlfn.XLOOKUP(CH$4,data_col,data_val)) &gt; 0,_xlfn.XLOOKUP($A23,data_i,_xlfn.XLOOKUP(CH$4,data_col,data_val))," ")</f>
        <v>62</v>
      </c>
      <c r="CI23" s="24" cm="1">
        <f t="array" ref="CI23">IF(_xlfn.XLOOKUP($A23,data_i,_xlfn.XLOOKUP(CI$4,data_col,data_val)) &gt; 0,_xlfn.XLOOKUP($A23,data_i,_xlfn.XLOOKUP(CI$4,data_col,data_val))," ")</f>
        <v>110</v>
      </c>
      <c r="CJ23" s="24" cm="1">
        <f t="array" ref="CJ23">IF(_xlfn.XLOOKUP($A23,data_i,_xlfn.XLOOKUP(CJ$4,data_col,data_val)) &gt; 0,_xlfn.XLOOKUP($A23,data_i,_xlfn.XLOOKUP(CJ$4,data_col,data_val))," ")</f>
        <v>158</v>
      </c>
      <c r="CK23" s="24" cm="1">
        <f t="array" ref="CK23">IF(_xlfn.XLOOKUP($A23,data_i,_xlfn.XLOOKUP(CK$4,data_col,data_val)) &gt; 0,_xlfn.XLOOKUP($A23,data_i,_xlfn.XLOOKUP(CK$4,data_col,data_val))," ")</f>
        <v>62</v>
      </c>
      <c r="CL23" s="24" cm="1">
        <f t="array" ref="CL23">IF(_xlfn.XLOOKUP($A23,data_i,_xlfn.XLOOKUP(CL$4,data_col,data_val)) &gt; 0,_xlfn.XLOOKUP($A23,data_i,_xlfn.XLOOKUP(CL$4,data_col,data_val))," ")</f>
        <v>141</v>
      </c>
      <c r="CM23" s="24" cm="1">
        <f t="array" ref="CM23">IF(_xlfn.XLOOKUP($A23,data_i,_xlfn.XLOOKUP(CM$4,data_col,data_val)) &gt; 0,_xlfn.XLOOKUP($A23,data_i,_xlfn.XLOOKUP(CM$4,data_col,data_val))," ")</f>
        <v>126</v>
      </c>
      <c r="CN23" s="24" cm="1">
        <f t="array" ref="CN23">IF(_xlfn.XLOOKUP($A23,data_i,_xlfn.XLOOKUP(CN$4,data_col,data_val)) &gt; 0,_xlfn.XLOOKUP($A23,data_i,_xlfn.XLOOKUP(CN$4,data_col,data_val))," ")</f>
        <v>158</v>
      </c>
      <c r="CO23" s="24" cm="1">
        <f t="array" ref="CO23">IF(_xlfn.XLOOKUP($A23,data_i,_xlfn.XLOOKUP(CO$4,data_col,data_val)) &gt; 0,_xlfn.XLOOKUP($A23,data_i,_xlfn.XLOOKUP(CO$4,data_col,data_val))," ")</f>
        <v>141</v>
      </c>
      <c r="CP23" s="24" cm="1">
        <f t="array" ref="CP23">IF(_xlfn.XLOOKUP($A23,data_i,_xlfn.XLOOKUP(CP$4,data_col,data_val)) &gt; 0,_xlfn.XLOOKUP($A23,data_i,_xlfn.XLOOKUP(CP$4,data_col,data_val))," ")</f>
        <v>79</v>
      </c>
      <c r="CQ23" s="24" cm="1">
        <f t="array" ref="CQ23">IF(_xlfn.XLOOKUP($A23,data_i,_xlfn.XLOOKUP(CQ$4,data_col,data_val)) &gt; 0,_xlfn.XLOOKUP($A23,data_i,_xlfn.XLOOKUP(CQ$4,data_col,data_val))," ")</f>
        <v>158</v>
      </c>
      <c r="CR23" s="24" cm="1">
        <f t="array" ref="CR23">IF(_xlfn.XLOOKUP($A23,data_i,_xlfn.XLOOKUP(CR$4,data_col,data_val)) &gt; 0,_xlfn.XLOOKUP($A23,data_i,_xlfn.XLOOKUP(CR$4,data_col,data_val))," ")</f>
        <v>174</v>
      </c>
      <c r="CS23" s="24" cm="1">
        <f t="array" ref="CS23">IF(_xlfn.XLOOKUP($A23,data_i,_xlfn.XLOOKUP(CS$4,data_col,data_val)) &gt; 0,_xlfn.XLOOKUP($A23,data_i,_xlfn.XLOOKUP(CS$4,data_col,data_val))," ")</f>
        <v>110</v>
      </c>
      <c r="CT23" s="24" cm="1">
        <f t="array" ref="CT23">IF(_xlfn.XLOOKUP($A23,data_i,_xlfn.XLOOKUP(CT$4,data_col,data_val)) &gt; 0,_xlfn.XLOOKUP($A23,data_i,_xlfn.XLOOKUP(CT$4,data_col,data_val))," ")</f>
        <v>126</v>
      </c>
      <c r="CU23" s="24" cm="1">
        <f t="array" ref="CU23">IF(_xlfn.XLOOKUP($A23,data_i,_xlfn.XLOOKUP(CU$4,data_col,data_val)) &gt; 0,_xlfn.XLOOKUP($A23,data_i,_xlfn.XLOOKUP(CU$4,data_col,data_val))," ")</f>
        <v>158</v>
      </c>
      <c r="CV23" s="24" cm="1">
        <f t="array" ref="CV23">IF(_xlfn.XLOOKUP($A23,data_i,_xlfn.XLOOKUP(CV$4,data_col,data_val)) &gt; 0,_xlfn.XLOOKUP($A23,data_i,_xlfn.XLOOKUP(CV$4,data_col,data_val))," ")</f>
        <v>110</v>
      </c>
      <c r="CW23" s="24" cm="1">
        <f t="array" ref="CW23">IF(_xlfn.XLOOKUP($A23,data_i,_xlfn.XLOOKUP(CW$4,data_col,data_val)) &gt; 0,_xlfn.XLOOKUP($A23,data_i,_xlfn.XLOOKUP(CW$4,data_col,data_val))," ")</f>
        <v>62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268</v>
      </c>
      <c r="DH23" s="24" cm="1">
        <f t="array" ref="DH23">IF(_xlfn.XLOOKUP($A23,data_i,_xlfn.XLOOKUP(DH$4,data_col,data_val)) &gt; 0,_xlfn.XLOOKUP($A23,data_i,_xlfn.XLOOKUP(DH$4,data_col,data_val))," ")</f>
        <v>256</v>
      </c>
      <c r="DI23" s="24" cm="1">
        <f t="array" ref="DI23">IF(_xlfn.XLOOKUP($A23,data_i,_xlfn.XLOOKUP(DI$4,data_col,data_val)) &gt; 0,_xlfn.XLOOKUP($A23,data_i,_xlfn.XLOOKUP(DI$4,data_col,data_val))," ")</f>
        <v>415</v>
      </c>
      <c r="DJ23" s="24" cm="1">
        <f t="array" ref="DJ23">IF(_xlfn.XLOOKUP($A23,data_i,_xlfn.XLOOKUP(DJ$4,data_col,data_val)) &gt; 0,_xlfn.XLOOKUP($A23,data_i,_xlfn.XLOOKUP(DJ$4,data_col,data_val))," ")</f>
        <v>268</v>
      </c>
      <c r="DK23" s="24" cm="1">
        <f t="array" ref="DK23">IF(_xlfn.XLOOKUP($A23,data_i,_xlfn.XLOOKUP(DK$4,data_col,data_val)) &gt; 0,_xlfn.XLOOKUP($A23,data_i,_xlfn.XLOOKUP(DK$4,data_col,data_val))," ")</f>
        <v>415</v>
      </c>
      <c r="DL23" s="24" cm="1">
        <f t="array" ref="DL23">IF(_xlfn.XLOOKUP($A23,data_i,_xlfn.XLOOKUP(DL$4,data_col,data_val)) &gt; 0,_xlfn.XLOOKUP($A23,data_i,_xlfn.XLOOKUP(DL$4,data_col,data_val))," ")</f>
        <v>256</v>
      </c>
      <c r="DM23" s="24" cm="1">
        <f t="array" ref="DM23">IF(_xlfn.XLOOKUP($A23,data_i,_xlfn.XLOOKUP(DM$4,data_col,data_val)) &gt; 0,_xlfn.XLOOKUP($A23,data_i,_xlfn.XLOOKUP(DM$4,data_col,data_val))," ")</f>
        <v>354</v>
      </c>
      <c r="DN23" s="24" cm="1">
        <f t="array" ref="DN23">IF(_xlfn.XLOOKUP($A23,data_i,_xlfn.XLOOKUP(DN$4,data_col,data_val)) &gt; 0,_xlfn.XLOOKUP($A23,data_i,_xlfn.XLOOKUP(DN$4,data_col,data_val))," ")</f>
        <v>268</v>
      </c>
      <c r="DO23" s="24" cm="1">
        <f t="array" ref="DO23">IF(_xlfn.XLOOKUP($A23,data_i,_xlfn.XLOOKUP(DO$4,data_col,data_val)) &gt; 0,_xlfn.XLOOKUP($A23,data_i,_xlfn.XLOOKUP(DO$4,data_col,data_val))," ")</f>
        <v>329</v>
      </c>
      <c r="DP23" s="24" cm="1">
        <f t="array" ref="DP23">IF(_xlfn.XLOOKUP($A23,data_i,_xlfn.XLOOKUP(DP$4,data_col,data_val)) &gt; 0,_xlfn.XLOOKUP($A23,data_i,_xlfn.XLOOKUP(DP$4,data_col,data_val))," ")</f>
        <v>305</v>
      </c>
      <c r="DQ23" s="24" cm="1">
        <f t="array" ref="DQ23">IF(_xlfn.XLOOKUP($A23,data_i,_xlfn.XLOOKUP(DQ$4,data_col,data_val)) &gt; 0,_xlfn.XLOOKUP($A23,data_i,_xlfn.XLOOKUP(DQ$4,data_col,data_val))," ")</f>
        <v>476</v>
      </c>
      <c r="DR23" s="24" cm="1">
        <f t="array" ref="DR23">IF(_xlfn.XLOOKUP($A23,data_i,_xlfn.XLOOKUP(DR$4,data_col,data_val)) &gt; 0,_xlfn.XLOOKUP($A23,data_i,_xlfn.XLOOKUP(DR$4,data_col,data_val))," ")</f>
        <v>280</v>
      </c>
      <c r="DS23" s="24" cm="1">
        <f t="array" ref="DS23">IF(_xlfn.XLOOKUP($A23,data_i,_xlfn.XLOOKUP(DS$4,data_col,data_val)) &gt; 0,_xlfn.XLOOKUP($A23,data_i,_xlfn.XLOOKUP(DS$4,data_col,data_val))," ")</f>
        <v>427</v>
      </c>
      <c r="DT23" s="24" cm="1">
        <f t="array" ref="DT23">IF(_xlfn.XLOOKUP($A23,data_i,_xlfn.XLOOKUP(DT$4,data_col,data_val)) &gt; 0,_xlfn.XLOOKUP($A23,data_i,_xlfn.XLOOKUP(DT$4,data_col,data_val))," ")</f>
        <v>341</v>
      </c>
      <c r="DU23" s="24" cm="1">
        <f t="array" ref="DU23">IF(_xlfn.XLOOKUP($A23,data_i,_xlfn.XLOOKUP(DU$4,data_col,data_val)) &gt; 0,_xlfn.XLOOKUP($A23,data_i,_xlfn.XLOOKUP(DU$4,data_col,data_val))," ")</f>
        <v>415</v>
      </c>
      <c r="DV23" s="24" cm="1">
        <f t="array" ref="DV23">IF(_xlfn.XLOOKUP($A23,data_i,_xlfn.XLOOKUP(DV$4,data_col,data_val)) &gt; 0,_xlfn.XLOOKUP($A23,data_i,_xlfn.XLOOKUP(DV$4,data_col,data_val))," ")</f>
        <v>488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cm="1">
        <f t="array" ref="EF23">IF(_xlfn.XLOOKUP($A23,data_i,_xlfn.XLOOKUP(EF$4,data_col,data_val)) &gt; 0,_xlfn.XLOOKUP($A23,data_i,_xlfn.XLOOKUP(EF$4,data_col,data_val))," ")</f>
        <v>371</v>
      </c>
      <c r="EG23" s="24" cm="1">
        <f t="array" ref="EG23">IF(_xlfn.XLOOKUP($A23,data_i,_xlfn.XLOOKUP(EG$4,data_col,data_val)) &gt; 0,_xlfn.XLOOKUP($A23,data_i,_xlfn.XLOOKUP(EG$4,data_col,data_val))," ")</f>
        <v>378</v>
      </c>
      <c r="EH23" s="24" cm="1">
        <f t="array" ref="EH23">IF(_xlfn.XLOOKUP($A23,data_i,_xlfn.XLOOKUP(EH$4,data_col,data_val)) &gt; 0,_xlfn.XLOOKUP($A23,data_i,_xlfn.XLOOKUP(EH$4,data_col,data_val))," ")</f>
        <v>376</v>
      </c>
      <c r="EI23" s="24" cm="1">
        <f t="array" ref="EI23">IF(_xlfn.XLOOKUP($A23,data_i,_xlfn.XLOOKUP(EI$4,data_col,data_val)) &gt; 0,_xlfn.XLOOKUP($A23,data_i,_xlfn.XLOOKUP(EI$4,data_col,data_val))," ")</f>
        <v>379</v>
      </c>
      <c r="EJ23" s="24" cm="1">
        <f t="array" ref="EJ23">IF(_xlfn.XLOOKUP($A23,data_i,_xlfn.XLOOKUP(EJ$4,data_col,data_val)) &gt; 0,_xlfn.XLOOKUP($A23,data_i,_xlfn.XLOOKUP(EJ$4,data_col,data_val))," ")</f>
        <v>378</v>
      </c>
      <c r="EK23" s="24" cm="1">
        <f t="array" ref="EK23">IF(_xlfn.XLOOKUP($A23,data_i,_xlfn.XLOOKUP(EK$4,data_col,data_val)) &gt; 0,_xlfn.XLOOKUP($A23,data_i,_xlfn.XLOOKUP(EK$4,data_col,data_val))," ")</f>
        <v>379</v>
      </c>
      <c r="EL23" s="24" cm="1">
        <f t="array" ref="EL23">IF(_xlfn.XLOOKUP($A23,data_i,_xlfn.XLOOKUP(EL$4,data_col,data_val)) &gt; 0,_xlfn.XLOOKUP($A23,data_i,_xlfn.XLOOKUP(EL$4,data_col,data_val))," ")</f>
        <v>379</v>
      </c>
      <c r="EM23" s="24" cm="1">
        <f t="array" ref="EM23">IF(_xlfn.XLOOKUP($A23,data_i,_xlfn.XLOOKUP(EM$4,data_col,data_val)) &gt; 0,_xlfn.XLOOKUP($A23,data_i,_xlfn.XLOOKUP(EM$4,data_col,data_val))," ")</f>
        <v>376</v>
      </c>
      <c r="EN23" s="24" cm="1">
        <f t="array" ref="EN23">IF(_xlfn.XLOOKUP($A23,data_i,_xlfn.XLOOKUP(EN$4,data_col,data_val)) &gt; 0,_xlfn.XLOOKUP($A23,data_i,_xlfn.XLOOKUP(EN$4,data_col,data_val))," ")</f>
        <v>384</v>
      </c>
      <c r="EO23" s="24" cm="1">
        <f t="array" ref="EO23">IF(_xlfn.XLOOKUP($A23,data_i,_xlfn.XLOOKUP(EO$4,data_col,data_val)) &gt; 0,_xlfn.XLOOKUP($A23,data_i,_xlfn.XLOOKUP(EO$4,data_col,data_val))," ")</f>
        <v>366</v>
      </c>
      <c r="EP23" s="24" cm="1">
        <f t="array" ref="EP23">IF(_xlfn.XLOOKUP($A23,data_i,_xlfn.XLOOKUP(EP$4,data_col,data_val)) &gt; 0,_xlfn.XLOOKUP($A23,data_i,_xlfn.XLOOKUP(EP$4,data_col,data_val))," ")</f>
        <v>379</v>
      </c>
      <c r="EQ23" s="24" cm="1">
        <f t="array" ref="EQ23">IF(_xlfn.XLOOKUP($A23,data_i,_xlfn.XLOOKUP(EQ$4,data_col,data_val)) &gt; 0,_xlfn.XLOOKUP($A23,data_i,_xlfn.XLOOKUP(EQ$4,data_col,data_val))," ")</f>
        <v>378</v>
      </c>
      <c r="ER23" s="24" cm="1">
        <f t="array" ref="ER23">IF(_xlfn.XLOOKUP($A23,data_i,_xlfn.XLOOKUP(ER$4,data_col,data_val)) &gt; 0,_xlfn.XLOOKUP($A23,data_i,_xlfn.XLOOKUP(ER$4,data_col,data_val))," ")</f>
        <v>380</v>
      </c>
      <c r="ES23" s="24" cm="1">
        <f t="array" ref="ES23">IF(_xlfn.XLOOKUP($A23,data_i,_xlfn.XLOOKUP(ES$4,data_col,data_val)) &gt; 0,_xlfn.XLOOKUP($A23,data_i,_xlfn.XLOOKUP(ES$4,data_col,data_val))," ")</f>
        <v>378</v>
      </c>
      <c r="ET23" s="24" cm="1">
        <f t="array" ref="ET23">IF(_xlfn.XLOOKUP($A23,data_i,_xlfn.XLOOKUP(ET$4,data_col,data_val)) &gt; 0,_xlfn.XLOOKUP($A23,data_i,_xlfn.XLOOKUP(ET$4,data_col,data_val))," ")</f>
        <v>378</v>
      </c>
      <c r="EU23" s="24" cm="1">
        <f t="array" ref="EU23">IF(_xlfn.XLOOKUP($A23,data_i,_xlfn.XLOOKUP(EU$4,data_col,data_val)) &gt; 0,_xlfn.XLOOKUP($A23,data_i,_xlfn.XLOOKUP(EU$4,data_col,data_val))," ")</f>
        <v>379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cm="1">
        <f t="array" ref="FE23">IF(_xlfn.XLOOKUP($A23,data_i,_xlfn.XLOOKUP(FE$4,data_col,data_val)) &gt; 0,_xlfn.XLOOKUP($A23,data_i,_xlfn.XLOOKUP(FE$4,data_col,data_val))," ")</f>
        <v>523</v>
      </c>
      <c r="FF23" s="24" cm="1">
        <f t="array" ref="FF23">IF(_xlfn.XLOOKUP($A23,data_i,_xlfn.XLOOKUP(FF$4,data_col,data_val)) &gt; 0,_xlfn.XLOOKUP($A23,data_i,_xlfn.XLOOKUP(FF$4,data_col,data_val))," ")</f>
        <v>523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cm="1">
        <f t="array" ref="FH23">IF(_xlfn.XLOOKUP($A23,data_i,_xlfn.XLOOKUP(FH$4,data_col,data_val)) &gt; 0,_xlfn.XLOOKUP($A23,data_i,_xlfn.XLOOKUP(FH$4,data_col,data_val))," ")</f>
        <v>524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cm="1">
        <f t="array" ref="FK23">IF(_xlfn.XLOOKUP($A23,data_i,_xlfn.XLOOKUP(FK$4,data_col,data_val)) &gt; 0,_xlfn.XLOOKUP($A23,data_i,_xlfn.XLOOKUP(FK$4,data_col,data_val))," ")</f>
        <v>521</v>
      </c>
      <c r="FL23" s="24" cm="1">
        <f t="array" ref="FL23">IF(_xlfn.XLOOKUP($A23,data_i,_xlfn.XLOOKUP(FL$4,data_col,data_val)) &gt; 0,_xlfn.XLOOKUP($A23,data_i,_xlfn.XLOOKUP(FL$4,data_col,data_val))," ")</f>
        <v>524</v>
      </c>
      <c r="FM23" s="24" cm="1">
        <f t="array" ref="FM23">IF(_xlfn.XLOOKUP($A23,data_i,_xlfn.XLOOKUP(FM$4,data_col,data_val)) &gt; 0,_xlfn.XLOOKUP($A23,data_i,_xlfn.XLOOKUP(FM$4,data_col,data_val))," ")</f>
        <v>527</v>
      </c>
      <c r="FN23" s="24" cm="1">
        <f t="array" ref="FN23">IF(_xlfn.XLOOKUP($A23,data_i,_xlfn.XLOOKUP(FN$4,data_col,data_val)) &gt; 0,_xlfn.XLOOKUP($A23,data_i,_xlfn.XLOOKUP(FN$4,data_col,data_val))," ")</f>
        <v>523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cm="1">
        <f t="array" ref="FP23">IF(_xlfn.XLOOKUP($A23,data_i,_xlfn.XLOOKUP(FP$4,data_col,data_val)) &gt; 0,_xlfn.XLOOKUP($A23,data_i,_xlfn.XLOOKUP(FP$4,data_col,data_val))," ")</f>
        <v>529</v>
      </c>
      <c r="FQ23" s="24" cm="1">
        <f t="array" ref="FQ23">IF(_xlfn.XLOOKUP($A23,data_i,_xlfn.XLOOKUP(FQ$4,data_col,data_val)) &gt; 0,_xlfn.XLOOKUP($A23,data_i,_xlfn.XLOOKUP(FQ$4,data_col,data_val))," ")</f>
        <v>526</v>
      </c>
      <c r="FR23" s="24" cm="1">
        <f t="array" ref="FR23">IF(_xlfn.XLOOKUP($A23,data_i,_xlfn.XLOOKUP(FR$4,data_col,data_val)) &gt; 0,_xlfn.XLOOKUP($A23,data_i,_xlfn.XLOOKUP(FR$4,data_col,data_val))," ")</f>
        <v>527</v>
      </c>
      <c r="FS23" s="24" cm="1">
        <f t="array" ref="FS23">IF(_xlfn.XLOOKUP($A23,data_i,_xlfn.XLOOKUP(FS$4,data_col,data_val)) &gt; 0,_xlfn.XLOOKUP($A23,data_i,_xlfn.XLOOKUP(FS$4,data_col,data_val))," ")</f>
        <v>528</v>
      </c>
      <c r="FT23" s="24" cm="1">
        <f t="array" ref="FT23">IF(_xlfn.XLOOKUP($A23,data_i,_xlfn.XLOOKUP(FT$4,data_col,data_val)) &gt; 0,_xlfn.XLOOKUP($A23,data_i,_xlfn.XLOOKUP(FT$4,data_col,data_val))," ")</f>
        <v>526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</row>
    <row r="24" spans="1:234" x14ac:dyDescent="0.2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8461</v>
      </c>
      <c r="K24" s="142" cm="1">
        <f t="array" ref="K24">_xlfn.XLOOKUP($A24,data_i,_xlfn.XLOOKUP(K$4,data_col,data_val))</f>
        <v>794</v>
      </c>
      <c r="L24" s="24">
        <f t="shared" si="1"/>
        <v>10.656171284634761</v>
      </c>
      <c r="M24" s="201" cm="1">
        <f t="array" ref="M24">HYPERLINK(GM24,_xlfn.XLOOKUP($A24,val_i,_xlfn.XLOOKUP(M$4,val_col,val_val)))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1.2999999999999999E-2</v>
      </c>
      <c r="O24" s="109" cm="1">
        <f t="array" ref="O24">$J24-_xlfn.XLOOKUP($A24,val_i,_xlfn.XLOOKUP("oph@start",val_col,val_val))</f>
        <v>1881</v>
      </c>
      <c r="P24" s="24" cm="1">
        <f t="array" ref="P24">K24-_xlfn.XLOOKUP($A24,val_i,_xlfn.XLOOKUP("Starts@Start",val_col,val_val))</f>
        <v>120</v>
      </c>
      <c r="Q24" s="109">
        <f t="shared" si="2"/>
        <v>15.675000000000001</v>
      </c>
      <c r="R24" s="110">
        <f t="shared" si="3"/>
        <v>21.375</v>
      </c>
      <c r="S24" s="97">
        <f t="shared" si="4"/>
        <v>44200.317147295318</v>
      </c>
      <c r="T24" s="97">
        <f t="shared" si="4"/>
        <v>44293.884398757305</v>
      </c>
      <c r="U24" s="97">
        <f t="shared" si="4"/>
        <v>44387.451650219293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8461</v>
      </c>
      <c r="Y24" s="131" cm="1">
        <f t="array" ref="Y24">_xlfn.XLOOKUP($A24,data_i,_xlfn.XLOOKUP(Y$4,data_col,data_val))</f>
        <v>794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62</v>
      </c>
      <c r="AG24" s="131" cm="1">
        <f t="array" ref="AG24">_xlfn.XLOOKUP($A24,data_i,_xlfn.XLOOKUP(AG$4,data_col,data_val))</f>
        <v>19.2</v>
      </c>
      <c r="AH24" s="142" cm="1">
        <f t="array" ref="AH24">_xlfn.XLOOKUP($A24,data_i,_xlfn.XLOOKUP(AH$4,data_col,data_val))</f>
        <v>86</v>
      </c>
      <c r="AI24" s="142"/>
      <c r="AJ24" s="241" cm="1">
        <f t="array" ref="AJ24">_xlfn.XLOOKUP($A24,prop_i,_xlfn.XLOOKUP(AJ$4,prop_col,prop_val))</f>
        <v>43723</v>
      </c>
      <c r="AK24" s="142"/>
      <c r="AM24" s="142" cm="1">
        <f t="array" ref="AM24">_xlfn.XLOOKUP($A24,data_i,_xlfn.XLOOKUP(AM$4,data_col,data_val))</f>
        <v>4497</v>
      </c>
      <c r="AN24" s="142" cm="1">
        <f t="array" ref="AN24">_xlfn.XLOOKUP($A24,prop_i,_xlfn.XLOOKUP(AN$4,data_col,data_val))</f>
        <v>1502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24.464378526236064</v>
      </c>
      <c r="AP24" s="25"/>
      <c r="AQ24" s="142" cm="1">
        <f t="array" ref="AQ24">_xlfn.XLOOKUP($A24,data_i,_xlfn.XLOOKUP(AQ$4,data_col,data_val))</f>
        <v>4497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4491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1881</v>
      </c>
      <c r="BB24" s="203" cm="1">
        <f t="array" ref="BB24">IF(_xlfn.XLOOKUP($A24,data_i,_xlfn.XLOOKUP(BB$4,data_col,data_val)) &gt; 0,_xlfn.XLOOKUP($A24,data_i,_xlfn.XLOOKUP(BB$4,data_col,data_val))," ")</f>
        <v>1.2999999999999999E-2</v>
      </c>
      <c r="BC24" s="110" cm="1">
        <f t="array" ref="BC24">_xlfn.XLOOKUP($A24,data_i,_xlfn.XLOOKUP(BC$4,data_col,data_val))</f>
        <v>-43.3</v>
      </c>
      <c r="BD24" s="139" cm="1">
        <f t="array" ref="BD24">_xlfn.XLOOKUP($A24,data_i,_xlfn.XLOOKUP(BD$4,data_col,data_val))</f>
        <v>4.0159999999999991</v>
      </c>
      <c r="BE24" s="139" cm="1">
        <f t="array" ref="BE24">_xlfn.XLOOKUP($A24,data_i,_xlfn.XLOOKUP(BE$4,data_col,data_val))</f>
        <v>0.73190909090909106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1.8720000000000001</v>
      </c>
      <c r="BI24" s="139" cm="1">
        <f t="array" ref="BI24">_xlfn.XLOOKUP($A24,data_i,_xlfn.XLOOKUP(BI$4,data_col,data_val))</f>
        <v>0.3</v>
      </c>
      <c r="BJ24" s="146">
        <f t="shared" si="6"/>
        <v>333.33333333333337</v>
      </c>
      <c r="BK24" s="139"/>
      <c r="BL24" s="139" cm="1">
        <f t="array" ref="BL24">_xlfn.XLOOKUP($A24,data_i,_xlfn.XLOOKUP(BL$4,data_col,data_val))</f>
        <v>0.61</v>
      </c>
      <c r="BM24" s="24" cm="1">
        <f t="array" ref="BM24">_xlfn.XLOOKUP($A24,data_i,_xlfn.XLOOKUP(BM$4,data_col,data_val))</f>
        <v>11.9</v>
      </c>
      <c r="BN24" s="24" cm="1">
        <f t="array" ref="BN24">_xlfn.XLOOKUP($A24,data_i,_xlfn.XLOOKUP(BN$4,data_col,data_val))</f>
        <v>100</v>
      </c>
      <c r="BO24" s="110" cm="1">
        <f t="array" ref="BO24">_xlfn.XLOOKUP($A24,data_i,_xlfn.XLOOKUP(BO$4,data_col,data_val))</f>
        <v>57</v>
      </c>
      <c r="BP24" s="110" cm="1">
        <f t="array" ref="BP24">_xlfn.XLOOKUP($A24,data_i,_xlfn.XLOOKUP(BP$4,data_col,data_val))</f>
        <v>288.39999999999998</v>
      </c>
      <c r="BQ24" s="110" cm="1">
        <f t="array" ref="BQ24">_xlfn.XLOOKUP($A24,data_i,_xlfn.XLOOKUP(BQ$4,data_col,data_val))</f>
        <v>8.1</v>
      </c>
      <c r="BR24" s="24" cm="1">
        <f t="array" ref="BR24">_xlfn.XLOOKUP($A24,data_i,_xlfn.XLOOKUP(BR$4,data_col,data_val))</f>
        <v>1029</v>
      </c>
      <c r="BS24" s="24" cm="1">
        <f t="array" ref="BS24">_xlfn.XLOOKUP($A24,data_i,_xlfn.XLOOKUP(BS$4,data_col,data_val))</f>
        <v>26</v>
      </c>
      <c r="BT24" s="109">
        <f t="shared" si="7"/>
        <v>1024.2650641184598</v>
      </c>
      <c r="BU24" s="162">
        <f>IFERROR((AX24*_xlfn.XLOOKUP(F24,summary!$S$3:$S$6,summary!$W$31:$W$34))/(BT24*$BS$1)," ")</f>
        <v>0.43890813135664025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cm="1">
        <f t="array" ref="CA24">IF(_xlfn.XLOOKUP($A24,data_i,_xlfn.XLOOKUP(CA$4,data_col,data_val)) &gt; 0,_xlfn.XLOOKUP($A24,data_i,_xlfn.XLOOKUP(CA$4,data_col,data_val))," ")</f>
        <v>79.3</v>
      </c>
      <c r="CB24" s="202" cm="1">
        <f t="array" ref="CB24">IF(_xlfn.XLOOKUP($A24,data_i,_xlfn.XLOOKUP(CB$4,data_col,data_val)) &gt; 0,_xlfn.XLOOKUP($A24,data_i,_xlfn.XLOOKUP(CB$4,data_col,data_val))," ")</f>
        <v>2.68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77.12</v>
      </c>
      <c r="CG24" s="110"/>
      <c r="CH24" s="24" cm="1">
        <f t="array" ref="CH24">IF(_xlfn.XLOOKUP($A24,data_i,_xlfn.XLOOKUP(CH$4,data_col,data_val)) &gt; 0,_xlfn.XLOOKUP($A24,data_i,_xlfn.XLOOKUP(CH$4,data_col,data_val))," ")</f>
        <v>126</v>
      </c>
      <c r="CI24" s="24" cm="1">
        <f t="array" ref="CI24">IF(_xlfn.XLOOKUP($A24,data_i,_xlfn.XLOOKUP(CI$4,data_col,data_val)) &gt; 0,_xlfn.XLOOKUP($A24,data_i,_xlfn.XLOOKUP(CI$4,data_col,data_val))," ")</f>
        <v>110</v>
      </c>
      <c r="CJ24" s="24" cm="1">
        <f t="array" ref="CJ24">IF(_xlfn.XLOOKUP($A24,data_i,_xlfn.XLOOKUP(CJ$4,data_col,data_val)) &gt; 0,_xlfn.XLOOKUP($A24,data_i,_xlfn.XLOOKUP(CJ$4,data_col,data_val))," ")</f>
        <v>220</v>
      </c>
      <c r="CK24" s="24" cm="1">
        <f t="array" ref="CK24">IF(_xlfn.XLOOKUP($A24,data_i,_xlfn.XLOOKUP(CK$4,data_col,data_val)) &gt; 0,_xlfn.XLOOKUP($A24,data_i,_xlfn.XLOOKUP(CK$4,data_col,data_val))," ")</f>
        <v>189</v>
      </c>
      <c r="CL24" s="24" cm="1">
        <f t="array" ref="CL24">IF(_xlfn.XLOOKUP($A24,data_i,_xlfn.XLOOKUP(CL$4,data_col,data_val)) &gt; 0,_xlfn.XLOOKUP($A24,data_i,_xlfn.XLOOKUP(CL$4,data_col,data_val))," ")</f>
        <v>189</v>
      </c>
      <c r="CM24" s="24" cm="1">
        <f t="array" ref="CM24">IF(_xlfn.XLOOKUP($A24,data_i,_xlfn.XLOOKUP(CM$4,data_col,data_val)) &gt; 0,_xlfn.XLOOKUP($A24,data_i,_xlfn.XLOOKUP(CM$4,data_col,data_val))," ")</f>
        <v>110</v>
      </c>
      <c r="CN24" s="24" cm="1">
        <f t="array" ref="CN24">IF(_xlfn.XLOOKUP($A24,data_i,_xlfn.XLOOKUP(CN$4,data_col,data_val)) &gt; 0,_xlfn.XLOOKUP($A24,data_i,_xlfn.XLOOKUP(CN$4,data_col,data_val))," ")</f>
        <v>110</v>
      </c>
      <c r="CO24" s="24" cm="1">
        <f t="array" ref="CO24">IF(_xlfn.XLOOKUP($A24,data_i,_xlfn.XLOOKUP(CO$4,data_col,data_val)) &gt; 0,_xlfn.XLOOKUP($A24,data_i,_xlfn.XLOOKUP(CO$4,data_col,data_val))," ")</f>
        <v>126</v>
      </c>
      <c r="CP24" s="24" cm="1">
        <f t="array" ref="CP24">IF(_xlfn.XLOOKUP($A24,data_i,_xlfn.XLOOKUP(CP$4,data_col,data_val)) &gt; 0,_xlfn.XLOOKUP($A24,data_i,_xlfn.XLOOKUP(CP$4,data_col,data_val))," ")</f>
        <v>317</v>
      </c>
      <c r="CQ24" s="24" cm="1">
        <f t="array" ref="CQ24">IF(_xlfn.XLOOKUP($A24,data_i,_xlfn.XLOOKUP(CQ$4,data_col,data_val)) &gt; 0,_xlfn.XLOOKUP($A24,data_i,_xlfn.XLOOKUP(CQ$4,data_col,data_val))," ")</f>
        <v>174</v>
      </c>
      <c r="CR24" s="24" cm="1">
        <f t="array" ref="CR24">IF(_xlfn.XLOOKUP($A24,data_i,_xlfn.XLOOKUP(CR$4,data_col,data_val)) &gt; 0,_xlfn.XLOOKUP($A24,data_i,_xlfn.XLOOKUP(CR$4,data_col,data_val))," ")</f>
        <v>126</v>
      </c>
      <c r="CS24" s="24" cm="1">
        <f t="array" ref="CS24">IF(_xlfn.XLOOKUP($A24,data_i,_xlfn.XLOOKUP(CS$4,data_col,data_val)) &gt; 0,_xlfn.XLOOKUP($A24,data_i,_xlfn.XLOOKUP(CS$4,data_col,data_val))," ")</f>
        <v>62</v>
      </c>
      <c r="CT24" s="24" cm="1">
        <f t="array" ref="CT24">IF(_xlfn.XLOOKUP($A24,data_i,_xlfn.XLOOKUP(CT$4,data_col,data_val)) &gt; 0,_xlfn.XLOOKUP($A24,data_i,_xlfn.XLOOKUP(CT$4,data_col,data_val))," ")</f>
        <v>253</v>
      </c>
      <c r="CU24" s="24" cm="1">
        <f t="array" ref="CU24">IF(_xlfn.XLOOKUP($A24,data_i,_xlfn.XLOOKUP(CU$4,data_col,data_val)) &gt; 0,_xlfn.XLOOKUP($A24,data_i,_xlfn.XLOOKUP(CU$4,data_col,data_val))," ")</f>
        <v>126</v>
      </c>
      <c r="CV24" s="24" cm="1">
        <f t="array" ref="CV24">IF(_xlfn.XLOOKUP($A24,data_i,_xlfn.XLOOKUP(CV$4,data_col,data_val)) &gt; 0,_xlfn.XLOOKUP($A24,data_i,_xlfn.XLOOKUP(CV$4,data_col,data_val))," ")</f>
        <v>141</v>
      </c>
      <c r="CW24" s="24" cm="1">
        <f t="array" ref="CW24">IF(_xlfn.XLOOKUP($A24,data_i,_xlfn.XLOOKUP(CW$4,data_col,data_val)) &gt; 0,_xlfn.XLOOKUP($A24,data_i,_xlfn.XLOOKUP(CW$4,data_col,data_val))," ")</f>
        <v>237</v>
      </c>
      <c r="CX24" s="24" cm="1">
        <f t="array" ref="CX24">IF(_xlfn.XLOOKUP($A24,data_i,_xlfn.XLOOKUP(CX$4,data_col,data_val)) &gt; 0,_xlfn.XLOOKUP($A24,data_i,_xlfn.XLOOKUP(CX$4,data_col,data_val))," ")</f>
        <v>189</v>
      </c>
      <c r="CY24" s="24" cm="1">
        <f t="array" ref="CY24">IF(_xlfn.XLOOKUP($A24,data_i,_xlfn.XLOOKUP(CY$4,data_col,data_val)) &gt; 0,_xlfn.XLOOKUP($A24,data_i,_xlfn.XLOOKUP(CY$4,data_col,data_val))," ")</f>
        <v>141</v>
      </c>
      <c r="CZ24" s="24" cm="1">
        <f t="array" ref="CZ24">IF(_xlfn.XLOOKUP($A24,data_i,_xlfn.XLOOKUP(CZ$4,data_col,data_val)) &gt; 0,_xlfn.XLOOKUP($A24,data_i,_xlfn.XLOOKUP(CZ$4,data_col,data_val))," ")</f>
        <v>158</v>
      </c>
      <c r="DA24" s="24" cm="1">
        <f t="array" ref="DA24">IF(_xlfn.XLOOKUP($A24,data_i,_xlfn.XLOOKUP(DA$4,data_col,data_val)) &gt; 0,_xlfn.XLOOKUP($A24,data_i,_xlfn.XLOOKUP(DA$4,data_col,data_val))," ")</f>
        <v>237</v>
      </c>
      <c r="DB24" s="24" cm="1">
        <f t="array" ref="DB24">IF(_xlfn.XLOOKUP($A24,data_i,_xlfn.XLOOKUP(DB$4,data_col,data_val)) &gt; 0,_xlfn.XLOOKUP($A24,data_i,_xlfn.XLOOKUP(DB$4,data_col,data_val))," ")</f>
        <v>174</v>
      </c>
      <c r="DC24" s="24" cm="1">
        <f t="array" ref="DC24">IF(_xlfn.XLOOKUP($A24,data_i,_xlfn.XLOOKUP(DC$4,data_col,data_val)) &gt; 0,_xlfn.XLOOKUP($A24,data_i,_xlfn.XLOOKUP(DC$4,data_col,data_val))," ")</f>
        <v>158</v>
      </c>
      <c r="DD24" s="24" cm="1">
        <f t="array" ref="DD24">IF(_xlfn.XLOOKUP($A24,data_i,_xlfn.XLOOKUP(DD$4,data_col,data_val)) &gt; 0,_xlfn.XLOOKUP($A24,data_i,_xlfn.XLOOKUP(DD$4,data_col,data_val))," ")</f>
        <v>220</v>
      </c>
      <c r="DE24" s="24" cm="1">
        <f t="array" ref="DE24">IF(_xlfn.XLOOKUP($A24,data_i,_xlfn.XLOOKUP(DE$4,data_col,data_val)) &gt; 0,_xlfn.XLOOKUP($A24,data_i,_xlfn.XLOOKUP(DE$4,data_col,data_val))," ")</f>
        <v>94</v>
      </c>
      <c r="DF24" s="110"/>
      <c r="DG24" s="24" cm="1">
        <f t="array" ref="DG24">IF(_xlfn.XLOOKUP($A24,data_i,_xlfn.XLOOKUP(DG$4,data_col,data_val)) &gt; 0,_xlfn.XLOOKUP($A24,data_i,_xlfn.XLOOKUP(DG$4,data_col,data_val))," ")</f>
        <v>305</v>
      </c>
      <c r="DH24" s="24" cm="1">
        <f t="array" ref="DH24">IF(_xlfn.XLOOKUP($A24,data_i,_xlfn.XLOOKUP(DH$4,data_col,data_val)) &gt; 0,_xlfn.XLOOKUP($A24,data_i,_xlfn.XLOOKUP(DH$4,data_col,data_val))," ")</f>
        <v>427</v>
      </c>
      <c r="DI24" s="24" cm="1">
        <f t="array" ref="DI24">IF(_xlfn.XLOOKUP($A24,data_i,_xlfn.XLOOKUP(DI$4,data_col,data_val)) &gt; 0,_xlfn.XLOOKUP($A24,data_i,_xlfn.XLOOKUP(DI$4,data_col,data_val))," ")</f>
        <v>341</v>
      </c>
      <c r="DJ24" s="24" cm="1">
        <f t="array" ref="DJ24">IF(_xlfn.XLOOKUP($A24,data_i,_xlfn.XLOOKUP(DJ$4,data_col,data_val)) &gt; 0,_xlfn.XLOOKUP($A24,data_i,_xlfn.XLOOKUP(DJ$4,data_col,data_val))," ")</f>
        <v>390</v>
      </c>
      <c r="DK24" s="24" cm="1">
        <f t="array" ref="DK24">IF(_xlfn.XLOOKUP($A24,data_i,_xlfn.XLOOKUP(DK$4,data_col,data_val)) &gt; 0,_xlfn.XLOOKUP($A24,data_i,_xlfn.XLOOKUP(DK$4,data_col,data_val))," ")</f>
        <v>390</v>
      </c>
      <c r="DL24" s="24" cm="1">
        <f t="array" ref="DL24">IF(_xlfn.XLOOKUP($A24,data_i,_xlfn.XLOOKUP(DL$4,data_col,data_val)) &gt; 0,_xlfn.XLOOKUP($A24,data_i,_xlfn.XLOOKUP(DL$4,data_col,data_val))," ")</f>
        <v>378</v>
      </c>
      <c r="DM24" s="24" cm="1">
        <f t="array" ref="DM24">IF(_xlfn.XLOOKUP($A24,data_i,_xlfn.XLOOKUP(DM$4,data_col,data_val)) &gt; 0,_xlfn.XLOOKUP($A24,data_i,_xlfn.XLOOKUP(DM$4,data_col,data_val))," ")</f>
        <v>366</v>
      </c>
      <c r="DN24" s="24" cm="1">
        <f t="array" ref="DN24">IF(_xlfn.XLOOKUP($A24,data_i,_xlfn.XLOOKUP(DN$4,data_col,data_val)) &gt; 0,_xlfn.XLOOKUP($A24,data_i,_xlfn.XLOOKUP(DN$4,data_col,data_val))," ")</f>
        <v>402</v>
      </c>
      <c r="DO24" s="24" cm="1">
        <f t="array" ref="DO24">IF(_xlfn.XLOOKUP($A24,data_i,_xlfn.XLOOKUP(DO$4,data_col,data_val)) &gt; 0,_xlfn.XLOOKUP($A24,data_i,_xlfn.XLOOKUP(DO$4,data_col,data_val))," ")</f>
        <v>329</v>
      </c>
      <c r="DP24" s="24" cm="1">
        <f t="array" ref="DP24">IF(_xlfn.XLOOKUP($A24,data_i,_xlfn.XLOOKUP(DP$4,data_col,data_val)) &gt; 0,_xlfn.XLOOKUP($A24,data_i,_xlfn.XLOOKUP(DP$4,data_col,data_val))," ")</f>
        <v>586</v>
      </c>
      <c r="DQ24" s="24" cm="1">
        <f t="array" ref="DQ24">IF(_xlfn.XLOOKUP($A24,data_i,_xlfn.XLOOKUP(DQ$4,data_col,data_val)) &gt; 0,_xlfn.XLOOKUP($A24,data_i,_xlfn.XLOOKUP(DQ$4,data_col,data_val))," ")</f>
        <v>317</v>
      </c>
      <c r="DR24" s="24" cm="1">
        <f t="array" ref="DR24">IF(_xlfn.XLOOKUP($A24,data_i,_xlfn.XLOOKUP(DR$4,data_col,data_val)) &gt; 0,_xlfn.XLOOKUP($A24,data_i,_xlfn.XLOOKUP(DR$4,data_col,data_val))," ")</f>
        <v>280</v>
      </c>
      <c r="DS24" s="24" cm="1">
        <f t="array" ref="DS24">IF(_xlfn.XLOOKUP($A24,data_i,_xlfn.XLOOKUP(DS$4,data_col,data_val)) &gt; 0,_xlfn.XLOOKUP($A24,data_i,_xlfn.XLOOKUP(DS$4,data_col,data_val))," ")</f>
        <v>268</v>
      </c>
      <c r="DT24" s="24" cm="1">
        <f t="array" ref="DT24">IF(_xlfn.XLOOKUP($A24,data_i,_xlfn.XLOOKUP(DT$4,data_col,data_val)) &gt; 0,_xlfn.XLOOKUP($A24,data_i,_xlfn.XLOOKUP(DT$4,data_col,data_val))," ")</f>
        <v>439</v>
      </c>
      <c r="DU24" s="24" cm="1">
        <f t="array" ref="DU24">IF(_xlfn.XLOOKUP($A24,data_i,_xlfn.XLOOKUP(DU$4,data_col,data_val)) &gt; 0,_xlfn.XLOOKUP($A24,data_i,_xlfn.XLOOKUP(DU$4,data_col,data_val))," ")</f>
        <v>402</v>
      </c>
      <c r="DV24" s="24" cm="1">
        <f t="array" ref="DV24">IF(_xlfn.XLOOKUP($A24,data_i,_xlfn.XLOOKUP(DV$4,data_col,data_val)) &gt; 0,_xlfn.XLOOKUP($A24,data_i,_xlfn.XLOOKUP(DV$4,data_col,data_val))," ")</f>
        <v>366</v>
      </c>
      <c r="DW24" s="24" cm="1">
        <f t="array" ref="DW24">IF(_xlfn.XLOOKUP($A24,data_i,_xlfn.XLOOKUP(DW$4,data_col,data_val)) &gt; 0,_xlfn.XLOOKUP($A24,data_i,_xlfn.XLOOKUP(DW$4,data_col,data_val))," ")</f>
        <v>402</v>
      </c>
      <c r="DX24" s="24" cm="1">
        <f t="array" ref="DX24">IF(_xlfn.XLOOKUP($A24,data_i,_xlfn.XLOOKUP(DX$4,data_col,data_val)) &gt; 0,_xlfn.XLOOKUP($A24,data_i,_xlfn.XLOOKUP(DX$4,data_col,data_val))," ")</f>
        <v>354</v>
      </c>
      <c r="DY24" s="24" cm="1">
        <f t="array" ref="DY24">IF(_xlfn.XLOOKUP($A24,data_i,_xlfn.XLOOKUP(DY$4,data_col,data_val)) &gt; 0,_xlfn.XLOOKUP($A24,data_i,_xlfn.XLOOKUP(DY$4,data_col,data_val))," ")</f>
        <v>354</v>
      </c>
      <c r="DZ24" s="24" cm="1">
        <f t="array" ref="DZ24">IF(_xlfn.XLOOKUP($A24,data_i,_xlfn.XLOOKUP(DZ$4,data_col,data_val)) &gt; 0,_xlfn.XLOOKUP($A24,data_i,_xlfn.XLOOKUP(DZ$4,data_col,data_val))," ")</f>
        <v>488</v>
      </c>
      <c r="EA24" s="24" cm="1">
        <f t="array" ref="EA24">IF(_xlfn.XLOOKUP($A24,data_i,_xlfn.XLOOKUP(EA$4,data_col,data_val)) &gt; 0,_xlfn.XLOOKUP($A24,data_i,_xlfn.XLOOKUP(EA$4,data_col,data_val))," ")</f>
        <v>427</v>
      </c>
      <c r="EB24" s="24" cm="1">
        <f t="array" ref="EB24">IF(_xlfn.XLOOKUP($A24,data_i,_xlfn.XLOOKUP(EB$4,data_col,data_val)) &gt; 0,_xlfn.XLOOKUP($A24,data_i,_xlfn.XLOOKUP(EB$4,data_col,data_val))," ")</f>
        <v>354</v>
      </c>
      <c r="EC24" s="24" cm="1">
        <f t="array" ref="EC24">IF(_xlfn.XLOOKUP($A24,data_i,_xlfn.XLOOKUP(EC$4,data_col,data_val)) &gt; 0,_xlfn.XLOOKUP($A24,data_i,_xlfn.XLOOKUP(EC$4,data_col,data_val))," ")</f>
        <v>415</v>
      </c>
      <c r="ED24" s="24" cm="1">
        <f t="array" ref="ED24">IF(_xlfn.XLOOKUP($A24,data_i,_xlfn.XLOOKUP(ED$4,data_col,data_val)) &gt; 0,_xlfn.XLOOKUP($A24,data_i,_xlfn.XLOOKUP(ED$4,data_col,data_val))," ")</f>
        <v>537</v>
      </c>
      <c r="EE24" s="25"/>
      <c r="EF24" s="24" cm="1">
        <f t="array" ref="EF24">IF(_xlfn.XLOOKUP($A24,data_i,_xlfn.XLOOKUP(EF$4,data_col,data_val)) &gt; 0,_xlfn.XLOOKUP($A24,data_i,_xlfn.XLOOKUP(EF$4,data_col,data_val))," ")</f>
        <v>385</v>
      </c>
      <c r="EG24" s="24" cm="1">
        <f t="array" ref="EG24">IF(_xlfn.XLOOKUP($A24,data_i,_xlfn.XLOOKUP(EG$4,data_col,data_val)) &gt; 0,_xlfn.XLOOKUP($A24,data_i,_xlfn.XLOOKUP(EG$4,data_col,data_val))," ")</f>
        <v>389</v>
      </c>
      <c r="EH24" s="24" cm="1">
        <f t="array" ref="EH24">IF(_xlfn.XLOOKUP($A24,data_i,_xlfn.XLOOKUP(EH$4,data_col,data_val)) &gt; 0,_xlfn.XLOOKUP($A24,data_i,_xlfn.XLOOKUP(EH$4,data_col,data_val))," ")</f>
        <v>367</v>
      </c>
      <c r="EI24" s="24" cm="1">
        <f t="array" ref="EI24">IF(_xlfn.XLOOKUP($A24,data_i,_xlfn.XLOOKUP(EI$4,data_col,data_val)) &gt; 0,_xlfn.XLOOKUP($A24,data_i,_xlfn.XLOOKUP(EI$4,data_col,data_val))," ")</f>
        <v>368</v>
      </c>
      <c r="EJ24" s="24" cm="1">
        <f t="array" ref="EJ24">IF(_xlfn.XLOOKUP($A24,data_i,_xlfn.XLOOKUP(EJ$4,data_col,data_val)) &gt; 0,_xlfn.XLOOKUP($A24,data_i,_xlfn.XLOOKUP(EJ$4,data_col,data_val))," ")</f>
        <v>389</v>
      </c>
      <c r="EK24" s="24" cm="1">
        <f t="array" ref="EK24">IF(_xlfn.XLOOKUP($A24,data_i,_xlfn.XLOOKUP(EK$4,data_col,data_val)) &gt; 0,_xlfn.XLOOKUP($A24,data_i,_xlfn.XLOOKUP(EK$4,data_col,data_val))," ")</f>
        <v>370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cm="1">
        <f t="array" ref="EM24">IF(_xlfn.XLOOKUP($A24,data_i,_xlfn.XLOOKUP(EM$4,data_col,data_val)) &gt; 0,_xlfn.XLOOKUP($A24,data_i,_xlfn.XLOOKUP(EM$4,data_col,data_val))," ")</f>
        <v>375</v>
      </c>
      <c r="EN24" s="24" cm="1">
        <f t="array" ref="EN24">IF(_xlfn.XLOOKUP($A24,data_i,_xlfn.XLOOKUP(EN$4,data_col,data_val)) &gt; 0,_xlfn.XLOOKUP($A24,data_i,_xlfn.XLOOKUP(EN$4,data_col,data_val))," ")</f>
        <v>378</v>
      </c>
      <c r="EO24" s="24" cm="1">
        <f t="array" ref="EO24">IF(_xlfn.XLOOKUP($A24,data_i,_xlfn.XLOOKUP(EO$4,data_col,data_val)) &gt; 0,_xlfn.XLOOKUP($A24,data_i,_xlfn.XLOOKUP(EO$4,data_col,data_val))," ")</f>
        <v>372</v>
      </c>
      <c r="EP24" s="24" t="str" cm="1">
        <f t="array" ref="EP24">IF(_xlfn.XLOOKUP($A24,data_i,_xlfn.XLOOKUP(EP$4,data_col,data_val)) &gt; 0,_xlfn.XLOOKUP($A24,data_i,_xlfn.XLOOKUP(EP$4,data_col,data_val))," ")</f>
        <v xml:space="preserve"> </v>
      </c>
      <c r="EQ24" s="24" cm="1">
        <f t="array" ref="EQ24">IF(_xlfn.XLOOKUP($A24,data_i,_xlfn.XLOOKUP(EQ$4,data_col,data_val)) &gt; 0,_xlfn.XLOOKUP($A24,data_i,_xlfn.XLOOKUP(EQ$4,data_col,data_val))," ")</f>
        <v>387</v>
      </c>
      <c r="ER24" s="24" cm="1">
        <f t="array" ref="ER24">IF(_xlfn.XLOOKUP($A24,data_i,_xlfn.XLOOKUP(ER$4,data_col,data_val)) &gt; 0,_xlfn.XLOOKUP($A24,data_i,_xlfn.XLOOKUP(ER$4,data_col,data_val))," ")</f>
        <v>384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377</v>
      </c>
      <c r="EU24" s="24" cm="1">
        <f t="array" ref="EU24">IF(_xlfn.XLOOKUP($A24,data_i,_xlfn.XLOOKUP(EU$4,data_col,data_val)) &gt; 0,_xlfn.XLOOKUP($A24,data_i,_xlfn.XLOOKUP(EU$4,data_col,data_val))," ")</f>
        <v>384</v>
      </c>
      <c r="EV24" s="24" cm="1">
        <f t="array" ref="EV24">IF(_xlfn.XLOOKUP($A24,data_i,_xlfn.XLOOKUP(EV$4,data_col,data_val)) &gt; 0,_xlfn.XLOOKUP($A24,data_i,_xlfn.XLOOKUP(EV$4,data_col,data_val))," ")</f>
        <v>385</v>
      </c>
      <c r="EW24" s="24" cm="1">
        <f t="array" ref="EW24">IF(_xlfn.XLOOKUP($A24,data_i,_xlfn.XLOOKUP(EW$4,data_col,data_val)) &gt; 0,_xlfn.XLOOKUP($A24,data_i,_xlfn.XLOOKUP(EW$4,data_col,data_val))," ")</f>
        <v>381</v>
      </c>
      <c r="EX24" s="24" cm="1">
        <f t="array" ref="EX24">IF(_xlfn.XLOOKUP($A24,data_i,_xlfn.XLOOKUP(EX$4,data_col,data_val)) &gt; 0,_xlfn.XLOOKUP($A24,data_i,_xlfn.XLOOKUP(EX$4,data_col,data_val))," ")</f>
        <v>387</v>
      </c>
      <c r="EY24" s="24" cm="1">
        <f t="array" ref="EY24">IF(_xlfn.XLOOKUP($A24,data_i,_xlfn.XLOOKUP(EY$4,data_col,data_val)) &gt; 0,_xlfn.XLOOKUP($A24,data_i,_xlfn.XLOOKUP(EY$4,data_col,data_val))," ")</f>
        <v>385</v>
      </c>
      <c r="EZ24" s="24" cm="1">
        <f t="array" ref="EZ24">IF(_xlfn.XLOOKUP($A24,data_i,_xlfn.XLOOKUP(EZ$4,data_col,data_val)) &gt; 0,_xlfn.XLOOKUP($A24,data_i,_xlfn.XLOOKUP(EZ$4,data_col,data_val))," ")</f>
        <v>368</v>
      </c>
      <c r="FA24" s="24" cm="1">
        <f t="array" ref="FA24">IF(_xlfn.XLOOKUP($A24,data_i,_xlfn.XLOOKUP(FA$4,data_col,data_val)) &gt; 0,_xlfn.XLOOKUP($A24,data_i,_xlfn.XLOOKUP(FA$4,data_col,data_val))," ")</f>
        <v>382</v>
      </c>
      <c r="FB24" s="24" cm="1">
        <f t="array" ref="FB24">IF(_xlfn.XLOOKUP($A24,data_i,_xlfn.XLOOKUP(FB$4,data_col,data_val)) &gt; 0,_xlfn.XLOOKUP($A24,data_i,_xlfn.XLOOKUP(FB$4,data_col,data_val))," ")</f>
        <v>375</v>
      </c>
      <c r="FC24" s="24" cm="1">
        <f t="array" ref="FC24">IF(_xlfn.XLOOKUP($A24,data_i,_xlfn.XLOOKUP(FC$4,data_col,data_val)) &gt; 0,_xlfn.XLOOKUP($A24,data_i,_xlfn.XLOOKUP(FC$4,data_col,data_val))," ")</f>
        <v>387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cm="1">
        <f t="array" ref="FF24">IF(_xlfn.XLOOKUP($A24,data_i,_xlfn.XLOOKUP(FF$4,data_col,data_val)) &gt; 0,_xlfn.XLOOKUP($A24,data_i,_xlfn.XLOOKUP(FF$4,data_col,data_val))," ")</f>
        <v>506</v>
      </c>
      <c r="FG24" s="24" t="str" cm="1">
        <f t="array" ref="FG24">IF(_xlfn.XLOOKUP($A24,data_i,_xlfn.XLOOKUP(FG$4,data_col,data_val)) &gt; 0,_xlfn.XLOOKUP($A24,data_i,_xlfn.XLOOKUP(FG$4,data_col,data_val))," ")</f>
        <v xml:space="preserve"> </v>
      </c>
      <c r="FH24" s="24" cm="1">
        <f t="array" ref="FH24">IF(_xlfn.XLOOKUP($A24,data_i,_xlfn.XLOOKUP(FH$4,data_col,data_val)) &gt; 0,_xlfn.XLOOKUP($A24,data_i,_xlfn.XLOOKUP(FH$4,data_col,data_val))," ")</f>
        <v>508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cm="1">
        <f t="array" ref="FJ24">IF(_xlfn.XLOOKUP($A24,data_i,_xlfn.XLOOKUP(FJ$4,data_col,data_val)) &gt; 0,_xlfn.XLOOKUP($A24,data_i,_xlfn.XLOOKUP(FJ$4,data_col,data_val))," ")</f>
        <v>492</v>
      </c>
      <c r="FK24" s="24" cm="1">
        <f t="array" ref="FK24">IF(_xlfn.XLOOKUP($A24,data_i,_xlfn.XLOOKUP(FK$4,data_col,data_val)) &gt; 0,_xlfn.XLOOKUP($A24,data_i,_xlfn.XLOOKUP(FK$4,data_col,data_val))," ")</f>
        <v>509</v>
      </c>
      <c r="FL24" s="24" cm="1">
        <f t="array" ref="FL24">IF(_xlfn.XLOOKUP($A24,data_i,_xlfn.XLOOKUP(FL$4,data_col,data_val)) &gt; 0,_xlfn.XLOOKUP($A24,data_i,_xlfn.XLOOKUP(FL$4,data_col,data_val))," ")</f>
        <v>500</v>
      </c>
      <c r="FM24" s="24" cm="1">
        <f t="array" ref="FM24">IF(_xlfn.XLOOKUP($A24,data_i,_xlfn.XLOOKUP(FM$4,data_col,data_val)) &gt; 0,_xlfn.XLOOKUP($A24,data_i,_xlfn.XLOOKUP(FM$4,data_col,data_val))," ")</f>
        <v>502</v>
      </c>
      <c r="FN24" s="24" cm="1">
        <f t="array" ref="FN24">IF(_xlfn.XLOOKUP($A24,data_i,_xlfn.XLOOKUP(FN$4,data_col,data_val)) &gt; 0,_xlfn.XLOOKUP($A24,data_i,_xlfn.XLOOKUP(FN$4,data_col,data_val))," ")</f>
        <v>506</v>
      </c>
      <c r="FO24" s="24" cm="1">
        <f t="array" ref="FO24">IF(_xlfn.XLOOKUP($A24,data_i,_xlfn.XLOOKUP(FO$4,data_col,data_val)) &gt; 0,_xlfn.XLOOKUP($A24,data_i,_xlfn.XLOOKUP(FO$4,data_col,data_val))," ")</f>
        <v>511</v>
      </c>
      <c r="FP24" s="24" cm="1">
        <f t="array" ref="FP24">IF(_xlfn.XLOOKUP($A24,data_i,_xlfn.XLOOKUP(FP$4,data_col,data_val)) &gt; 0,_xlfn.XLOOKUP($A24,data_i,_xlfn.XLOOKUP(FP$4,data_col,data_val))," ")</f>
        <v>489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509</v>
      </c>
      <c r="FS24" s="24" cm="1">
        <f t="array" ref="FS24">IF(_xlfn.XLOOKUP($A24,data_i,_xlfn.XLOOKUP(FS$4,data_col,data_val)) &gt; 0,_xlfn.XLOOKUP($A24,data_i,_xlfn.XLOOKUP(FS$4,data_col,data_val))," ")</f>
        <v>508</v>
      </c>
      <c r="FT24" s="24" cm="1">
        <f t="array" ref="FT24">IF(_xlfn.XLOOKUP($A24,data_i,_xlfn.XLOOKUP(FT$4,data_col,data_val)) &gt; 0,_xlfn.XLOOKUP($A24,data_i,_xlfn.XLOOKUP(FT$4,data_col,data_val))," ")</f>
        <v>506</v>
      </c>
      <c r="FU24" s="24" cm="1">
        <f t="array" ref="FU24">IF(_xlfn.XLOOKUP($A24,data_i,_xlfn.XLOOKUP(FU$4,data_col,data_val)) &gt; 0,_xlfn.XLOOKUP($A24,data_i,_xlfn.XLOOKUP(FU$4,data_col,data_val))," ")</f>
        <v>508</v>
      </c>
      <c r="FV24" s="24" cm="1">
        <f t="array" ref="FV24">IF(_xlfn.XLOOKUP($A24,data_i,_xlfn.XLOOKUP(FV$4,data_col,data_val)) &gt; 0,_xlfn.XLOOKUP($A24,data_i,_xlfn.XLOOKUP(FV$4,data_col,data_val))," ")</f>
        <v>509</v>
      </c>
      <c r="FW24" s="24" cm="1">
        <f t="array" ref="FW24">IF(_xlfn.XLOOKUP($A24,data_i,_xlfn.XLOOKUP(FW$4,data_col,data_val)) &gt; 0,_xlfn.XLOOKUP($A24,data_i,_xlfn.XLOOKUP(FW$4,data_col,data_val))," ")</f>
        <v>495</v>
      </c>
      <c r="FX24" s="24" cm="1">
        <f t="array" ref="FX24">IF(_xlfn.XLOOKUP($A24,data_i,_xlfn.XLOOKUP(FX$4,data_col,data_val)) &gt; 0,_xlfn.XLOOKUP($A24,data_i,_xlfn.XLOOKUP(FX$4,data_col,data_val))," ")</f>
        <v>497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4" cm="1">
        <f t="array" ref="FZ24">IF(_xlfn.XLOOKUP($A24,data_i,_xlfn.XLOOKUP(FZ$4,data_col,data_val)) &gt; 0,_xlfn.XLOOKUP($A24,data_i,_xlfn.XLOOKUP(FZ$4,data_col,data_val))," ")</f>
        <v>509</v>
      </c>
      <c r="GA24" s="24" cm="1">
        <f t="array" ref="GA24">IF(_xlfn.XLOOKUP($A24,data_i,_xlfn.XLOOKUP(GA$4,data_col,data_val)) &gt; 0,_xlfn.XLOOKUP($A24,data_i,_xlfn.XLOOKUP(GA$4,data_col,data_val))," ")</f>
        <v>496</v>
      </c>
      <c r="GB24" s="24" cm="1">
        <f t="array" ref="GB24">IF(_xlfn.XLOOKUP($A24,data_i,_xlfn.XLOOKUP(GB$4,data_col,data_val)) &gt; 0,_xlfn.XLOOKUP($A24,data_i,_xlfn.XLOOKUP(GB$4,data_col,data_val))," ")</f>
        <v>507</v>
      </c>
      <c r="GC24" s="25"/>
      <c r="GD24" s="114"/>
      <c r="GE24" s="25"/>
    </row>
    <row r="25" spans="1:234" x14ac:dyDescent="0.2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33087</v>
      </c>
      <c r="K25" s="142" cm="1">
        <f t="array" ref="K25">_xlfn.XLOOKUP($A25,data_i,_xlfn.XLOOKUP(K$4,data_col,data_val))</f>
        <v>391</v>
      </c>
      <c r="L25" s="24">
        <f t="shared" si="1"/>
        <v>84.621483375959073</v>
      </c>
      <c r="M25" s="201" cm="1">
        <f t="array" ref="M25">HYPERLINK(GM25,_xlfn.XLOOKUP($A25,val_i,_xlfn.XLOOKUP(M$4,val_col,val_val)))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3.0839465000000003E-2</v>
      </c>
      <c r="O25" s="109" cm="1">
        <f t="array" ref="O25">$J25-_xlfn.XLOOKUP($A25,val_i,_xlfn.XLOOKUP("oph@start",val_col,val_val))</f>
        <v>1796</v>
      </c>
      <c r="P25" s="24" cm="1">
        <f t="array" ref="P25">K25-_xlfn.XLOOKUP($A25,val_i,_xlfn.XLOOKUP("Starts@Start",val_col,val_val))</f>
        <v>13</v>
      </c>
      <c r="Q25" s="109">
        <f t="shared" si="2"/>
        <v>138.15384615384616</v>
      </c>
      <c r="R25" s="110">
        <f t="shared" si="3"/>
        <v>23.025641025641026</v>
      </c>
      <c r="S25" s="97">
        <f t="shared" si="4"/>
        <v>44203.60958402932</v>
      </c>
      <c r="T25" s="97">
        <f t="shared" si="4"/>
        <v>44290.469272225309</v>
      </c>
      <c r="U25" s="97">
        <f t="shared" si="4"/>
        <v>44377.328960421306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33087</v>
      </c>
      <c r="Y25" s="131" cm="1">
        <f t="array" ref="Y25">_xlfn.XLOOKUP($A25,data_i,_xlfn.XLOOKUP(Y$4,data_col,data_val))</f>
        <v>391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I25" s="142"/>
      <c r="AJ25" s="241" cm="1">
        <f t="array" ref="AJ25">_xlfn.XLOOKUP($A25,prop_i,_xlfn.XLOOKUP(AJ$4,prop_col,prop_val))</f>
        <v>42713</v>
      </c>
      <c r="AK25" s="142"/>
      <c r="AM25" s="142" cm="1">
        <f t="array" ref="AM25">_xlfn.XLOOKUP($A25,data_i,_xlfn.XLOOKUP(AM$4,data_col,data_val))</f>
        <v>4401</v>
      </c>
      <c r="AN25" s="142" cm="1">
        <f t="array" ref="AN25">_xlfn.XLOOKUP($A25,prop_i,_xlfn.XLOOKUP(AN$4,data_col,data_val))</f>
        <v>1500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23.974046445887677</v>
      </c>
      <c r="AP25" s="25"/>
      <c r="AQ25" s="142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4398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1796</v>
      </c>
      <c r="BB25" s="203" cm="1">
        <f t="array" ref="BB25">IF(_xlfn.XLOOKUP($A25,data_i,_xlfn.XLOOKUP(BB$4,data_col,data_val)) &gt; 0,_xlfn.XLOOKUP($A25,data_i,_xlfn.XLOOKUP(BB$4,data_col,data_val))," ")</f>
        <v>3.0839465000000003E-2</v>
      </c>
      <c r="BC25" s="110" cm="1">
        <f t="array" ref="BC25">_xlfn.XLOOKUP($A25,data_i,_xlfn.XLOOKUP(BC$4,data_col,data_val))</f>
        <v>-47.2</v>
      </c>
      <c r="BD25" s="139" cm="1">
        <f t="array" ref="BD25">_xlfn.XLOOKUP($A25,data_i,_xlfn.XLOOKUP(BD$4,data_col,data_val))</f>
        <v>3.9610000000000007</v>
      </c>
      <c r="BE25" s="139" cm="1">
        <f t="array" ref="BE25">_xlfn.XLOOKUP($A25,data_i,_xlfn.XLOOKUP(BE$4,data_col,data_val))</f>
        <v>0.88109090909090915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1.9350000000000001</v>
      </c>
      <c r="BI25" s="139" cm="1">
        <f t="array" ref="BI25">_xlfn.XLOOKUP($A25,data_i,_xlfn.XLOOKUP(BI$4,data_col,data_val))</f>
        <v>0</v>
      </c>
      <c r="BJ25" s="146" t="str">
        <f t="shared" si="6"/>
        <v xml:space="preserve"> </v>
      </c>
      <c r="BK25" s="139"/>
      <c r="BL25" s="139" cm="1">
        <f t="array" ref="BL25">_xlfn.XLOOKUP($A25,data_i,_xlfn.XLOOKUP(BL$4,data_col,data_val))</f>
        <v>0.59</v>
      </c>
      <c r="BM25" s="24" cm="1">
        <f t="array" ref="BM25">_xlfn.XLOOKUP($A25,data_i,_xlfn.XLOOKUP(BM$4,data_col,data_val))</f>
        <v>8.4</v>
      </c>
      <c r="BN25" s="24" cm="1">
        <f t="array" ref="BN25">_xlfn.XLOOKUP($A25,data_i,_xlfn.XLOOKUP(BN$4,data_col,data_val))</f>
        <v>98.8</v>
      </c>
      <c r="BO25" s="110" cm="1">
        <f t="array" ref="BO25">_xlfn.XLOOKUP($A25,data_i,_xlfn.XLOOKUP(BO$4,data_col,data_val))</f>
        <v>26.7</v>
      </c>
      <c r="BP25" s="110" cm="1">
        <f t="array" ref="BP25">_xlfn.XLOOKUP($A25,data_i,_xlfn.XLOOKUP(BP$4,data_col,data_val))</f>
        <v>264.63799999999998</v>
      </c>
      <c r="BQ25" s="110" cm="1">
        <f t="array" ref="BQ25">_xlfn.XLOOKUP($A25,data_i,_xlfn.XLOOKUP(BQ$4,data_col,data_val))</f>
        <v>2.4</v>
      </c>
      <c r="BR25" s="24" cm="1">
        <f t="array" ref="BR25">_xlfn.XLOOKUP($A25,data_i,_xlfn.XLOOKUP(BR$4,data_col,data_val))</f>
        <v>1057.2</v>
      </c>
      <c r="BS25" s="24" cm="1">
        <f t="array" ref="BS25">_xlfn.XLOOKUP($A25,data_i,_xlfn.XLOOKUP(BS$4,data_col,data_val))</f>
        <v>109.5</v>
      </c>
      <c r="BT25" s="109">
        <f t="shared" si="7"/>
        <v>985.60569683078063</v>
      </c>
      <c r="BU25" s="162">
        <f>IFERROR((AX25*_xlfn.XLOOKUP(F25,summary!$S$3:$S$6,summary!$W$31:$W$34))/(BT25*$BS$1)," ")</f>
        <v>0.4466783998163017</v>
      </c>
      <c r="BV25" s="24" cm="1">
        <f t="array" ref="BV25">_xlfn.XLOOKUP($A25,data_i,_xlfn.XLOOKUP(BV$4,data_col,data_val))</f>
        <v>0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02" t="str" cm="1">
        <f t="array" ref="CB25">IF(_xlfn.XLOOKUP($A25,data_i,_xlfn.XLOOKUP(CB$4,data_col,data_val)) &gt; 0,_xlfn.XLOOKUP($A25,data_i,_xlfn.XLOOKUP(CB$4,data_col,data_val))," ")</f>
        <v xml:space="preserve"> </v>
      </c>
      <c r="CC25" s="202" t="str" cm="1">
        <f t="array" ref="CC25">IF(_xlfn.XLOOKUP($A25,data_i,_xlfn.XLOOKUP(CC$4,data_col,data_val)) &gt; 0,_xlfn.XLOOKUP($A25,data_i,_xlfn.XLOOKUP(CC$4,data_col,data_val))," ")</f>
        <v xml:space="preserve"> </v>
      </c>
      <c r="CD25" s="202" t="str" cm="1">
        <f t="array" ref="CD25">IF(_xlfn.XLOOKUP($A25,data_i,_xlfn.XLOOKUP(CD$4,data_col,data_val)) &gt; 0,_xlfn.XLOOKUP($A25,data_i,_xlfn.XLOOKUP(CD$4,data_col,data_val))," ")</f>
        <v xml:space="preserve"> </v>
      </c>
      <c r="CE25" s="25"/>
      <c r="CF25" s="24" cm="1">
        <f t="array" ref="CF25">_xlfn.XLOOKUP($A25,data_i,_xlfn.XLOOKUP(CF$4,data_col,data_val))</f>
        <v>52.85</v>
      </c>
      <c r="CG25" s="110"/>
      <c r="CH25" s="24" cm="1">
        <f t="array" ref="CH25">IF(_xlfn.XLOOKUP($A25,data_i,_xlfn.XLOOKUP(CH$4,data_col,data_val)) &gt; 0,_xlfn.XLOOKUP($A25,data_i,_xlfn.XLOOKUP(CH$4,data_col,data_val))," ")</f>
        <v>254</v>
      </c>
      <c r="CI25" s="24" cm="1">
        <f t="array" ref="CI25">IF(_xlfn.XLOOKUP($A25,data_i,_xlfn.XLOOKUP(CI$4,data_col,data_val)) &gt; 0,_xlfn.XLOOKUP($A25,data_i,_xlfn.XLOOKUP(CI$4,data_col,data_val))," ")</f>
        <v>159</v>
      </c>
      <c r="CJ25" s="24" cm="1">
        <f t="array" ref="CJ25">IF(_xlfn.XLOOKUP($A25,data_i,_xlfn.XLOOKUP(CJ$4,data_col,data_val)) &gt; 0,_xlfn.XLOOKUP($A25,data_i,_xlfn.XLOOKUP(CJ$4,data_col,data_val))," ")</f>
        <v>143</v>
      </c>
      <c r="CK25" s="24" cm="1">
        <f t="array" ref="CK25">IF(_xlfn.XLOOKUP($A25,data_i,_xlfn.XLOOKUP(CK$4,data_col,data_val)) &gt; 0,_xlfn.XLOOKUP($A25,data_i,_xlfn.XLOOKUP(CK$4,data_col,data_val))," ")</f>
        <v>127</v>
      </c>
      <c r="CL25" s="24" cm="1">
        <f t="array" ref="CL25">IF(_xlfn.XLOOKUP($A25,data_i,_xlfn.XLOOKUP(CL$4,data_col,data_val)) &gt; 0,_xlfn.XLOOKUP($A25,data_i,_xlfn.XLOOKUP(CL$4,data_col,data_val))," ")</f>
        <v>127</v>
      </c>
      <c r="CM25" s="24" cm="1">
        <f t="array" ref="CM25">IF(_xlfn.XLOOKUP($A25,data_i,_xlfn.XLOOKUP(CM$4,data_col,data_val)) &gt; 0,_xlfn.XLOOKUP($A25,data_i,_xlfn.XLOOKUP(CM$4,data_col,data_val))," ")</f>
        <v>127</v>
      </c>
      <c r="CN25" s="24" cm="1">
        <f t="array" ref="CN25">IF(_xlfn.XLOOKUP($A25,data_i,_xlfn.XLOOKUP(CN$4,data_col,data_val)) &gt; 0,_xlfn.XLOOKUP($A25,data_i,_xlfn.XLOOKUP(CN$4,data_col,data_val))," ")</f>
        <v>191</v>
      </c>
      <c r="CO25" s="24" cm="1">
        <f t="array" ref="CO25">IF(_xlfn.XLOOKUP($A25,data_i,_xlfn.XLOOKUP(CO$4,data_col,data_val)) &gt; 0,_xlfn.XLOOKUP($A25,data_i,_xlfn.XLOOKUP(CO$4,data_col,data_val))," ")</f>
        <v>111</v>
      </c>
      <c r="CP25" s="24" cm="1">
        <f t="array" ref="CP25">IF(_xlfn.XLOOKUP($A25,data_i,_xlfn.XLOOKUP(CP$4,data_col,data_val)) &gt; 0,_xlfn.XLOOKUP($A25,data_i,_xlfn.XLOOKUP(CP$4,data_col,data_val))," ")</f>
        <v>176</v>
      </c>
      <c r="CQ25" s="24" cm="1">
        <f t="array" ref="CQ25">IF(_xlfn.XLOOKUP($A25,data_i,_xlfn.XLOOKUP(CQ$4,data_col,data_val)) &gt; 0,_xlfn.XLOOKUP($A25,data_i,_xlfn.XLOOKUP(CQ$4,data_col,data_val))," ")</f>
        <v>111</v>
      </c>
      <c r="CR25" s="24" cm="1">
        <f t="array" ref="CR25">IF(_xlfn.XLOOKUP($A25,data_i,_xlfn.XLOOKUP(CR$4,data_col,data_val)) &gt; 0,_xlfn.XLOOKUP($A25,data_i,_xlfn.XLOOKUP(CR$4,data_col,data_val))," ")</f>
        <v>111</v>
      </c>
      <c r="CS25" s="24" cm="1">
        <f t="array" ref="CS25">IF(_xlfn.XLOOKUP($A25,data_i,_xlfn.XLOOKUP(CS$4,data_col,data_val)) &gt; 0,_xlfn.XLOOKUP($A25,data_i,_xlfn.XLOOKUP(CS$4,data_col,data_val))," ")</f>
        <v>127</v>
      </c>
      <c r="CT25" s="24" cm="1">
        <f t="array" ref="CT25">IF(_xlfn.XLOOKUP($A25,data_i,_xlfn.XLOOKUP(CT$4,data_col,data_val)) &gt; 0,_xlfn.XLOOKUP($A25,data_i,_xlfn.XLOOKUP(CT$4,data_col,data_val))," ")</f>
        <v>127</v>
      </c>
      <c r="CU25" s="24" cm="1">
        <f t="array" ref="CU25">IF(_xlfn.XLOOKUP($A25,data_i,_xlfn.XLOOKUP(CU$4,data_col,data_val)) &gt; 0,_xlfn.XLOOKUP($A25,data_i,_xlfn.XLOOKUP(CU$4,data_col,data_val))," ")</f>
        <v>221</v>
      </c>
      <c r="CV25" s="24" cm="1">
        <f t="array" ref="CV25">IF(_xlfn.XLOOKUP($A25,data_i,_xlfn.XLOOKUP(CV$4,data_col,data_val)) &gt; 0,_xlfn.XLOOKUP($A25,data_i,_xlfn.XLOOKUP(CV$4,data_col,data_val))," ")</f>
        <v>143</v>
      </c>
      <c r="CW25" s="24" cm="1">
        <f t="array" ref="CW25">IF(_xlfn.XLOOKUP($A25,data_i,_xlfn.XLOOKUP(CW$4,data_col,data_val)) &gt; 0,_xlfn.XLOOKUP($A25,data_i,_xlfn.XLOOKUP(CW$4,data_col,data_val))," ")</f>
        <v>127</v>
      </c>
      <c r="CX25" s="24" cm="1">
        <f t="array" ref="CX25">IF(_xlfn.XLOOKUP($A25,data_i,_xlfn.XLOOKUP(CX$4,data_col,data_val)) &gt; 0,_xlfn.XLOOKUP($A25,data_i,_xlfn.XLOOKUP(CX$4,data_col,data_val))," ")</f>
        <v>207</v>
      </c>
      <c r="CY25" s="24" cm="1">
        <f t="array" ref="CY25">IF(_xlfn.XLOOKUP($A25,data_i,_xlfn.XLOOKUP(CY$4,data_col,data_val)) &gt; 0,_xlfn.XLOOKUP($A25,data_i,_xlfn.XLOOKUP(CY$4,data_col,data_val))," ")</f>
        <v>159</v>
      </c>
      <c r="CZ25" s="24" cm="1">
        <f t="array" ref="CZ25">IF(_xlfn.XLOOKUP($A25,data_i,_xlfn.XLOOKUP(CZ$4,data_col,data_val)) &gt; 0,_xlfn.XLOOKUP($A25,data_i,_xlfn.XLOOKUP(CZ$4,data_col,data_val))," ")</f>
        <v>159</v>
      </c>
      <c r="DA25" s="24" cm="1">
        <f t="array" ref="DA25">IF(_xlfn.XLOOKUP($A25,data_i,_xlfn.XLOOKUP(DA$4,data_col,data_val)) &gt; 0,_xlfn.XLOOKUP($A25,data_i,_xlfn.XLOOKUP(DA$4,data_col,data_val))," ")</f>
        <v>254</v>
      </c>
      <c r="DB25" s="24" cm="1">
        <f t="array" ref="DB25">IF(_xlfn.XLOOKUP($A25,data_i,_xlfn.XLOOKUP(DB$4,data_col,data_val)) &gt; 0,_xlfn.XLOOKUP($A25,data_i,_xlfn.XLOOKUP(DB$4,data_col,data_val))," ")</f>
        <v>176</v>
      </c>
      <c r="DC25" s="24" cm="1">
        <f t="array" ref="DC25">IF(_xlfn.XLOOKUP($A25,data_i,_xlfn.XLOOKUP(DC$4,data_col,data_val)) &gt; 0,_xlfn.XLOOKUP($A25,data_i,_xlfn.XLOOKUP(DC$4,data_col,data_val))," ")</f>
        <v>127</v>
      </c>
      <c r="DD25" s="24" cm="1">
        <f t="array" ref="DD25">IF(_xlfn.XLOOKUP($A25,data_i,_xlfn.XLOOKUP(DD$4,data_col,data_val)) &gt; 0,_xlfn.XLOOKUP($A25,data_i,_xlfn.XLOOKUP(DD$4,data_col,data_val))," ")</f>
        <v>111</v>
      </c>
      <c r="DE25" s="24" cm="1">
        <f t="array" ref="DE25">IF(_xlfn.XLOOKUP($A25,data_i,_xlfn.XLOOKUP(DE$4,data_col,data_val)) &gt; 0,_xlfn.XLOOKUP($A25,data_i,_xlfn.XLOOKUP(DE$4,data_col,data_val))," ")</f>
        <v>143</v>
      </c>
      <c r="DF25" s="110"/>
      <c r="DG25" s="24" cm="1">
        <f t="array" ref="DG25">IF(_xlfn.XLOOKUP($A25,data_i,_xlfn.XLOOKUP(DG$4,data_col,data_val)) &gt; 0,_xlfn.XLOOKUP($A25,data_i,_xlfn.XLOOKUP(DG$4,data_col,data_val))," ")</f>
        <v>1705</v>
      </c>
      <c r="DH25" s="24" cm="1">
        <f t="array" ref="DH25">IF(_xlfn.XLOOKUP($A25,data_i,_xlfn.XLOOKUP(DH$4,data_col,data_val)) &gt; 0,_xlfn.XLOOKUP($A25,data_i,_xlfn.XLOOKUP(DH$4,data_col,data_val))," ")</f>
        <v>1943</v>
      </c>
      <c r="DI25" s="24" cm="1">
        <f t="array" ref="DI25">IF(_xlfn.XLOOKUP($A25,data_i,_xlfn.XLOOKUP(DI$4,data_col,data_val)) &gt; 0,_xlfn.XLOOKUP($A25,data_i,_xlfn.XLOOKUP(DI$4,data_col,data_val))," ")</f>
        <v>870</v>
      </c>
      <c r="DJ25" s="24" cm="1">
        <f t="array" ref="DJ25">IF(_xlfn.XLOOKUP($A25,data_i,_xlfn.XLOOKUP(DJ$4,data_col,data_val)) &gt; 0,_xlfn.XLOOKUP($A25,data_i,_xlfn.XLOOKUP(DJ$4,data_col,data_val))," ")</f>
        <v>1515</v>
      </c>
      <c r="DK25" s="24" cm="1">
        <f t="array" ref="DK25">IF(_xlfn.XLOOKUP($A25,data_i,_xlfn.XLOOKUP(DK$4,data_col,data_val)) &gt; 0,_xlfn.XLOOKUP($A25,data_i,_xlfn.XLOOKUP(DK$4,data_col,data_val))," ")</f>
        <v>781</v>
      </c>
      <c r="DL25" s="24" cm="1">
        <f t="array" ref="DL25">IF(_xlfn.XLOOKUP($A25,data_i,_xlfn.XLOOKUP(DL$4,data_col,data_val)) &gt; 0,_xlfn.XLOOKUP($A25,data_i,_xlfn.XLOOKUP(DL$4,data_col,data_val))," ")</f>
        <v>1855</v>
      </c>
      <c r="DM25" s="24" cm="1">
        <f t="array" ref="DM25">IF(_xlfn.XLOOKUP($A25,data_i,_xlfn.XLOOKUP(DM$4,data_col,data_val)) &gt; 0,_xlfn.XLOOKUP($A25,data_i,_xlfn.XLOOKUP(DM$4,data_col,data_val))," ")</f>
        <v>1482</v>
      </c>
      <c r="DN25" s="24" cm="1">
        <f t="array" ref="DN25">IF(_xlfn.XLOOKUP($A25,data_i,_xlfn.XLOOKUP(DN$4,data_col,data_val)) &gt; 0,_xlfn.XLOOKUP($A25,data_i,_xlfn.XLOOKUP(DN$4,data_col,data_val))," ")</f>
        <v>1989</v>
      </c>
      <c r="DO25" s="24" cm="1">
        <f t="array" ref="DO25">IF(_xlfn.XLOOKUP($A25,data_i,_xlfn.XLOOKUP(DO$4,data_col,data_val)) &gt; 0,_xlfn.XLOOKUP($A25,data_i,_xlfn.XLOOKUP(DO$4,data_col,data_val))," ")</f>
        <v>1277</v>
      </c>
      <c r="DP25" s="24" cm="1">
        <f t="array" ref="DP25">IF(_xlfn.XLOOKUP($A25,data_i,_xlfn.XLOOKUP(DP$4,data_col,data_val)) &gt; 0,_xlfn.XLOOKUP($A25,data_i,_xlfn.XLOOKUP(DP$4,data_col,data_val))," ")</f>
        <v>1809</v>
      </c>
      <c r="DQ25" s="24" cm="1">
        <f t="array" ref="DQ25">IF(_xlfn.XLOOKUP($A25,data_i,_xlfn.XLOOKUP(DQ$4,data_col,data_val)) &gt; 0,_xlfn.XLOOKUP($A25,data_i,_xlfn.XLOOKUP(DQ$4,data_col,data_val))," ")</f>
        <v>1384</v>
      </c>
      <c r="DR25" s="24" cm="1">
        <f t="array" ref="DR25">IF(_xlfn.XLOOKUP($A25,data_i,_xlfn.XLOOKUP(DR$4,data_col,data_val)) &gt; 0,_xlfn.XLOOKUP($A25,data_i,_xlfn.XLOOKUP(DR$4,data_col,data_val))," ")</f>
        <v>2293</v>
      </c>
      <c r="DS25" s="24" cm="1">
        <f t="array" ref="DS25">IF(_xlfn.XLOOKUP($A25,data_i,_xlfn.XLOOKUP(DS$4,data_col,data_val)) &gt; 0,_xlfn.XLOOKUP($A25,data_i,_xlfn.XLOOKUP(DS$4,data_col,data_val))," ")</f>
        <v>1082</v>
      </c>
      <c r="DT25" s="24" cm="1">
        <f t="array" ref="DT25">IF(_xlfn.XLOOKUP($A25,data_i,_xlfn.XLOOKUP(DT$4,data_col,data_val)) &gt; 0,_xlfn.XLOOKUP($A25,data_i,_xlfn.XLOOKUP(DT$4,data_col,data_val))," ")</f>
        <v>1334</v>
      </c>
      <c r="DU25" s="24" cm="1">
        <f t="array" ref="DU25">IF(_xlfn.XLOOKUP($A25,data_i,_xlfn.XLOOKUP(DU$4,data_col,data_val)) &gt; 0,_xlfn.XLOOKUP($A25,data_i,_xlfn.XLOOKUP(DU$4,data_col,data_val))," ")</f>
        <v>2274</v>
      </c>
      <c r="DV25" s="24" cm="1">
        <f t="array" ref="DV25">IF(_xlfn.XLOOKUP($A25,data_i,_xlfn.XLOOKUP(DV$4,data_col,data_val)) &gt; 0,_xlfn.XLOOKUP($A25,data_i,_xlfn.XLOOKUP(DV$4,data_col,data_val))," ")</f>
        <v>1081</v>
      </c>
      <c r="DW25" s="24" cm="1">
        <f t="array" ref="DW25">IF(_xlfn.XLOOKUP($A25,data_i,_xlfn.XLOOKUP(DW$4,data_col,data_val)) &gt; 0,_xlfn.XLOOKUP($A25,data_i,_xlfn.XLOOKUP(DW$4,data_col,data_val))," ")</f>
        <v>1453</v>
      </c>
      <c r="DX25" s="24" cm="1">
        <f t="array" ref="DX25">IF(_xlfn.XLOOKUP($A25,data_i,_xlfn.XLOOKUP(DX$4,data_col,data_val)) &gt; 0,_xlfn.XLOOKUP($A25,data_i,_xlfn.XLOOKUP(DX$4,data_col,data_val))," ")</f>
        <v>1546</v>
      </c>
      <c r="DY25" s="24" cm="1">
        <f t="array" ref="DY25">IF(_xlfn.XLOOKUP($A25,data_i,_xlfn.XLOOKUP(DY$4,data_col,data_val)) &gt; 0,_xlfn.XLOOKUP($A25,data_i,_xlfn.XLOOKUP(DY$4,data_col,data_val))," ")</f>
        <v>1448</v>
      </c>
      <c r="DZ25" s="24" cm="1">
        <f t="array" ref="DZ25">IF(_xlfn.XLOOKUP($A25,data_i,_xlfn.XLOOKUP(DZ$4,data_col,data_val)) &gt; 0,_xlfn.XLOOKUP($A25,data_i,_xlfn.XLOOKUP(DZ$4,data_col,data_val))," ")</f>
        <v>1763</v>
      </c>
      <c r="EA25" s="24" cm="1">
        <f t="array" ref="EA25">IF(_xlfn.XLOOKUP($A25,data_i,_xlfn.XLOOKUP(EA$4,data_col,data_val)) &gt; 0,_xlfn.XLOOKUP($A25,data_i,_xlfn.XLOOKUP(EA$4,data_col,data_val))," ")</f>
        <v>2244</v>
      </c>
      <c r="EB25" s="24" cm="1">
        <f t="array" ref="EB25">IF(_xlfn.XLOOKUP($A25,data_i,_xlfn.XLOOKUP(EB$4,data_col,data_val)) &gt; 0,_xlfn.XLOOKUP($A25,data_i,_xlfn.XLOOKUP(EB$4,data_col,data_val))," ")</f>
        <v>1494</v>
      </c>
      <c r="EC25" s="24" cm="1">
        <f t="array" ref="EC25">IF(_xlfn.XLOOKUP($A25,data_i,_xlfn.XLOOKUP(EC$4,data_col,data_val)) &gt; 0,_xlfn.XLOOKUP($A25,data_i,_xlfn.XLOOKUP(EC$4,data_col,data_val))," ")</f>
        <v>1853</v>
      </c>
      <c r="ED25" s="24" cm="1">
        <f t="array" ref="ED25">IF(_xlfn.XLOOKUP($A25,data_i,_xlfn.XLOOKUP(ED$4,data_col,data_val)) &gt; 0,_xlfn.XLOOKUP($A25,data_i,_xlfn.XLOOKUP(ED$4,data_col,data_val))," ")</f>
        <v>1882</v>
      </c>
      <c r="EE25" s="25"/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4" t="str" cm="1">
        <f t="array" ref="FA25">IF(_xlfn.XLOOKUP($A25,data_i,_xlfn.XLOOKUP(FA$4,data_col,data_val)) &gt; 0,_xlfn.XLOOKUP($A25,data_i,_xlfn.XLOOKUP(FA$4,data_col,data_val))," ")</f>
        <v xml:space="preserve"> </v>
      </c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5"/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4" t="str" cm="1">
        <f t="array" ref="FZ25">IF(_xlfn.XLOOKUP($A25,data_i,_xlfn.XLOOKUP(FZ$4,data_col,data_val)) &gt; 0,_xlfn.XLOOKUP($A25,data_i,_xlfn.XLOOKUP(FZ$4,data_col,data_val))," ")</f>
        <v xml:space="preserve"> </v>
      </c>
      <c r="GA25" s="24" t="str" cm="1">
        <f t="array" ref="GA25">IF(_xlfn.XLOOKUP($A25,data_i,_xlfn.XLOOKUP(GA$4,data_col,data_val)) &gt; 0,_xlfn.XLOOKUP($A25,data_i,_xlfn.XLOOKUP(GA$4,data_col,data_val))," ")</f>
        <v xml:space="preserve"> </v>
      </c>
      <c r="GB25" s="24" t="str" cm="1">
        <f t="array" ref="GB25">IF(_xlfn.XLOOKUP($A25,data_i,_xlfn.XLOOKUP(GB$4,data_col,data_val)) &gt; 0,_xlfn.XLOOKUP($A25,data_i,_xlfn.XLOOKUP(GB$4,data_col,data_val))," ")</f>
        <v xml:space="preserve"> </v>
      </c>
      <c r="GC25" s="25"/>
      <c r="GD25" s="149"/>
      <c r="GE25" s="25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</row>
    <row r="26" spans="1:234" x14ac:dyDescent="0.2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1780</v>
      </c>
      <c r="K26" s="142" cm="1">
        <f t="array" ref="K26">_xlfn.XLOOKUP($A26,data_i,_xlfn.XLOOKUP(K$4,data_col,data_val))</f>
        <v>391</v>
      </c>
      <c r="L26" s="24">
        <f t="shared" si="1"/>
        <v>4.5524296675191813</v>
      </c>
      <c r="M26" s="201" cm="1">
        <f t="array" ref="M26">HYPERLINK(GM26,_xlfn.XLOOKUP($A26,val_i,_xlfn.XLOOKUP(M$4,val_col,val_val)))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1780</v>
      </c>
      <c r="P26" s="24" cm="1">
        <f t="array" ref="P26">K26-_xlfn.XLOOKUP($A26,val_i,_xlfn.XLOOKUP("Starts@Start",val_col,val_val))</f>
        <v>39</v>
      </c>
      <c r="Q26" s="109">
        <f t="shared" si="2"/>
        <v>45.641025641025642</v>
      </c>
      <c r="R26" s="110">
        <f t="shared" si="3"/>
        <v>22.820512820512821</v>
      </c>
      <c r="S26" s="97">
        <f t="shared" si="4"/>
        <v>44204.390345271531</v>
      </c>
      <c r="T26" s="97">
        <f t="shared" si="4"/>
        <v>44292.030794709732</v>
      </c>
      <c r="U26" s="97">
        <f t="shared" si="4"/>
        <v>44379.671244147939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1780</v>
      </c>
      <c r="Y26" s="131" cm="1">
        <f t="array" ref="Y26">_xlfn.XLOOKUP($A26,data_i,_xlfn.XLOOKUP(Y$4,data_col,data_val))</f>
        <v>391</v>
      </c>
      <c r="Z26" s="131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43</v>
      </c>
      <c r="AG26" s="131" cm="1">
        <f t="array" ref="AG26">_xlfn.XLOOKUP($A26,data_i,_xlfn.XLOOKUP(AG$4,data_col,data_val))</f>
        <v>15.5</v>
      </c>
      <c r="AH26" s="142" cm="1">
        <f t="array" ref="AH26">_xlfn.XLOOKUP($A26,data_i,_xlfn.XLOOKUP(AH$4,data_col,data_val))</f>
        <v>1853.2</v>
      </c>
      <c r="AI26" s="142"/>
      <c r="AJ26" s="241" cm="1">
        <f t="array" ref="AJ26">_xlfn.XLOOKUP($A26,prop_i,_xlfn.XLOOKUP(AJ$4,prop_col,prop_val))</f>
        <v>43388</v>
      </c>
      <c r="AK26" s="142"/>
      <c r="AL26" s="111"/>
      <c r="AM26" s="142" cm="1">
        <f t="array" ref="AM26">_xlfn.XLOOKUP($A26,data_i,_xlfn.XLOOKUP(AM$4,data_col,data_val))</f>
        <v>4200</v>
      </c>
      <c r="AN26" s="142" cm="1">
        <f t="array" ref="AN26">_xlfn.XLOOKUP($A26,prop_i,_xlfn.XLOOKUP(AN$4,data_col,data_val))</f>
        <v>1500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22.879117262605824</v>
      </c>
      <c r="AP26" s="25"/>
      <c r="AQ26" s="142" cm="1">
        <f t="array" ref="AQ26">_xlfn.XLOOKUP($A26,data_i,_xlfn.XLOOKUP(AQ$4,data_col,data_val))</f>
        <v>4200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3958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1780</v>
      </c>
      <c r="BB26" s="203" t="str" cm="1">
        <f t="array" ref="BB26">IF(_xlfn.XLOOKUP($A26,data_i,_xlfn.XLOOKUP(BB$4,data_col,data_val)) &gt; 0,_xlfn.XLOOKUP($A26,data_i,_xlfn.XLOOKUP(BB$4,data_col,data_val))," ")</f>
        <v xml:space="preserve"> </v>
      </c>
      <c r="BC26" s="110" cm="1">
        <f t="array" ref="BC26">_xlfn.XLOOKUP($A26,data_i,_xlfn.XLOOKUP(BC$4,data_col,data_val))</f>
        <v>-35.56</v>
      </c>
      <c r="BD26" s="139" cm="1">
        <f t="array" ref="BD26">_xlfn.XLOOKUP($A26,data_i,_xlfn.XLOOKUP(BD$4,data_col,data_val))</f>
        <v>4.1319999999999997</v>
      </c>
      <c r="BE26" s="139" cm="1">
        <f t="array" ref="BE26">_xlfn.XLOOKUP($A26,data_i,_xlfn.XLOOKUP(BE$4,data_col,data_val))</f>
        <v>0.94618181818181801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1.9179999999999999</v>
      </c>
      <c r="BI26" s="139" cm="1">
        <f t="array" ref="BI26">_xlfn.XLOOKUP($A26,data_i,_xlfn.XLOOKUP(BI$4,data_col,data_val))</f>
        <v>0.72</v>
      </c>
      <c r="BJ26" s="146">
        <f t="shared" si="6"/>
        <v>138.88888888888889</v>
      </c>
      <c r="BK26" s="139"/>
      <c r="BL26" s="139" cm="1">
        <f t="array" ref="BL26">_xlfn.XLOOKUP($A26,data_i,_xlfn.XLOOKUP(BL$4,data_col,data_val))</f>
        <v>0.6</v>
      </c>
      <c r="BM26" s="24" cm="1">
        <f t="array" ref="BM26">_xlfn.XLOOKUP($A26,data_i,_xlfn.XLOOKUP(BM$4,data_col,data_val))</f>
        <v>19.3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27.7</v>
      </c>
      <c r="BP26" s="110" cm="1">
        <f t="array" ref="BP26">_xlfn.XLOOKUP($A26,data_i,_xlfn.XLOOKUP(BP$4,data_col,data_val))</f>
        <v>228.5</v>
      </c>
      <c r="BQ26" s="110" cm="1">
        <f t="array" ref="BQ26">_xlfn.XLOOKUP($A26,data_i,_xlfn.XLOOKUP(BQ$4,data_col,data_val))</f>
        <v>13.1</v>
      </c>
      <c r="BR26" s="24" cm="1">
        <f t="array" ref="BR26">_xlfn.XLOOKUP($A26,data_i,_xlfn.XLOOKUP(BR$4,data_col,data_val))</f>
        <v>1086</v>
      </c>
      <c r="BS26" s="24" cm="1">
        <f t="array" ref="BS26">_xlfn.XLOOKUP($A26,data_i,_xlfn.XLOOKUP(BS$4,data_col,data_val))</f>
        <v>80</v>
      </c>
      <c r="BT26" s="109">
        <f t="shared" si="7"/>
        <v>841.52068296425921</v>
      </c>
      <c r="BU26" s="162">
        <f>IFERROR((AX26*_xlfn.XLOOKUP(F26,summary!$S$3:$S$6,summary!$W$31:$W$34))/(BT26*$BS$1)," ")</f>
        <v>0.47081894191286067</v>
      </c>
      <c r="BV26" s="24" cm="1">
        <f t="array" ref="BV26">_xlfn.XLOOKUP($A26,data_i,_xlfn.XLOOKUP(BV$4,data_col,data_val))</f>
        <v>562</v>
      </c>
      <c r="BW26" s="24" cm="1">
        <f t="array" ref="BW26">_xlfn.XLOOKUP($A26,data_i,_xlfn.XLOOKUP(BW$4,data_col,data_val))</f>
        <v>688</v>
      </c>
      <c r="BX26" s="110" cm="1">
        <f t="array" ref="BX26">_xlfn.XLOOKUP($A26,data_i,_xlfn.XLOOKUP(BX$4,data_col,data_val))</f>
        <v>12.6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71</v>
      </c>
      <c r="CB26" s="202" cm="1">
        <f t="array" ref="CB26">IF(_xlfn.XLOOKUP($A26,data_i,_xlfn.XLOOKUP(CB$4,data_col,data_val)) &gt; 0,_xlfn.XLOOKUP($A26,data_i,_xlfn.XLOOKUP(CB$4,data_col,data_val))," ")</f>
        <v>2.74</v>
      </c>
      <c r="CC26" s="202" t="str" cm="1">
        <f t="array" ref="CC26">IF(_xlfn.XLOOKUP($A26,data_i,_xlfn.XLOOKUP(CC$4,data_col,data_val)) &gt; 0,_xlfn.XLOOKUP($A26,data_i,_xlfn.XLOOKUP(CC$4,data_col,data_val))," ")</f>
        <v xml:space="preserve"> </v>
      </c>
      <c r="CD26" s="202" t="str" cm="1">
        <f t="array" ref="CD26">IF(_xlfn.XLOOKUP($A26,data_i,_xlfn.XLOOKUP(CD$4,data_col,data_val)) &gt; 0,_xlfn.XLOOKUP($A26,data_i,_xlfn.XLOOKUP(CD$4,data_col,data_val))," ")</f>
        <v xml:space="preserve"> </v>
      </c>
      <c r="CE26" s="111"/>
      <c r="CF26" s="24" cm="1">
        <f t="array" ref="CF26">_xlfn.XLOOKUP($A26,data_i,_xlfn.XLOOKUP(CF$4,data_col,data_val))</f>
        <v>51.15</v>
      </c>
      <c r="CG26" s="110"/>
      <c r="CH26" s="24" cm="1">
        <f t="array" ref="CH26">IF(_xlfn.XLOOKUP($A26,data_i,_xlfn.XLOOKUP(CH$4,data_col,data_val)) &gt; 0,_xlfn.XLOOKUP($A26,data_i,_xlfn.XLOOKUP(CH$4,data_col,data_val))," ")</f>
        <v>141</v>
      </c>
      <c r="CI26" s="24" cm="1">
        <f t="array" ref="CI26">IF(_xlfn.XLOOKUP($A26,data_i,_xlfn.XLOOKUP(CI$4,data_col,data_val)) &gt; 0,_xlfn.XLOOKUP($A26,data_i,_xlfn.XLOOKUP(CI$4,data_col,data_val))," ")</f>
        <v>189</v>
      </c>
      <c r="CJ26" s="24" cm="1">
        <f t="array" ref="CJ26">IF(_xlfn.XLOOKUP($A26,data_i,_xlfn.XLOOKUP(CJ$4,data_col,data_val)) &gt; 0,_xlfn.XLOOKUP($A26,data_i,_xlfn.XLOOKUP(CJ$4,data_col,data_val))," ")</f>
        <v>110</v>
      </c>
      <c r="CK26" s="24" cm="1">
        <f t="array" ref="CK26">IF(_xlfn.XLOOKUP($A26,data_i,_xlfn.XLOOKUP(CK$4,data_col,data_val)) &gt; 0,_xlfn.XLOOKUP($A26,data_i,_xlfn.XLOOKUP(CK$4,data_col,data_val))," ")</f>
        <v>174</v>
      </c>
      <c r="CL26" s="24" cm="1">
        <f t="array" ref="CL26">IF(_xlfn.XLOOKUP($A26,data_i,_xlfn.XLOOKUP(CL$4,data_col,data_val)) &gt; 0,_xlfn.XLOOKUP($A26,data_i,_xlfn.XLOOKUP(CL$4,data_col,data_val))," ")</f>
        <v>126</v>
      </c>
      <c r="CM26" s="24" cm="1">
        <f t="array" ref="CM26">IF(_xlfn.XLOOKUP($A26,data_i,_xlfn.XLOOKUP(CM$4,data_col,data_val)) &gt; 0,_xlfn.XLOOKUP($A26,data_i,_xlfn.XLOOKUP(CM$4,data_col,data_val))," ")</f>
        <v>174</v>
      </c>
      <c r="CN26" s="24" cm="1">
        <f t="array" ref="CN26">IF(_xlfn.XLOOKUP($A26,data_i,_xlfn.XLOOKUP(CN$4,data_col,data_val)) &gt; 0,_xlfn.XLOOKUP($A26,data_i,_xlfn.XLOOKUP(CN$4,data_col,data_val))," ")</f>
        <v>141</v>
      </c>
      <c r="CO26" s="24" cm="1">
        <f t="array" ref="CO26">IF(_xlfn.XLOOKUP($A26,data_i,_xlfn.XLOOKUP(CO$4,data_col,data_val)) &gt; 0,_xlfn.XLOOKUP($A26,data_i,_xlfn.XLOOKUP(CO$4,data_col,data_val))," ")</f>
        <v>110</v>
      </c>
      <c r="CP26" s="24" cm="1">
        <f t="array" ref="CP26">IF(_xlfn.XLOOKUP($A26,data_i,_xlfn.XLOOKUP(CP$4,data_col,data_val)) &gt; 0,_xlfn.XLOOKUP($A26,data_i,_xlfn.XLOOKUP(CP$4,data_col,data_val))," ")</f>
        <v>126</v>
      </c>
      <c r="CQ26" s="24" cm="1">
        <f t="array" ref="CQ26">IF(_xlfn.XLOOKUP($A26,data_i,_xlfn.XLOOKUP(CQ$4,data_col,data_val)) &gt; 0,_xlfn.XLOOKUP($A26,data_i,_xlfn.XLOOKUP(CQ$4,data_col,data_val))," ")</f>
        <v>174</v>
      </c>
      <c r="CR26" s="24" cm="1">
        <f t="array" ref="CR26">IF(_xlfn.XLOOKUP($A26,data_i,_xlfn.XLOOKUP(CR$4,data_col,data_val)) &gt; 0,_xlfn.XLOOKUP($A26,data_i,_xlfn.XLOOKUP(CR$4,data_col,data_val))," ")</f>
        <v>189</v>
      </c>
      <c r="CS26" s="24" cm="1">
        <f t="array" ref="CS26">IF(_xlfn.XLOOKUP($A26,data_i,_xlfn.XLOOKUP(CS$4,data_col,data_val)) &gt; 0,_xlfn.XLOOKUP($A26,data_i,_xlfn.XLOOKUP(CS$4,data_col,data_val))," ")</f>
        <v>94</v>
      </c>
      <c r="CT26" s="24" cm="1">
        <f t="array" ref="CT26">IF(_xlfn.XLOOKUP($A26,data_i,_xlfn.XLOOKUP(CT$4,data_col,data_val)) &gt; 0,_xlfn.XLOOKUP($A26,data_i,_xlfn.XLOOKUP(CT$4,data_col,data_val))," ")</f>
        <v>189</v>
      </c>
      <c r="CU26" s="24" cm="1">
        <f t="array" ref="CU26">IF(_xlfn.XLOOKUP($A26,data_i,_xlfn.XLOOKUP(CU$4,data_col,data_val)) &gt; 0,_xlfn.XLOOKUP($A26,data_i,_xlfn.XLOOKUP(CU$4,data_col,data_val))," ")</f>
        <v>126</v>
      </c>
      <c r="CV26" s="24" cm="1">
        <f t="array" ref="CV26">IF(_xlfn.XLOOKUP($A26,data_i,_xlfn.XLOOKUP(CV$4,data_col,data_val)) &gt; 0,_xlfn.XLOOKUP($A26,data_i,_xlfn.XLOOKUP(CV$4,data_col,data_val))," ")</f>
        <v>253</v>
      </c>
      <c r="CW26" s="24" cm="1">
        <f t="array" ref="CW26">IF(_xlfn.XLOOKUP($A26,data_i,_xlfn.XLOOKUP(CW$4,data_col,data_val)) &gt; 0,_xlfn.XLOOKUP($A26,data_i,_xlfn.XLOOKUP(CW$4,data_col,data_val))," ")</f>
        <v>126</v>
      </c>
      <c r="CX26" s="24" cm="1">
        <f t="array" ref="CX26">IF(_xlfn.XLOOKUP($A26,data_i,_xlfn.XLOOKUP(CX$4,data_col,data_val)) &gt; 0,_xlfn.XLOOKUP($A26,data_i,_xlfn.XLOOKUP(CX$4,data_col,data_val))," ")</f>
        <v>110</v>
      </c>
      <c r="CY26" s="24" cm="1">
        <f t="array" ref="CY26">IF(_xlfn.XLOOKUP($A26,data_i,_xlfn.XLOOKUP(CY$4,data_col,data_val)) &gt; 0,_xlfn.XLOOKUP($A26,data_i,_xlfn.XLOOKUP(CY$4,data_col,data_val))," ")</f>
        <v>158</v>
      </c>
      <c r="CZ26" s="24" cm="1">
        <f t="array" ref="CZ26">IF(_xlfn.XLOOKUP($A26,data_i,_xlfn.XLOOKUP(CZ$4,data_col,data_val)) &gt; 0,_xlfn.XLOOKUP($A26,data_i,_xlfn.XLOOKUP(CZ$4,data_col,data_val))," ")</f>
        <v>110</v>
      </c>
      <c r="DA26" s="24" cm="1">
        <f t="array" ref="DA26">IF(_xlfn.XLOOKUP($A26,data_i,_xlfn.XLOOKUP(DA$4,data_col,data_val)) &gt; 0,_xlfn.XLOOKUP($A26,data_i,_xlfn.XLOOKUP(DA$4,data_col,data_val))," ")</f>
        <v>126</v>
      </c>
      <c r="DB26" s="24" cm="1">
        <f t="array" ref="DB26">IF(_xlfn.XLOOKUP($A26,data_i,_xlfn.XLOOKUP(DB$4,data_col,data_val)) &gt; 0,_xlfn.XLOOKUP($A26,data_i,_xlfn.XLOOKUP(DB$4,data_col,data_val))," ")</f>
        <v>94</v>
      </c>
      <c r="DC26" s="24" cm="1">
        <f t="array" ref="DC26">IF(_xlfn.XLOOKUP($A26,data_i,_xlfn.XLOOKUP(DC$4,data_col,data_val)) &gt; 0,_xlfn.XLOOKUP($A26,data_i,_xlfn.XLOOKUP(DC$4,data_col,data_val))," ")</f>
        <v>220</v>
      </c>
      <c r="DD26" s="24" cm="1">
        <f t="array" ref="DD26">IF(_xlfn.XLOOKUP($A26,data_i,_xlfn.XLOOKUP(DD$4,data_col,data_val)) &gt; 0,_xlfn.XLOOKUP($A26,data_i,_xlfn.XLOOKUP(DD$4,data_col,data_val))," ")</f>
        <v>174</v>
      </c>
      <c r="DE26" s="24" cm="1">
        <f t="array" ref="DE26">IF(_xlfn.XLOOKUP($A26,data_i,_xlfn.XLOOKUP(DE$4,data_col,data_val)) &gt; 0,_xlfn.XLOOKUP($A26,data_i,_xlfn.XLOOKUP(DE$4,data_col,data_val))," ")</f>
        <v>126</v>
      </c>
      <c r="DF26" s="110"/>
      <c r="DG26" s="24" cm="1">
        <f t="array" ref="DG26">IF(_xlfn.XLOOKUP($A26,data_i,_xlfn.XLOOKUP(DG$4,data_col,data_val)) &gt; 0,_xlfn.XLOOKUP($A26,data_i,_xlfn.XLOOKUP(DG$4,data_col,data_val))," ")</f>
        <v>366</v>
      </c>
      <c r="DH26" s="24" cm="1">
        <f t="array" ref="DH26">IF(_xlfn.XLOOKUP($A26,data_i,_xlfn.XLOOKUP(DH$4,data_col,data_val)) &gt; 0,_xlfn.XLOOKUP($A26,data_i,_xlfn.XLOOKUP(DH$4,data_col,data_val))," ")</f>
        <v>293</v>
      </c>
      <c r="DI26" s="24" cm="1">
        <f t="array" ref="DI26">IF(_xlfn.XLOOKUP($A26,data_i,_xlfn.XLOOKUP(DI$4,data_col,data_val)) &gt; 0,_xlfn.XLOOKUP($A26,data_i,_xlfn.XLOOKUP(DI$4,data_col,data_val))," ")</f>
        <v>256</v>
      </c>
      <c r="DJ26" s="24" cm="1">
        <f t="array" ref="DJ26">IF(_xlfn.XLOOKUP($A26,data_i,_xlfn.XLOOKUP(DJ$4,data_col,data_val)) &gt; 0,_xlfn.XLOOKUP($A26,data_i,_xlfn.XLOOKUP(DJ$4,data_col,data_val))," ")</f>
        <v>219</v>
      </c>
      <c r="DK26" s="24" cm="1">
        <f t="array" ref="DK26">IF(_xlfn.XLOOKUP($A26,data_i,_xlfn.XLOOKUP(DK$4,data_col,data_val)) &gt; 0,_xlfn.XLOOKUP($A26,data_i,_xlfn.XLOOKUP(DK$4,data_col,data_val))," ")</f>
        <v>341</v>
      </c>
      <c r="DL26" s="24" cm="1">
        <f t="array" ref="DL26">IF(_xlfn.XLOOKUP($A26,data_i,_xlfn.XLOOKUP(DL$4,data_col,data_val)) &gt; 0,_xlfn.XLOOKUP($A26,data_i,_xlfn.XLOOKUP(DL$4,data_col,data_val))," ")</f>
        <v>256</v>
      </c>
      <c r="DM26" s="24" cm="1">
        <f t="array" ref="DM26">IF(_xlfn.XLOOKUP($A26,data_i,_xlfn.XLOOKUP(DM$4,data_col,data_val)) &gt; 0,_xlfn.XLOOKUP($A26,data_i,_xlfn.XLOOKUP(DM$4,data_col,data_val))," ")</f>
        <v>341</v>
      </c>
      <c r="DN26" s="24" cm="1">
        <f t="array" ref="DN26">IF(_xlfn.XLOOKUP($A26,data_i,_xlfn.XLOOKUP(DN$4,data_col,data_val)) &gt; 0,_xlfn.XLOOKUP($A26,data_i,_xlfn.XLOOKUP(DN$4,data_col,data_val))," ")</f>
        <v>280</v>
      </c>
      <c r="DO26" s="24" cm="1">
        <f t="array" ref="DO26">IF(_xlfn.XLOOKUP($A26,data_i,_xlfn.XLOOKUP(DO$4,data_col,data_val)) &gt; 0,_xlfn.XLOOKUP($A26,data_i,_xlfn.XLOOKUP(DO$4,data_col,data_val))," ")</f>
        <v>244</v>
      </c>
      <c r="DP26" s="24" cm="1">
        <f t="array" ref="DP26">IF(_xlfn.XLOOKUP($A26,data_i,_xlfn.XLOOKUP(DP$4,data_col,data_val)) &gt; 0,_xlfn.XLOOKUP($A26,data_i,_xlfn.XLOOKUP(DP$4,data_col,data_val))," ")</f>
        <v>402</v>
      </c>
      <c r="DQ26" s="24" cm="1">
        <f t="array" ref="DQ26">IF(_xlfn.XLOOKUP($A26,data_i,_xlfn.XLOOKUP(DQ$4,data_col,data_val)) &gt; 0,_xlfn.XLOOKUP($A26,data_i,_xlfn.XLOOKUP(DQ$4,data_col,data_val))," ")</f>
        <v>244</v>
      </c>
      <c r="DR26" s="24" cm="1">
        <f t="array" ref="DR26">IF(_xlfn.XLOOKUP($A26,data_i,_xlfn.XLOOKUP(DR$4,data_col,data_val)) &gt; 0,_xlfn.XLOOKUP($A26,data_i,_xlfn.XLOOKUP(DR$4,data_col,data_val))," ")</f>
        <v>256</v>
      </c>
      <c r="DS26" s="24" cm="1">
        <f t="array" ref="DS26">IF(_xlfn.XLOOKUP($A26,data_i,_xlfn.XLOOKUP(DS$4,data_col,data_val)) &gt; 0,_xlfn.XLOOKUP($A26,data_i,_xlfn.XLOOKUP(DS$4,data_col,data_val))," ")</f>
        <v>329</v>
      </c>
      <c r="DT26" s="24" cm="1">
        <f t="array" ref="DT26">IF(_xlfn.XLOOKUP($A26,data_i,_xlfn.XLOOKUP(DT$4,data_col,data_val)) &gt; 0,_xlfn.XLOOKUP($A26,data_i,_xlfn.XLOOKUP(DT$4,data_col,data_val))," ")</f>
        <v>268</v>
      </c>
      <c r="DU26" s="24" cm="1">
        <f t="array" ref="DU26">IF(_xlfn.XLOOKUP($A26,data_i,_xlfn.XLOOKUP(DU$4,data_col,data_val)) &gt; 0,_xlfn.XLOOKUP($A26,data_i,_xlfn.XLOOKUP(DU$4,data_col,data_val))," ")</f>
        <v>244</v>
      </c>
      <c r="DV26" s="24" cm="1">
        <f t="array" ref="DV26">IF(_xlfn.XLOOKUP($A26,data_i,_xlfn.XLOOKUP(DV$4,data_col,data_val)) &gt; 0,_xlfn.XLOOKUP($A26,data_i,_xlfn.XLOOKUP(DV$4,data_col,data_val))," ")</f>
        <v>354</v>
      </c>
      <c r="DW26" s="24" cm="1">
        <f t="array" ref="DW26">IF(_xlfn.XLOOKUP($A26,data_i,_xlfn.XLOOKUP(DW$4,data_col,data_val)) &gt; 0,_xlfn.XLOOKUP($A26,data_i,_xlfn.XLOOKUP(DW$4,data_col,data_val))," ")</f>
        <v>366</v>
      </c>
      <c r="DX26" s="24" cm="1">
        <f t="array" ref="DX26">IF(_xlfn.XLOOKUP($A26,data_i,_xlfn.XLOOKUP(DX$4,data_col,data_val)) &gt; 0,_xlfn.XLOOKUP($A26,data_i,_xlfn.XLOOKUP(DX$4,data_col,data_val))," ")</f>
        <v>268</v>
      </c>
      <c r="DY26" s="24" cm="1">
        <f t="array" ref="DY26">IF(_xlfn.XLOOKUP($A26,data_i,_xlfn.XLOOKUP(DY$4,data_col,data_val)) &gt; 0,_xlfn.XLOOKUP($A26,data_i,_xlfn.XLOOKUP(DY$4,data_col,data_val))," ")</f>
        <v>378</v>
      </c>
      <c r="DZ26" s="24" cm="1">
        <f t="array" ref="DZ26">IF(_xlfn.XLOOKUP($A26,data_i,_xlfn.XLOOKUP(DZ$4,data_col,data_val)) &gt; 0,_xlfn.XLOOKUP($A26,data_i,_xlfn.XLOOKUP(DZ$4,data_col,data_val))," ")</f>
        <v>366</v>
      </c>
      <c r="EA26" s="24" cm="1">
        <f t="array" ref="EA26">IF(_xlfn.XLOOKUP($A26,data_i,_xlfn.XLOOKUP(EA$4,data_col,data_val)) &gt; 0,_xlfn.XLOOKUP($A26,data_i,_xlfn.XLOOKUP(EA$4,data_col,data_val))," ")</f>
        <v>195</v>
      </c>
      <c r="EB26" s="24" cm="1">
        <f t="array" ref="EB26">IF(_xlfn.XLOOKUP($A26,data_i,_xlfn.XLOOKUP(EB$4,data_col,data_val)) &gt; 0,_xlfn.XLOOKUP($A26,data_i,_xlfn.XLOOKUP(EB$4,data_col,data_val))," ")</f>
        <v>305</v>
      </c>
      <c r="EC26" s="24" cm="1">
        <f t="array" ref="EC26">IF(_xlfn.XLOOKUP($A26,data_i,_xlfn.XLOOKUP(EC$4,data_col,data_val)) &gt; 0,_xlfn.XLOOKUP($A26,data_i,_xlfn.XLOOKUP(EC$4,data_col,data_val))," ")</f>
        <v>219</v>
      </c>
      <c r="ED26" s="24" cm="1">
        <f t="array" ref="ED26">IF(_xlfn.XLOOKUP($A26,data_i,_xlfn.XLOOKUP(ED$4,data_col,data_val)) &gt; 0,_xlfn.XLOOKUP($A26,data_i,_xlfn.XLOOKUP(ED$4,data_col,data_val))," ")</f>
        <v>244</v>
      </c>
      <c r="EE26" s="111"/>
      <c r="EF26" s="24" cm="1">
        <f t="array" ref="EF26">IF(_xlfn.XLOOKUP($A26,data_i,_xlfn.XLOOKUP(EF$4,data_col,data_val)) &gt; 0,_xlfn.XLOOKUP($A26,data_i,_xlfn.XLOOKUP(EF$4,data_col,data_val))," ")</f>
        <v>383</v>
      </c>
      <c r="EG26" s="24" cm="1">
        <f t="array" ref="EG26">IF(_xlfn.XLOOKUP($A26,data_i,_xlfn.XLOOKUP(EG$4,data_col,data_val)) &gt; 0,_xlfn.XLOOKUP($A26,data_i,_xlfn.XLOOKUP(EG$4,data_col,data_val))," ")</f>
        <v>378</v>
      </c>
      <c r="EH26" s="24" cm="1">
        <f t="array" ref="EH26">IF(_xlfn.XLOOKUP($A26,data_i,_xlfn.XLOOKUP(EH$4,data_col,data_val)) &gt; 0,_xlfn.XLOOKUP($A26,data_i,_xlfn.XLOOKUP(EH$4,data_col,data_val))," ")</f>
        <v>383</v>
      </c>
      <c r="EI26" s="24" cm="1">
        <f t="array" ref="EI26">IF(_xlfn.XLOOKUP($A26,data_i,_xlfn.XLOOKUP(EI$4,data_col,data_val)) &gt; 0,_xlfn.XLOOKUP($A26,data_i,_xlfn.XLOOKUP(EI$4,data_col,data_val))," ")</f>
        <v>382</v>
      </c>
      <c r="EJ26" s="24" cm="1">
        <f t="array" ref="EJ26">IF(_xlfn.XLOOKUP($A26,data_i,_xlfn.XLOOKUP(EJ$4,data_col,data_val)) &gt; 0,_xlfn.XLOOKUP($A26,data_i,_xlfn.XLOOKUP(EJ$4,data_col,data_val))," ")</f>
        <v>384</v>
      </c>
      <c r="EK26" s="24" cm="1">
        <f t="array" ref="EK26">IF(_xlfn.XLOOKUP($A26,data_i,_xlfn.XLOOKUP(EK$4,data_col,data_val)) &gt; 0,_xlfn.XLOOKUP($A26,data_i,_xlfn.XLOOKUP(EK$4,data_col,data_val))," ")</f>
        <v>381</v>
      </c>
      <c r="EL26" s="24" cm="1">
        <f t="array" ref="EL26">IF(_xlfn.XLOOKUP($A26,data_i,_xlfn.XLOOKUP(EL$4,data_col,data_val)) &gt; 0,_xlfn.XLOOKUP($A26,data_i,_xlfn.XLOOKUP(EL$4,data_col,data_val))," ")</f>
        <v>371</v>
      </c>
      <c r="EM26" s="24" cm="1">
        <f t="array" ref="EM26">IF(_xlfn.XLOOKUP($A26,data_i,_xlfn.XLOOKUP(EM$4,data_col,data_val)) &gt; 0,_xlfn.XLOOKUP($A26,data_i,_xlfn.XLOOKUP(EM$4,data_col,data_val))," ")</f>
        <v>370</v>
      </c>
      <c r="EN26" s="24" cm="1">
        <f t="array" ref="EN26">IF(_xlfn.XLOOKUP($A26,data_i,_xlfn.XLOOKUP(EN$4,data_col,data_val)) &gt; 0,_xlfn.XLOOKUP($A26,data_i,_xlfn.XLOOKUP(EN$4,data_col,data_val))," ")</f>
        <v>379</v>
      </c>
      <c r="EO26" s="24" cm="1">
        <f t="array" ref="EO26">IF(_xlfn.XLOOKUP($A26,data_i,_xlfn.XLOOKUP(EO$4,data_col,data_val)) &gt; 0,_xlfn.XLOOKUP($A26,data_i,_xlfn.XLOOKUP(EO$4,data_col,data_val))," ")</f>
        <v>370</v>
      </c>
      <c r="EP26" s="24" cm="1">
        <f t="array" ref="EP26">IF(_xlfn.XLOOKUP($A26,data_i,_xlfn.XLOOKUP(EP$4,data_col,data_val)) &gt; 0,_xlfn.XLOOKUP($A26,data_i,_xlfn.XLOOKUP(EP$4,data_col,data_val))," ")</f>
        <v>371</v>
      </c>
      <c r="EQ26" s="24" cm="1">
        <f t="array" ref="EQ26">IF(_xlfn.XLOOKUP($A26,data_i,_xlfn.XLOOKUP(EQ$4,data_col,data_val)) &gt; 0,_xlfn.XLOOKUP($A26,data_i,_xlfn.XLOOKUP(EQ$4,data_col,data_val))," ")</f>
        <v>374</v>
      </c>
      <c r="ER26" s="24" cm="1">
        <f t="array" ref="ER26">IF(_xlfn.XLOOKUP($A26,data_i,_xlfn.XLOOKUP(ER$4,data_col,data_val)) &gt; 0,_xlfn.XLOOKUP($A26,data_i,_xlfn.XLOOKUP(ER$4,data_col,data_val))," ")</f>
        <v>383</v>
      </c>
      <c r="ES26" s="24" cm="1">
        <f t="array" ref="ES26">IF(_xlfn.XLOOKUP($A26,data_i,_xlfn.XLOOKUP(ES$4,data_col,data_val)) &gt; 0,_xlfn.XLOOKUP($A26,data_i,_xlfn.XLOOKUP(ES$4,data_col,data_val))," ")</f>
        <v>374</v>
      </c>
      <c r="ET26" s="24" cm="1">
        <f t="array" ref="ET26">IF(_xlfn.XLOOKUP($A26,data_i,_xlfn.XLOOKUP(ET$4,data_col,data_val)) &gt; 0,_xlfn.XLOOKUP($A26,data_i,_xlfn.XLOOKUP(ET$4,data_col,data_val))," ")</f>
        <v>375</v>
      </c>
      <c r="EU26" s="24" cm="1">
        <f t="array" ref="EU26">IF(_xlfn.XLOOKUP($A26,data_i,_xlfn.XLOOKUP(EU$4,data_col,data_val)) &gt; 0,_xlfn.XLOOKUP($A26,data_i,_xlfn.XLOOKUP(EU$4,data_col,data_val))," ")</f>
        <v>372</v>
      </c>
      <c r="EV26" s="24" cm="1">
        <f t="array" ref="EV26">IF(_xlfn.XLOOKUP($A26,data_i,_xlfn.XLOOKUP(EV$4,data_col,data_val)) &gt; 0,_xlfn.XLOOKUP($A26,data_i,_xlfn.XLOOKUP(EV$4,data_col,data_val))," ")</f>
        <v>381</v>
      </c>
      <c r="EW26" s="24" cm="1">
        <f t="array" ref="EW26">IF(_xlfn.XLOOKUP($A26,data_i,_xlfn.XLOOKUP(EW$4,data_col,data_val)) &gt; 0,_xlfn.XLOOKUP($A26,data_i,_xlfn.XLOOKUP(EW$4,data_col,data_val))," ")</f>
        <v>384</v>
      </c>
      <c r="EX26" s="24" cm="1">
        <f t="array" ref="EX26">IF(_xlfn.XLOOKUP($A26,data_i,_xlfn.XLOOKUP(EX$4,data_col,data_val)) &gt; 0,_xlfn.XLOOKUP($A26,data_i,_xlfn.XLOOKUP(EX$4,data_col,data_val))," ")</f>
        <v>385</v>
      </c>
      <c r="EY26" s="24" cm="1">
        <f t="array" ref="EY26">IF(_xlfn.XLOOKUP($A26,data_i,_xlfn.XLOOKUP(EY$4,data_col,data_val)) &gt; 0,_xlfn.XLOOKUP($A26,data_i,_xlfn.XLOOKUP(EY$4,data_col,data_val))," ")</f>
        <v>380</v>
      </c>
      <c r="EZ26" s="24" cm="1">
        <f t="array" ref="EZ26">IF(_xlfn.XLOOKUP($A26,data_i,_xlfn.XLOOKUP(EZ$4,data_col,data_val)) &gt; 0,_xlfn.XLOOKUP($A26,data_i,_xlfn.XLOOKUP(EZ$4,data_col,data_val))," ")</f>
        <v>376</v>
      </c>
      <c r="FA26" s="24" cm="1">
        <f t="array" ref="FA26">IF(_xlfn.XLOOKUP($A26,data_i,_xlfn.XLOOKUP(FA$4,data_col,data_val)) &gt; 0,_xlfn.XLOOKUP($A26,data_i,_xlfn.XLOOKUP(FA$4,data_col,data_val))," ")</f>
        <v>374</v>
      </c>
      <c r="FB26" s="24" cm="1">
        <f t="array" ref="FB26">IF(_xlfn.XLOOKUP($A26,data_i,_xlfn.XLOOKUP(FB$4,data_col,data_val)) &gt; 0,_xlfn.XLOOKUP($A26,data_i,_xlfn.XLOOKUP(FB$4,data_col,data_val))," ")</f>
        <v>372</v>
      </c>
      <c r="FC26" s="24" cm="1">
        <f t="array" ref="FC26">IF(_xlfn.XLOOKUP($A26,data_i,_xlfn.XLOOKUP(FC$4,data_col,data_val)) &gt; 0,_xlfn.XLOOKUP($A26,data_i,_xlfn.XLOOKUP(FC$4,data_col,data_val))," ")</f>
        <v>372</v>
      </c>
      <c r="FD26" s="25"/>
      <c r="FE26" s="24" cm="1">
        <f t="array" ref="FE26">IF(_xlfn.XLOOKUP($A26,data_i,_xlfn.XLOOKUP(FE$4,data_col,data_val)) &gt; 0,_xlfn.XLOOKUP($A26,data_i,_xlfn.XLOOKUP(FE$4,data_col,data_val))," ")</f>
        <v>507</v>
      </c>
      <c r="FF26" s="24" cm="1">
        <f t="array" ref="FF26">IF(_xlfn.XLOOKUP($A26,data_i,_xlfn.XLOOKUP(FF$4,data_col,data_val)) &gt; 0,_xlfn.XLOOKUP($A26,data_i,_xlfn.XLOOKUP(FF$4,data_col,data_val))," ")</f>
        <v>486</v>
      </c>
      <c r="FG26" s="24" cm="1">
        <f t="array" ref="FG26">IF(_xlfn.XLOOKUP($A26,data_i,_xlfn.XLOOKUP(FG$4,data_col,data_val)) &gt; 0,_xlfn.XLOOKUP($A26,data_i,_xlfn.XLOOKUP(FG$4,data_col,data_val))," ")</f>
        <v>503</v>
      </c>
      <c r="FH26" s="24" cm="1">
        <f t="array" ref="FH26">IF(_xlfn.XLOOKUP($A26,data_i,_xlfn.XLOOKUP(FH$4,data_col,data_val)) &gt; 0,_xlfn.XLOOKUP($A26,data_i,_xlfn.XLOOKUP(FH$4,data_col,data_val))," ")</f>
        <v>503</v>
      </c>
      <c r="FI26" s="24" cm="1">
        <f t="array" ref="FI26">IF(_xlfn.XLOOKUP($A26,data_i,_xlfn.XLOOKUP(FI$4,data_col,data_val)) &gt; 0,_xlfn.XLOOKUP($A26,data_i,_xlfn.XLOOKUP(FI$4,data_col,data_val))," ")</f>
        <v>506</v>
      </c>
      <c r="FJ26" s="24" cm="1">
        <f t="array" ref="FJ26">IF(_xlfn.XLOOKUP($A26,data_i,_xlfn.XLOOKUP(FJ$4,data_col,data_val)) &gt; 0,_xlfn.XLOOKUP($A26,data_i,_xlfn.XLOOKUP(FJ$4,data_col,data_val))," ")</f>
        <v>502</v>
      </c>
      <c r="FK26" s="24" cm="1">
        <f t="array" ref="FK26">IF(_xlfn.XLOOKUP($A26,data_i,_xlfn.XLOOKUP(FK$4,data_col,data_val)) &gt; 0,_xlfn.XLOOKUP($A26,data_i,_xlfn.XLOOKUP(FK$4,data_col,data_val))," ")</f>
        <v>505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505</v>
      </c>
      <c r="FN26" s="24" cm="1">
        <f t="array" ref="FN26">IF(_xlfn.XLOOKUP($A26,data_i,_xlfn.XLOOKUP(FN$4,data_col,data_val)) &gt; 0,_xlfn.XLOOKUP($A26,data_i,_xlfn.XLOOKUP(FN$4,data_col,data_val))," ")</f>
        <v>504</v>
      </c>
      <c r="FO26" s="24" cm="1">
        <f t="array" ref="FO26">IF(_xlfn.XLOOKUP($A26,data_i,_xlfn.XLOOKUP(FO$4,data_col,data_val)) &gt; 0,_xlfn.XLOOKUP($A26,data_i,_xlfn.XLOOKUP(FO$4,data_col,data_val))," ")</f>
        <v>496</v>
      </c>
      <c r="FP26" s="24" cm="1">
        <f t="array" ref="FP26">IF(_xlfn.XLOOKUP($A26,data_i,_xlfn.XLOOKUP(FP$4,data_col,data_val)) &gt; 0,_xlfn.XLOOKUP($A26,data_i,_xlfn.XLOOKUP(FP$4,data_col,data_val))," ")</f>
        <v>493</v>
      </c>
      <c r="FQ26" s="24" cm="1">
        <f t="array" ref="FQ26">IF(_xlfn.XLOOKUP($A26,data_i,_xlfn.XLOOKUP(FQ$4,data_col,data_val)) &gt; 0,_xlfn.XLOOKUP($A26,data_i,_xlfn.XLOOKUP(FQ$4,data_col,data_val))," ")</f>
        <v>490</v>
      </c>
      <c r="FR26" s="24" cm="1">
        <f t="array" ref="FR26">IF(_xlfn.XLOOKUP($A26,data_i,_xlfn.XLOOKUP(FR$4,data_col,data_val)) &gt; 0,_xlfn.XLOOKUP($A26,data_i,_xlfn.XLOOKUP(FR$4,data_col,data_val))," ")</f>
        <v>501</v>
      </c>
      <c r="FS26" s="24" cm="1">
        <f t="array" ref="FS26">IF(_xlfn.XLOOKUP($A26,data_i,_xlfn.XLOOKUP(FS$4,data_col,data_val)) &gt; 0,_xlfn.XLOOKUP($A26,data_i,_xlfn.XLOOKUP(FS$4,data_col,data_val))," ")</f>
        <v>504</v>
      </c>
      <c r="FT26" s="24" cm="1">
        <f t="array" ref="FT26">IF(_xlfn.XLOOKUP($A26,data_i,_xlfn.XLOOKUP(FT$4,data_col,data_val)) &gt; 0,_xlfn.XLOOKUP($A26,data_i,_xlfn.XLOOKUP(FT$4,data_col,data_val))," ")</f>
        <v>504</v>
      </c>
      <c r="FU26" s="24" cm="1">
        <f t="array" ref="FU26">IF(_xlfn.XLOOKUP($A26,data_i,_xlfn.XLOOKUP(FU$4,data_col,data_val)) &gt; 0,_xlfn.XLOOKUP($A26,data_i,_xlfn.XLOOKUP(FU$4,data_col,data_val))," ")</f>
        <v>501</v>
      </c>
      <c r="FV26" s="24" cm="1">
        <f t="array" ref="FV26">IF(_xlfn.XLOOKUP($A26,data_i,_xlfn.XLOOKUP(FV$4,data_col,data_val)) &gt; 0,_xlfn.XLOOKUP($A26,data_i,_xlfn.XLOOKUP(FV$4,data_col,data_val))," ")</f>
        <v>505</v>
      </c>
      <c r="FW26" s="24" cm="1">
        <f t="array" ref="FW26">IF(_xlfn.XLOOKUP($A26,data_i,_xlfn.XLOOKUP(FW$4,data_col,data_val)) &gt; 0,_xlfn.XLOOKUP($A26,data_i,_xlfn.XLOOKUP(FW$4,data_col,data_val))," ")</f>
        <v>502</v>
      </c>
      <c r="FX26" s="24" cm="1">
        <f t="array" ref="FX26">IF(_xlfn.XLOOKUP($A26,data_i,_xlfn.XLOOKUP(FX$4,data_col,data_val)) &gt; 0,_xlfn.XLOOKUP($A26,data_i,_xlfn.XLOOKUP(FX$4,data_col,data_val))," ")</f>
        <v>495</v>
      </c>
      <c r="FY26" s="24" cm="1">
        <f t="array" ref="FY26">IF(_xlfn.XLOOKUP($A26,data_i,_xlfn.XLOOKUP(FY$4,data_col,data_val)) &gt; 0,_xlfn.XLOOKUP($A26,data_i,_xlfn.XLOOKUP(FY$4,data_col,data_val))," ")</f>
        <v>496</v>
      </c>
      <c r="FZ26" s="24" cm="1">
        <f t="array" ref="FZ26">IF(_xlfn.XLOOKUP($A26,data_i,_xlfn.XLOOKUP(FZ$4,data_col,data_val)) &gt; 0,_xlfn.XLOOKUP($A26,data_i,_xlfn.XLOOKUP(FZ$4,data_col,data_val))," ")</f>
        <v>497</v>
      </c>
      <c r="GA26" s="24" cm="1">
        <f t="array" ref="GA26">IF(_xlfn.XLOOKUP($A26,data_i,_xlfn.XLOOKUP(GA$4,data_col,data_val)) &gt; 0,_xlfn.XLOOKUP($A26,data_i,_xlfn.XLOOKUP(GA$4,data_col,data_val))," ")</f>
        <v>493</v>
      </c>
      <c r="GB26" s="24" cm="1">
        <f t="array" ref="GB26">IF(_xlfn.XLOOKUP($A26,data_i,_xlfn.XLOOKUP(GB$4,data_col,data_val)) &gt; 0,_xlfn.XLOOKUP($A26,data_i,_xlfn.XLOOKUP(GB$4,data_col,data_val))," ")</f>
        <v>496</v>
      </c>
      <c r="GC26" s="111"/>
      <c r="GD26" s="114"/>
      <c r="GE26" s="25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111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</row>
    <row r="27" spans="1:234" x14ac:dyDescent="0.2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30299</v>
      </c>
      <c r="K27" s="142" cm="1">
        <f t="array" ref="K27">_xlfn.XLOOKUP($A27,data_i,_xlfn.XLOOKUP(K$4,data_col,data_val))</f>
        <v>771</v>
      </c>
      <c r="L27" s="24">
        <f t="shared" si="1"/>
        <v>39.298313878080414</v>
      </c>
      <c r="M27" s="201" cm="1">
        <f t="array" ref="M27">HYPERLINK(GM27,_xlfn.XLOOKUP($A27,val_i,_xlfn.XLOOKUP(M$4,val_col,val_val)))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6.3E-2</v>
      </c>
      <c r="O27" s="109" cm="1">
        <f t="array" ref="O27">$J27-_xlfn.XLOOKUP($A27,val_i,_xlfn.XLOOKUP("oph@start",val_col,val_val))</f>
        <v>1716</v>
      </c>
      <c r="P27" s="24" cm="1">
        <f t="array" ref="P27">K27-_xlfn.XLOOKUP($A27,val_i,_xlfn.XLOOKUP("Starts@Start",val_col,val_val))</f>
        <v>60</v>
      </c>
      <c r="Q27" s="109">
        <f t="shared" si="2"/>
        <v>28.6</v>
      </c>
      <c r="R27" s="110">
        <f t="shared" si="3"/>
        <v>22.88</v>
      </c>
      <c r="S27" s="97">
        <f t="shared" si="4"/>
        <v>44207.16248324592</v>
      </c>
      <c r="T27" s="97">
        <f t="shared" si="4"/>
        <v>44294.575070658502</v>
      </c>
      <c r="U27" s="97">
        <f t="shared" si="4"/>
        <v>44381.987658071092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30299</v>
      </c>
      <c r="Y27" s="131" cm="1">
        <f t="array" ref="Y27">_xlfn.XLOOKUP($A27,data_i,_xlfn.XLOOKUP(Y$4,data_col,data_val))</f>
        <v>771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43</v>
      </c>
      <c r="AG27" s="131" cm="1">
        <f t="array" ref="AG27">_xlfn.XLOOKUP($A27,data_i,_xlfn.XLOOKUP(AG$4,data_col,data_val))</f>
        <v>11.9</v>
      </c>
      <c r="AH27" s="142" cm="1">
        <f t="array" ref="AH27">_xlfn.XLOOKUP($A27,data_i,_xlfn.XLOOKUP(AH$4,data_col,data_val))</f>
        <v>290.8</v>
      </c>
      <c r="AI27" s="142"/>
      <c r="AJ27" s="241" cm="1">
        <f t="array" ref="AJ27">_xlfn.XLOOKUP($A27,prop_i,_xlfn.XLOOKUP(AJ$4,prop_col,prop_val))</f>
        <v>42825</v>
      </c>
      <c r="AK27" s="142"/>
      <c r="AM27" s="142" cm="1">
        <f t="array" ref="AM27">_xlfn.XLOOKUP($A27,data_i,_xlfn.XLOOKUP(AM$4,data_col,data_val))</f>
        <v>2679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21.999469336872419</v>
      </c>
      <c r="AP27" s="25"/>
      <c r="AQ27" s="142" cm="1">
        <f t="array" ref="AQ27">_xlfn.XLOOKUP($A27,data_i,_xlfn.XLOOKUP(AQ$4,data_col,data_val))</f>
        <v>2679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2680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1716</v>
      </c>
      <c r="BB27" s="203" cm="1">
        <f t="array" ref="BB27">IF(_xlfn.XLOOKUP($A27,data_i,_xlfn.XLOOKUP(BB$4,data_col,data_val)) &gt; 0,_xlfn.XLOOKUP($A27,data_i,_xlfn.XLOOKUP(BB$4,data_col,data_val))," ")</f>
        <v>6.3E-2</v>
      </c>
      <c r="BC27" s="110" cm="1">
        <f t="array" ref="BC27">_xlfn.XLOOKUP($A27,data_i,_xlfn.XLOOKUP(BC$4,data_col,data_val))</f>
        <v>-26</v>
      </c>
      <c r="BD27" s="139" cm="1">
        <f t="array" ref="BD27">_xlfn.XLOOKUP($A27,data_i,_xlfn.XLOOKUP(BD$4,data_col,data_val))</f>
        <v>4.0199999999999987</v>
      </c>
      <c r="BE27" s="139" cm="1">
        <f t="array" ref="BE27">_xlfn.XLOOKUP($A27,data_i,_xlfn.XLOOKUP(BE$4,data_col,data_val))</f>
        <v>0.72227272727272718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1.5649999999999999</v>
      </c>
      <c r="BI27" s="139" cm="1">
        <f t="array" ref="BI27">_xlfn.XLOOKUP($A27,data_i,_xlfn.XLOOKUP(BI$4,data_col,data_val))</f>
        <v>0.35</v>
      </c>
      <c r="BJ27" s="146">
        <f t="shared" si="6"/>
        <v>285.71428571428572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36.299999999999997</v>
      </c>
      <c r="BN27" s="24" cm="1">
        <f t="array" ref="BN27">_xlfn.XLOOKUP($A27,data_i,_xlfn.XLOOKUP(BN$4,data_col,data_val))</f>
        <v>100</v>
      </c>
      <c r="BO27" s="110" cm="1">
        <f t="array" ref="BO27">_xlfn.XLOOKUP($A27,data_i,_xlfn.XLOOKUP(BO$4,data_col,data_val))</f>
        <v>79.599999999999994</v>
      </c>
      <c r="BP27" s="110" cm="1">
        <f t="array" ref="BP27">_xlfn.XLOOKUP($A27,data_i,_xlfn.XLOOKUP(BP$4,data_col,data_val))</f>
        <v>167.9</v>
      </c>
      <c r="BQ27" s="110" cm="1">
        <f t="array" ref="BQ27">_xlfn.XLOOKUP($A27,data_i,_xlfn.XLOOKUP(BQ$4,data_col,data_val))</f>
        <v>9.6999999999999993</v>
      </c>
      <c r="BR27" s="24" cm="1">
        <f t="array" ref="BR27">_xlfn.XLOOKUP($A27,data_i,_xlfn.XLOOKUP(BR$4,data_col,data_val))</f>
        <v>1095</v>
      </c>
      <c r="BS27" s="24" cm="1">
        <f t="array" ref="BS27">_xlfn.XLOOKUP($A27,data_i,_xlfn.XLOOKUP(BS$4,data_col,data_val))</f>
        <v>101</v>
      </c>
      <c r="BT27" s="109">
        <f t="shared" si="7"/>
        <v>630.9615468068373</v>
      </c>
      <c r="BU27" s="162">
        <f>IFERROR((AX27*_xlfn.XLOOKUP(F27,summary!$S$3:$S$6,summary!$W$31:$W$34))/(BT27*$BS$1)," ")</f>
        <v>0.4230742318878235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>
        <f>BV27*BW27/1013*273.15/(273.15+BX27)</f>
        <v>0</v>
      </c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71.97</v>
      </c>
      <c r="CG27" s="110"/>
      <c r="CH27" s="24" cm="1">
        <f t="array" ref="CH27">IF(_xlfn.XLOOKUP($A27,data_i,_xlfn.XLOOKUP(CH$4,data_col,data_val)) &gt; 0,_xlfn.XLOOKUP($A27,data_i,_xlfn.XLOOKUP(CH$4,data_col,data_val))," ")</f>
        <v>94</v>
      </c>
      <c r="CI27" s="24" cm="1">
        <f t="array" ref="CI27">IF(_xlfn.XLOOKUP($A27,data_i,_xlfn.XLOOKUP(CI$4,data_col,data_val)) &gt; 0,_xlfn.XLOOKUP($A27,data_i,_xlfn.XLOOKUP(CI$4,data_col,data_val))," ")</f>
        <v>141</v>
      </c>
      <c r="CJ27" s="24" cm="1">
        <f t="array" ref="CJ27">IF(_xlfn.XLOOKUP($A27,data_i,_xlfn.XLOOKUP(CJ$4,data_col,data_val)) &gt; 0,_xlfn.XLOOKUP($A27,data_i,_xlfn.XLOOKUP(CJ$4,data_col,data_val))," ")</f>
        <v>141</v>
      </c>
      <c r="CK27" s="24" cm="1">
        <f t="array" ref="CK27">IF(_xlfn.XLOOKUP($A27,data_i,_xlfn.XLOOKUP(CK$4,data_col,data_val)) &gt; 0,_xlfn.XLOOKUP($A27,data_i,_xlfn.XLOOKUP(CK$4,data_col,data_val))," ")</f>
        <v>126</v>
      </c>
      <c r="CL27" s="24" cm="1">
        <f t="array" ref="CL27">IF(_xlfn.XLOOKUP($A27,data_i,_xlfn.XLOOKUP(CL$4,data_col,data_val)) &gt; 0,_xlfn.XLOOKUP($A27,data_i,_xlfn.XLOOKUP(CL$4,data_col,data_val))," ")</f>
        <v>110</v>
      </c>
      <c r="CM27" s="24" cm="1">
        <f t="array" ref="CM27">IF(_xlfn.XLOOKUP($A27,data_i,_xlfn.XLOOKUP(CM$4,data_col,data_val)) &gt; 0,_xlfn.XLOOKUP($A27,data_i,_xlfn.XLOOKUP(CM$4,data_col,data_val))," ")</f>
        <v>94</v>
      </c>
      <c r="CN27" s="24" cm="1">
        <f t="array" ref="CN27">IF(_xlfn.XLOOKUP($A27,data_i,_xlfn.XLOOKUP(CN$4,data_col,data_val)) &gt; 0,_xlfn.XLOOKUP($A27,data_i,_xlfn.XLOOKUP(CN$4,data_col,data_val))," ")</f>
        <v>141</v>
      </c>
      <c r="CO27" s="24" cm="1">
        <f t="array" ref="CO27">IF(_xlfn.XLOOKUP($A27,data_i,_xlfn.XLOOKUP(CO$4,data_col,data_val)) &gt; 0,_xlfn.XLOOKUP($A27,data_i,_xlfn.XLOOKUP(CO$4,data_col,data_val))," ")</f>
        <v>126</v>
      </c>
      <c r="CP27" s="24" cm="1">
        <f t="array" ref="CP27">IF(_xlfn.XLOOKUP($A27,data_i,_xlfn.XLOOKUP(CP$4,data_col,data_val)) &gt; 0,_xlfn.XLOOKUP($A27,data_i,_xlfn.XLOOKUP(CP$4,data_col,data_val))," ")</f>
        <v>158</v>
      </c>
      <c r="CQ27" s="24" cm="1">
        <f t="array" ref="CQ27">IF(_xlfn.XLOOKUP($A27,data_i,_xlfn.XLOOKUP(CQ$4,data_col,data_val)) &gt; 0,_xlfn.XLOOKUP($A27,data_i,_xlfn.XLOOKUP(CQ$4,data_col,data_val))," ")</f>
        <v>110</v>
      </c>
      <c r="CR27" s="24" cm="1">
        <f t="array" ref="CR27">IF(_xlfn.XLOOKUP($A27,data_i,_xlfn.XLOOKUP(CR$4,data_col,data_val)) &gt; 0,_xlfn.XLOOKUP($A27,data_i,_xlfn.XLOOKUP(CR$4,data_col,data_val))," ")</f>
        <v>174</v>
      </c>
      <c r="CS27" s="24" cm="1">
        <f t="array" ref="CS27">IF(_xlfn.XLOOKUP($A27,data_i,_xlfn.XLOOKUP(CS$4,data_col,data_val)) &gt; 0,_xlfn.XLOOKUP($A27,data_i,_xlfn.XLOOKUP(CS$4,data_col,data_val))," ")</f>
        <v>110</v>
      </c>
      <c r="CT27" s="24" cm="1">
        <f t="array" ref="CT27">IF(_xlfn.XLOOKUP($A27,data_i,_xlfn.XLOOKUP(CT$4,data_col,data_val)) &gt; 0,_xlfn.XLOOKUP($A27,data_i,_xlfn.XLOOKUP(CT$4,data_col,data_val))," ")</f>
        <v>126</v>
      </c>
      <c r="CU27" s="24" cm="1">
        <f t="array" ref="CU27">IF(_xlfn.XLOOKUP($A27,data_i,_xlfn.XLOOKUP(CU$4,data_col,data_val)) &gt; 0,_xlfn.XLOOKUP($A27,data_i,_xlfn.XLOOKUP(CU$4,data_col,data_val))," ")</f>
        <v>158</v>
      </c>
      <c r="CV27" s="24" cm="1">
        <f t="array" ref="CV27">IF(_xlfn.XLOOKUP($A27,data_i,_xlfn.XLOOKUP(CV$4,data_col,data_val)) &gt; 0,_xlfn.XLOOKUP($A27,data_i,_xlfn.XLOOKUP(CV$4,data_col,data_val))," ")</f>
        <v>126</v>
      </c>
      <c r="CW27" s="24" cm="1">
        <f t="array" ref="CW27">IF(_xlfn.XLOOKUP($A27,data_i,_xlfn.XLOOKUP(CW$4,data_col,data_val)) &gt; 0,_xlfn.XLOOKUP($A27,data_i,_xlfn.XLOOKUP(CW$4,data_col,data_val))," ")</f>
        <v>126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cm="1">
        <f t="array" ref="DG27">IF(_xlfn.XLOOKUP($A27,data_i,_xlfn.XLOOKUP(DG$4,data_col,data_val)) &gt; 0,_xlfn.XLOOKUP($A27,data_i,_xlfn.XLOOKUP(DG$4,data_col,data_val))," ")</f>
        <v>1318</v>
      </c>
      <c r="DH27" s="24" cm="1">
        <f t="array" ref="DH27">IF(_xlfn.XLOOKUP($A27,data_i,_xlfn.XLOOKUP(DH$4,data_col,data_val)) &gt; 0,_xlfn.XLOOKUP($A27,data_i,_xlfn.XLOOKUP(DH$4,data_col,data_val))," ")</f>
        <v>842</v>
      </c>
      <c r="DI27" s="24" cm="1">
        <f t="array" ref="DI27">IF(_xlfn.XLOOKUP($A27,data_i,_xlfn.XLOOKUP(DI$4,data_col,data_val)) &gt; 0,_xlfn.XLOOKUP($A27,data_i,_xlfn.XLOOKUP(DI$4,data_col,data_val))," ")</f>
        <v>1404</v>
      </c>
      <c r="DJ27" s="24" cm="1">
        <f t="array" ref="DJ27">IF(_xlfn.XLOOKUP($A27,data_i,_xlfn.XLOOKUP(DJ$4,data_col,data_val)) &gt; 0,_xlfn.XLOOKUP($A27,data_i,_xlfn.XLOOKUP(DJ$4,data_col,data_val))," ")</f>
        <v>842</v>
      </c>
      <c r="DK27" s="24" cm="1">
        <f t="array" ref="DK27">IF(_xlfn.XLOOKUP($A27,data_i,_xlfn.XLOOKUP(DK$4,data_col,data_val)) &gt; 0,_xlfn.XLOOKUP($A27,data_i,_xlfn.XLOOKUP(DK$4,data_col,data_val))," ")</f>
        <v>879</v>
      </c>
      <c r="DL27" s="24" cm="1">
        <f t="array" ref="DL27">IF(_xlfn.XLOOKUP($A27,data_i,_xlfn.XLOOKUP(DL$4,data_col,data_val)) &gt; 0,_xlfn.XLOOKUP($A27,data_i,_xlfn.XLOOKUP(DL$4,data_col,data_val))," ")</f>
        <v>622</v>
      </c>
      <c r="DM27" s="24" cm="1">
        <f t="array" ref="DM27">IF(_xlfn.XLOOKUP($A27,data_i,_xlfn.XLOOKUP(DM$4,data_col,data_val)) &gt; 0,_xlfn.XLOOKUP($A27,data_i,_xlfn.XLOOKUP(DM$4,data_col,data_val))," ")</f>
        <v>1098</v>
      </c>
      <c r="DN27" s="24" cm="1">
        <f t="array" ref="DN27">IF(_xlfn.XLOOKUP($A27,data_i,_xlfn.XLOOKUP(DN$4,data_col,data_val)) &gt; 0,_xlfn.XLOOKUP($A27,data_i,_xlfn.XLOOKUP(DN$4,data_col,data_val))," ")</f>
        <v>1636</v>
      </c>
      <c r="DO27" s="24" cm="1">
        <f t="array" ref="DO27">IF(_xlfn.XLOOKUP($A27,data_i,_xlfn.XLOOKUP(DO$4,data_col,data_val)) &gt; 0,_xlfn.XLOOKUP($A27,data_i,_xlfn.XLOOKUP(DO$4,data_col,data_val))," ")</f>
        <v>1221</v>
      </c>
      <c r="DP27" s="24" cm="1">
        <f t="array" ref="DP27">IF(_xlfn.XLOOKUP($A27,data_i,_xlfn.XLOOKUP(DP$4,data_col,data_val)) &gt; 0,_xlfn.XLOOKUP($A27,data_i,_xlfn.XLOOKUP(DP$4,data_col,data_val))," ")</f>
        <v>488</v>
      </c>
      <c r="DQ27" s="24" cm="1">
        <f t="array" ref="DQ27">IF(_xlfn.XLOOKUP($A27,data_i,_xlfn.XLOOKUP(DQ$4,data_col,data_val)) &gt; 0,_xlfn.XLOOKUP($A27,data_i,_xlfn.XLOOKUP(DQ$4,data_col,data_val))," ")</f>
        <v>989</v>
      </c>
      <c r="DR27" s="24" cm="1">
        <f t="array" ref="DR27">IF(_xlfn.XLOOKUP($A27,data_i,_xlfn.XLOOKUP(DR$4,data_col,data_val)) &gt; 0,_xlfn.XLOOKUP($A27,data_i,_xlfn.XLOOKUP(DR$4,data_col,data_val))," ")</f>
        <v>964</v>
      </c>
      <c r="DS27" s="24" cm="1">
        <f t="array" ref="DS27">IF(_xlfn.XLOOKUP($A27,data_i,_xlfn.XLOOKUP(DS$4,data_col,data_val)) &gt; 0,_xlfn.XLOOKUP($A27,data_i,_xlfn.XLOOKUP(DS$4,data_col,data_val))," ")</f>
        <v>1111</v>
      </c>
      <c r="DT27" s="24" cm="1">
        <f t="array" ref="DT27">IF(_xlfn.XLOOKUP($A27,data_i,_xlfn.XLOOKUP(DT$4,data_col,data_val)) &gt; 0,_xlfn.XLOOKUP($A27,data_i,_xlfn.XLOOKUP(DT$4,data_col,data_val))," ")</f>
        <v>854</v>
      </c>
      <c r="DU27" s="24" cm="1">
        <f t="array" ref="DU27">IF(_xlfn.XLOOKUP($A27,data_i,_xlfn.XLOOKUP(DU$4,data_col,data_val)) &gt; 0,_xlfn.XLOOKUP($A27,data_i,_xlfn.XLOOKUP(DU$4,data_col,data_val))," ")</f>
        <v>732</v>
      </c>
      <c r="DV27" s="24" cm="1">
        <f t="array" ref="DV27">IF(_xlfn.XLOOKUP($A27,data_i,_xlfn.XLOOKUP(DV$4,data_col,data_val)) &gt; 0,_xlfn.XLOOKUP($A27,data_i,_xlfn.XLOOKUP(DV$4,data_col,data_val))," ")</f>
        <v>634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</row>
    <row r="28" spans="1:234" x14ac:dyDescent="0.2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8849</v>
      </c>
      <c r="K28" s="142" cm="1">
        <f t="array" ref="K28">_xlfn.XLOOKUP($A28,data_i,_xlfn.XLOOKUP(K$4,data_col,data_val))</f>
        <v>126</v>
      </c>
      <c r="L28" s="24">
        <f t="shared" si="1"/>
        <v>70.230158730158735</v>
      </c>
      <c r="M28" s="201" cm="1">
        <f t="array" ref="M28">HYPERLINK(GM28,_xlfn.XLOOKUP($A28,val_i,_xlfn.XLOOKUP(M$4,val_col,val_val)))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1597</v>
      </c>
      <c r="P28" s="24" cm="1">
        <f t="array" ref="P28">K28-_xlfn.XLOOKUP($A28,val_i,_xlfn.XLOOKUP("Starts@Start",val_col,val_val))</f>
        <v>7</v>
      </c>
      <c r="Q28" s="109">
        <f t="shared" si="2"/>
        <v>228.14285714285714</v>
      </c>
      <c r="R28" s="110">
        <f t="shared" si="3"/>
        <v>23.485294117647058</v>
      </c>
      <c r="S28" s="97">
        <f t="shared" si="4"/>
        <v>44211.909570222808</v>
      </c>
      <c r="T28" s="97">
        <f t="shared" si="4"/>
        <v>44297.069244612292</v>
      </c>
      <c r="U28" s="97">
        <f t="shared" si="4"/>
        <v>44382.228919001769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8849</v>
      </c>
      <c r="Y28" s="131" cm="1">
        <f t="array" ref="Y28">_xlfn.XLOOKUP($A28,data_i,_xlfn.XLOOKUP(Y$4,data_col,data_val))</f>
        <v>126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6.4</v>
      </c>
      <c r="AH28" s="142" cm="1">
        <f t="array" ref="AH28">_xlfn.XLOOKUP($A28,data_i,_xlfn.XLOOKUP(AH$4,data_col,data_val))</f>
        <v>814.1</v>
      </c>
      <c r="AI28" s="142"/>
      <c r="AJ28" s="241" cm="1">
        <f t="array" ref="AJ28">_xlfn.XLOOKUP($A28,prop_i,_xlfn.XLOOKUP(AJ$4,prop_col,prop_val))</f>
        <v>43404</v>
      </c>
      <c r="AK28" s="142"/>
      <c r="AM28" s="142" cm="1">
        <f t="array" ref="AM28">_xlfn.XLOOKUP($A28,data_i,_xlfn.XLOOKUP(AM$4,data_col,data_val))</f>
        <v>2679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21.999469336872419</v>
      </c>
      <c r="AP28" s="25"/>
      <c r="AQ28" s="142" cm="1">
        <f t="array" ref="AQ28">_xlfn.XLOOKUP($A28,data_i,_xlfn.XLOOKUP(AQ$4,data_col,data_val))</f>
        <v>2679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2680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1597</v>
      </c>
      <c r="BB28" s="203" t="str" cm="1">
        <f t="array" ref="BB28">IF(_xlfn.XLOOKUP($A28,data_i,_xlfn.XLOOKUP(BB$4,data_col,data_val)) &gt; 0,_xlfn.XLOOKUP($A28,data_i,_xlfn.XLOOKUP(BB$4,data_col,data_val))," ")</f>
        <v xml:space="preserve"> </v>
      </c>
      <c r="BC28" s="110" cm="1">
        <f t="array" ref="BC28">_xlfn.XLOOKUP($A28,data_i,_xlfn.XLOOKUP(BC$4,data_col,data_val))</f>
        <v>-27.870000000000005</v>
      </c>
      <c r="BD28" s="139" cm="1">
        <f t="array" ref="BD28">_xlfn.XLOOKUP($A28,data_i,_xlfn.XLOOKUP(BD$4,data_col,data_val))</f>
        <v>3.9880000000000009</v>
      </c>
      <c r="BE28" s="139" cm="1">
        <f t="array" ref="BE28">_xlfn.XLOOKUP($A28,data_i,_xlfn.XLOOKUP(BE$4,data_col,data_val))</f>
        <v>0.72454545454545438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2.0259999999999998</v>
      </c>
      <c r="BI28" s="139" cm="1">
        <f t="array" ref="BI28">_xlfn.XLOOKUP($A28,data_i,_xlfn.XLOOKUP(BI$4,data_col,data_val))</f>
        <v>0.2</v>
      </c>
      <c r="BJ28" s="146">
        <f t="shared" si="6"/>
        <v>500</v>
      </c>
      <c r="BK28" s="139"/>
      <c r="BL28" s="139" cm="1">
        <f t="array" ref="BL28">_xlfn.XLOOKUP($A28,data_i,_xlfn.XLOOKUP(BL$4,data_col,data_val))</f>
        <v>0.74</v>
      </c>
      <c r="BM28" s="24" cm="1">
        <f t="array" ref="BM28">_xlfn.XLOOKUP($A28,data_i,_xlfn.XLOOKUP(BM$4,data_col,data_val))</f>
        <v>30.1</v>
      </c>
      <c r="BN28" s="24" cm="1">
        <f t="array" ref="BN28">_xlfn.XLOOKUP($A28,data_i,_xlfn.XLOOKUP(BN$4,data_col,data_val))</f>
        <v>100</v>
      </c>
      <c r="BO28" s="110" cm="1">
        <f t="array" ref="BO28">_xlfn.XLOOKUP($A28,data_i,_xlfn.XLOOKUP(BO$4,data_col,data_val))</f>
        <v>54.8</v>
      </c>
      <c r="BP28" s="110" cm="1">
        <f t="array" ref="BP28">_xlfn.XLOOKUP($A28,data_i,_xlfn.XLOOKUP(BP$4,data_col,data_val))</f>
        <v>170.2</v>
      </c>
      <c r="BQ28" s="110" cm="1">
        <f t="array" ref="BQ28">_xlfn.XLOOKUP($A28,data_i,_xlfn.XLOOKUP(BQ$4,data_col,data_val))</f>
        <v>39.6</v>
      </c>
      <c r="BR28" s="24" cm="1">
        <f t="array" ref="BR28">_xlfn.XLOOKUP($A28,data_i,_xlfn.XLOOKUP(BR$4,data_col,data_val))</f>
        <v>1142</v>
      </c>
      <c r="BS28" s="24" cm="1">
        <f t="array" ref="BS28">_xlfn.XLOOKUP($A28,data_i,_xlfn.XLOOKUP(BS$4,data_col,data_val))</f>
        <v>149</v>
      </c>
      <c r="BT28" s="109">
        <f t="shared" si="7"/>
        <v>603.28510326901346</v>
      </c>
      <c r="BU28" s="162">
        <f>IFERROR((AX28*_xlfn.XLOOKUP(F28,summary!$S$3:$S$6,summary!$W$31:$W$34))/(BT28*$BS$1)," ")</f>
        <v>0.442483280822901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02" t="str" cm="1">
        <f t="array" ref="CB28">IF(_xlfn.XLOOKUP($A28,data_i,_xlfn.XLOOKUP(CB$4,data_col,data_val)) &gt; 0,_xlfn.XLOOKUP($A28,data_i,_xlfn.XLOOKUP(CB$4,data_col,data_val))," ")</f>
        <v xml:space="preserve"> 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65.61</v>
      </c>
      <c r="CG28" s="110"/>
      <c r="CH28" s="24" cm="1">
        <f t="array" ref="CH28">IF(_xlfn.XLOOKUP($A28,data_i,_xlfn.XLOOKUP(CH$4,data_col,data_val)) &gt; 0,_xlfn.XLOOKUP($A28,data_i,_xlfn.XLOOKUP(CH$4,data_col,data_val))," ")</f>
        <v>159</v>
      </c>
      <c r="CI28" s="24" cm="1">
        <f t="array" ref="CI28">IF(_xlfn.XLOOKUP($A28,data_i,_xlfn.XLOOKUP(CI$4,data_col,data_val)) &gt; 0,_xlfn.XLOOKUP($A28,data_i,_xlfn.XLOOKUP(CI$4,data_col,data_val))," ")</f>
        <v>207</v>
      </c>
      <c r="CJ28" s="24" cm="1">
        <f t="array" ref="CJ28">IF(_xlfn.XLOOKUP($A28,data_i,_xlfn.XLOOKUP(CJ$4,data_col,data_val)) &gt; 0,_xlfn.XLOOKUP($A28,data_i,_xlfn.XLOOKUP(CJ$4,data_col,data_val))," ")</f>
        <v>95</v>
      </c>
      <c r="CK28" s="24" cm="1">
        <f t="array" ref="CK28">IF(_xlfn.XLOOKUP($A28,data_i,_xlfn.XLOOKUP(CK$4,data_col,data_val)) &gt; 0,_xlfn.XLOOKUP($A28,data_i,_xlfn.XLOOKUP(CK$4,data_col,data_val))," ")</f>
        <v>176</v>
      </c>
      <c r="CL28" s="24" cm="1">
        <f t="array" ref="CL28">IF(_xlfn.XLOOKUP($A28,data_i,_xlfn.XLOOKUP(CL$4,data_col,data_val)) &gt; 0,_xlfn.XLOOKUP($A28,data_i,_xlfn.XLOOKUP(CL$4,data_col,data_val))," ")</f>
        <v>95</v>
      </c>
      <c r="CM28" s="24" cm="1">
        <f t="array" ref="CM28">IF(_xlfn.XLOOKUP($A28,data_i,_xlfn.XLOOKUP(CM$4,data_col,data_val)) &gt; 0,_xlfn.XLOOKUP($A28,data_i,_xlfn.XLOOKUP(CM$4,data_col,data_val))," ")</f>
        <v>143</v>
      </c>
      <c r="CN28" s="24" cm="1">
        <f t="array" ref="CN28">IF(_xlfn.XLOOKUP($A28,data_i,_xlfn.XLOOKUP(CN$4,data_col,data_val)) &gt; 0,_xlfn.XLOOKUP($A28,data_i,_xlfn.XLOOKUP(CN$4,data_col,data_val))," ")</f>
        <v>191</v>
      </c>
      <c r="CO28" s="24" cm="1">
        <f t="array" ref="CO28">IF(_xlfn.XLOOKUP($A28,data_i,_xlfn.XLOOKUP(CO$4,data_col,data_val)) &gt; 0,_xlfn.XLOOKUP($A28,data_i,_xlfn.XLOOKUP(CO$4,data_col,data_val))," ")</f>
        <v>95</v>
      </c>
      <c r="CP28" s="24" cm="1">
        <f t="array" ref="CP28">IF(_xlfn.XLOOKUP($A28,data_i,_xlfn.XLOOKUP(CP$4,data_col,data_val)) &gt; 0,_xlfn.XLOOKUP($A28,data_i,_xlfn.XLOOKUP(CP$4,data_col,data_val))," ")</f>
        <v>127</v>
      </c>
      <c r="CQ28" s="24" cm="1">
        <f t="array" ref="CQ28">IF(_xlfn.XLOOKUP($A28,data_i,_xlfn.XLOOKUP(CQ$4,data_col,data_val)) &gt; 0,_xlfn.XLOOKUP($A28,data_i,_xlfn.XLOOKUP(CQ$4,data_col,data_val))," ")</f>
        <v>191</v>
      </c>
      <c r="CR28" s="24" cm="1">
        <f t="array" ref="CR28">IF(_xlfn.XLOOKUP($A28,data_i,_xlfn.XLOOKUP(CR$4,data_col,data_val)) &gt; 0,_xlfn.XLOOKUP($A28,data_i,_xlfn.XLOOKUP(CR$4,data_col,data_val))," ")</f>
        <v>159</v>
      </c>
      <c r="CS28" s="24" cm="1">
        <f t="array" ref="CS28">IF(_xlfn.XLOOKUP($A28,data_i,_xlfn.XLOOKUP(CS$4,data_col,data_val)) &gt; 0,_xlfn.XLOOKUP($A28,data_i,_xlfn.XLOOKUP(CS$4,data_col,data_val))," ")</f>
        <v>127</v>
      </c>
      <c r="CT28" s="24" cm="1">
        <f t="array" ref="CT28">IF(_xlfn.XLOOKUP($A28,data_i,_xlfn.XLOOKUP(CT$4,data_col,data_val)) &gt; 0,_xlfn.XLOOKUP($A28,data_i,_xlfn.XLOOKUP(CT$4,data_col,data_val))," ")</f>
        <v>143</v>
      </c>
      <c r="CU28" s="24" cm="1">
        <f t="array" ref="CU28">IF(_xlfn.XLOOKUP($A28,data_i,_xlfn.XLOOKUP(CU$4,data_col,data_val)) &gt; 0,_xlfn.XLOOKUP($A28,data_i,_xlfn.XLOOKUP(CU$4,data_col,data_val))," ")</f>
        <v>95</v>
      </c>
      <c r="CV28" s="24" cm="1">
        <f t="array" ref="CV28">IF(_xlfn.XLOOKUP($A28,data_i,_xlfn.XLOOKUP(CV$4,data_col,data_val)) &gt; 0,_xlfn.XLOOKUP($A28,data_i,_xlfn.XLOOKUP(CV$4,data_col,data_val))," ")</f>
        <v>111</v>
      </c>
      <c r="CW28" s="24" cm="1">
        <f t="array" ref="CW28">IF(_xlfn.XLOOKUP($A28,data_i,_xlfn.XLOOKUP(CW$4,data_col,data_val)) &gt; 0,_xlfn.XLOOKUP($A28,data_i,_xlfn.XLOOKUP(CW$4,data_col,data_val))," ")</f>
        <v>78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24" t="str" cm="1">
        <f t="array" ref="DC28">IF(_xlfn.XLOOKUP($A28,data_i,_xlfn.XLOOKUP(DC$4,data_col,data_val)) &gt; 0,_xlfn.XLOOKUP($A28,data_i,_xlfn.XLOOKUP(DC$4,data_col,data_val))," ")</f>
        <v xml:space="preserve"> </v>
      </c>
      <c r="DD28" s="24" t="str" cm="1">
        <f t="array" ref="DD28">IF(_xlfn.XLOOKUP($A28,data_i,_xlfn.XLOOKUP(DD$4,data_col,data_val)) &gt; 0,_xlfn.XLOOKUP($A28,data_i,_xlfn.XLOOKUP(DD$4,data_col,data_val))," ")</f>
        <v xml:space="preserve"> </v>
      </c>
      <c r="DE28" s="24" t="str" cm="1">
        <f t="array" ref="DE28">IF(_xlfn.XLOOKUP($A28,data_i,_xlfn.XLOOKUP(DE$4,data_col,data_val)) &gt; 0,_xlfn.XLOOKUP($A28,data_i,_xlfn.XLOOKUP(DE$4,data_col,data_val))," ")</f>
        <v xml:space="preserve"> </v>
      </c>
      <c r="DF28" s="110"/>
      <c r="DG28" s="24" cm="1">
        <f t="array" ref="DG28">IF(_xlfn.XLOOKUP($A28,data_i,_xlfn.XLOOKUP(DG$4,data_col,data_val)) &gt; 0,_xlfn.XLOOKUP($A28,data_i,_xlfn.XLOOKUP(DG$4,data_col,data_val))," ")</f>
        <v>511</v>
      </c>
      <c r="DH28" s="24" cm="1">
        <f t="array" ref="DH28">IF(_xlfn.XLOOKUP($A28,data_i,_xlfn.XLOOKUP(DH$4,data_col,data_val)) &gt; 0,_xlfn.XLOOKUP($A28,data_i,_xlfn.XLOOKUP(DH$4,data_col,data_val))," ")</f>
        <v>353</v>
      </c>
      <c r="DI28" s="24" cm="1">
        <f t="array" ref="DI28">IF(_xlfn.XLOOKUP($A28,data_i,_xlfn.XLOOKUP(DI$4,data_col,data_val)) &gt; 0,_xlfn.XLOOKUP($A28,data_i,_xlfn.XLOOKUP(DI$4,data_col,data_val))," ")</f>
        <v>611</v>
      </c>
      <c r="DJ28" s="24" cm="1">
        <f t="array" ref="DJ28">IF(_xlfn.XLOOKUP($A28,data_i,_xlfn.XLOOKUP(DJ$4,data_col,data_val)) &gt; 0,_xlfn.XLOOKUP($A28,data_i,_xlfn.XLOOKUP(DJ$4,data_col,data_val))," ")</f>
        <v>548</v>
      </c>
      <c r="DK28" s="24" cm="1">
        <f t="array" ref="DK28">IF(_xlfn.XLOOKUP($A28,data_i,_xlfn.XLOOKUP(DK$4,data_col,data_val)) &gt; 0,_xlfn.XLOOKUP($A28,data_i,_xlfn.XLOOKUP(DK$4,data_col,data_val))," ")</f>
        <v>479</v>
      </c>
      <c r="DL28" s="24" cm="1">
        <f t="array" ref="DL28">IF(_xlfn.XLOOKUP($A28,data_i,_xlfn.XLOOKUP(DL$4,data_col,data_val)) &gt; 0,_xlfn.XLOOKUP($A28,data_i,_xlfn.XLOOKUP(DL$4,data_col,data_val))," ")</f>
        <v>590</v>
      </c>
      <c r="DM28" s="24" cm="1">
        <f t="array" ref="DM28">IF(_xlfn.XLOOKUP($A28,data_i,_xlfn.XLOOKUP(DM$4,data_col,data_val)) &gt; 0,_xlfn.XLOOKUP($A28,data_i,_xlfn.XLOOKUP(DM$4,data_col,data_val))," ")</f>
        <v>545</v>
      </c>
      <c r="DN28" s="24" cm="1">
        <f t="array" ref="DN28">IF(_xlfn.XLOOKUP($A28,data_i,_xlfn.XLOOKUP(DN$4,data_col,data_val)) &gt; 0,_xlfn.XLOOKUP($A28,data_i,_xlfn.XLOOKUP(DN$4,data_col,data_val))," ")</f>
        <v>366</v>
      </c>
      <c r="DO28" s="24" cm="1">
        <f t="array" ref="DO28">IF(_xlfn.XLOOKUP($A28,data_i,_xlfn.XLOOKUP(DO$4,data_col,data_val)) &gt; 0,_xlfn.XLOOKUP($A28,data_i,_xlfn.XLOOKUP(DO$4,data_col,data_val))," ")</f>
        <v>364</v>
      </c>
      <c r="DP28" s="24" cm="1">
        <f t="array" ref="DP28">IF(_xlfn.XLOOKUP($A28,data_i,_xlfn.XLOOKUP(DP$4,data_col,data_val)) &gt; 0,_xlfn.XLOOKUP($A28,data_i,_xlfn.XLOOKUP(DP$4,data_col,data_val))," ")</f>
        <v>400</v>
      </c>
      <c r="DQ28" s="24" cm="1">
        <f t="array" ref="DQ28">IF(_xlfn.XLOOKUP($A28,data_i,_xlfn.XLOOKUP(DQ$4,data_col,data_val)) &gt; 0,_xlfn.XLOOKUP($A28,data_i,_xlfn.XLOOKUP(DQ$4,data_col,data_val))," ")</f>
        <v>393</v>
      </c>
      <c r="DR28" s="24" cm="1">
        <f t="array" ref="DR28">IF(_xlfn.XLOOKUP($A28,data_i,_xlfn.XLOOKUP(DR$4,data_col,data_val)) &gt; 0,_xlfn.XLOOKUP($A28,data_i,_xlfn.XLOOKUP(DR$4,data_col,data_val))," ")</f>
        <v>558</v>
      </c>
      <c r="DS28" s="24" cm="1">
        <f t="array" ref="DS28">IF(_xlfn.XLOOKUP($A28,data_i,_xlfn.XLOOKUP(DS$4,data_col,data_val)) &gt; 0,_xlfn.XLOOKUP($A28,data_i,_xlfn.XLOOKUP(DS$4,data_col,data_val))," ")</f>
        <v>485</v>
      </c>
      <c r="DT28" s="24" cm="1">
        <f t="array" ref="DT28">IF(_xlfn.XLOOKUP($A28,data_i,_xlfn.XLOOKUP(DT$4,data_col,data_val)) &gt; 0,_xlfn.XLOOKUP($A28,data_i,_xlfn.XLOOKUP(DT$4,data_col,data_val))," ")</f>
        <v>394</v>
      </c>
      <c r="DU28" s="24" cm="1">
        <f t="array" ref="DU28">IF(_xlfn.XLOOKUP($A28,data_i,_xlfn.XLOOKUP(DU$4,data_col,data_val)) &gt; 0,_xlfn.XLOOKUP($A28,data_i,_xlfn.XLOOKUP(DU$4,data_col,data_val))," ")</f>
        <v>378</v>
      </c>
      <c r="DV28" s="24" cm="1">
        <f t="array" ref="DV28">IF(_xlfn.XLOOKUP($A28,data_i,_xlfn.XLOOKUP(DV$4,data_col,data_val)) &gt; 0,_xlfn.XLOOKUP($A28,data_i,_xlfn.XLOOKUP(DV$4,data_col,data_val))," ")</f>
        <v>460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4" t="str" cm="1">
        <f t="array" ref="EB28">IF(_xlfn.XLOOKUP($A28,data_i,_xlfn.XLOOKUP(EB$4,data_col,data_val)) &gt; 0,_xlfn.XLOOKUP($A28,data_i,_xlfn.XLOOKUP(EB$4,data_col,data_val))," ")</f>
        <v xml:space="preserve"> </v>
      </c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5"/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4" t="str" cm="1">
        <f t="array" ref="FA28">IF(_xlfn.XLOOKUP($A28,data_i,_xlfn.XLOOKUP(FA$4,data_col,data_val)) &gt; 0,_xlfn.XLOOKUP($A28,data_i,_xlfn.XLOOKUP(FA$4,data_col,data_val))," ")</f>
        <v xml:space="preserve"> </v>
      </c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4" t="str" cm="1">
        <f t="array" ref="FZ28">IF(_xlfn.XLOOKUP($A28,data_i,_xlfn.XLOOKUP(FZ$4,data_col,data_val)) &gt; 0,_xlfn.XLOOKUP($A28,data_i,_xlfn.XLOOKUP(FZ$4,data_col,data_val))," ")</f>
        <v xml:space="preserve"> </v>
      </c>
      <c r="GA28" s="24" t="str" cm="1">
        <f t="array" ref="GA28">IF(_xlfn.XLOOKUP($A28,data_i,_xlfn.XLOOKUP(GA$4,data_col,data_val)) &gt; 0,_xlfn.XLOOKUP($A28,data_i,_xlfn.XLOOKUP(GA$4,data_col,data_val))," ")</f>
        <v xml:space="preserve"> </v>
      </c>
      <c r="GB28" s="24" t="str" cm="1">
        <f t="array" ref="GB28">IF(_xlfn.XLOOKUP($A28,data_i,_xlfn.XLOOKUP(GB$4,data_col,data_val)) &gt; 0,_xlfn.XLOOKUP($A28,data_i,_xlfn.XLOOKUP(GB$4,data_col,data_val))," ")</f>
        <v xml:space="preserve"> </v>
      </c>
      <c r="GC28" s="25"/>
      <c r="GD28" s="114"/>
      <c r="GE28" s="25"/>
    </row>
    <row r="29" spans="1:234" x14ac:dyDescent="0.2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8364</v>
      </c>
      <c r="K29" s="142" cm="1">
        <f t="array" ref="K29">_xlfn.XLOOKUP($A29,data_i,_xlfn.XLOOKUP(K$4,data_col,data_val))</f>
        <v>1110</v>
      </c>
      <c r="L29" s="24">
        <f t="shared" si="1"/>
        <v>7.5351351351351354</v>
      </c>
      <c r="M29" s="201" cm="1">
        <f t="array" ref="M29">HYPERLINK(GM29,_xlfn.XLOOKUP($A29,val_i,_xlfn.XLOOKUP(M$4,val_col,val_val)))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1.6E-2</v>
      </c>
      <c r="O29" s="109" cm="1">
        <f t="array" ref="O29">$J29-_xlfn.XLOOKUP($A29,val_i,_xlfn.XLOOKUP("oph@start",val_col,val_val))</f>
        <v>1493</v>
      </c>
      <c r="P29" s="24" cm="1">
        <f t="array" ref="P29">K29-_xlfn.XLOOKUP($A29,val_i,_xlfn.XLOOKUP("Starts@Start",val_col,val_val))</f>
        <v>99</v>
      </c>
      <c r="Q29" s="109">
        <f t="shared" si="2"/>
        <v>15.080808080808081</v>
      </c>
      <c r="R29" s="110">
        <f t="shared" si="3"/>
        <v>21.637681159420289</v>
      </c>
      <c r="S29" s="97">
        <f t="shared" si="4"/>
        <v>44218.181242115985</v>
      </c>
      <c r="T29" s="97">
        <f t="shared" si="4"/>
        <v>44310.612588398639</v>
      </c>
      <c r="U29" s="97">
        <f t="shared" si="4"/>
        <v>44403.043934681285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8364</v>
      </c>
      <c r="Y29" s="131" cm="1">
        <f t="array" ref="Y29">_xlfn.XLOOKUP($A29,data_i,_xlfn.XLOOKUP(Y$4,data_col,data_val))</f>
        <v>1110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62</v>
      </c>
      <c r="AG29" s="131" cm="1">
        <f t="array" ref="AG29">_xlfn.XLOOKUP($A29,data_i,_xlfn.XLOOKUP(AG$4,data_col,data_val))</f>
        <v>20</v>
      </c>
      <c r="AH29" s="142" cm="1">
        <f t="array" ref="AH29">_xlfn.XLOOKUP($A29,data_i,_xlfn.XLOOKUP(AH$4,data_col,data_val))</f>
        <v>303.7</v>
      </c>
      <c r="AI29" s="142"/>
      <c r="AJ29" s="241" cm="1">
        <f t="array" ref="AJ29">_xlfn.XLOOKUP($A29,prop_i,_xlfn.XLOOKUP(AJ$4,prop_col,prop_val))</f>
        <v>43723</v>
      </c>
      <c r="AK29" s="142"/>
      <c r="AM29" s="142" cm="1">
        <f t="array" ref="AM29">_xlfn.XLOOKUP($A29,data_i,_xlfn.XLOOKUP(AM$4,data_col,data_val))</f>
        <v>4497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24.496997697604378</v>
      </c>
      <c r="AP29" s="25"/>
      <c r="AQ29" s="142" cm="1">
        <f t="array" ref="AQ29">_xlfn.XLOOKUP($A29,data_i,_xlfn.XLOOKUP(AQ$4,data_col,data_val))</f>
        <v>4497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4492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1493</v>
      </c>
      <c r="BB29" s="203" cm="1">
        <f t="array" ref="BB29">IF(_xlfn.XLOOKUP($A29,data_i,_xlfn.XLOOKUP(BB$4,data_col,data_val)) &gt; 0,_xlfn.XLOOKUP($A29,data_i,_xlfn.XLOOKUP(BB$4,data_col,data_val))," ")</f>
        <v>1.6E-2</v>
      </c>
      <c r="BC29" s="110" cm="1">
        <f t="array" ref="BC29">_xlfn.XLOOKUP($A29,data_i,_xlfn.XLOOKUP(BC$4,data_col,data_val))</f>
        <v>-45.89</v>
      </c>
      <c r="BD29" s="139" cm="1">
        <f t="array" ref="BD29">_xlfn.XLOOKUP($A29,data_i,_xlfn.XLOOKUP(BD$4,data_col,data_val))</f>
        <v>4.0079999999999991</v>
      </c>
      <c r="BE29" s="139" cm="1">
        <f t="array" ref="BE29">_xlfn.XLOOKUP($A29,data_i,_xlfn.XLOOKUP(BE$4,data_col,data_val))</f>
        <v>0.83672727272727265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1.9119999999999999</v>
      </c>
      <c r="BI29" s="139" cm="1">
        <f t="array" ref="BI29">_xlfn.XLOOKUP($A29,data_i,_xlfn.XLOOKUP(BI$4,data_col,data_val))</f>
        <v>0.3</v>
      </c>
      <c r="BJ29" s="146">
        <f t="shared" si="6"/>
        <v>333.33333333333337</v>
      </c>
      <c r="BK29" s="139"/>
      <c r="BL29" s="139" cm="1">
        <f t="array" ref="BL29">_xlfn.XLOOKUP($A29,data_i,_xlfn.XLOOKUP(BL$4,data_col,data_val))</f>
        <v>0.61</v>
      </c>
      <c r="BM29" s="24" cm="1">
        <f t="array" ref="BM29">_xlfn.XLOOKUP($A29,data_i,_xlfn.XLOOKUP(BM$4,data_col,data_val))</f>
        <v>12.6</v>
      </c>
      <c r="BN29" s="24" cm="1">
        <f t="array" ref="BN29">_xlfn.XLOOKUP($A29,data_i,_xlfn.XLOOKUP(BN$4,data_col,data_val))</f>
        <v>100</v>
      </c>
      <c r="BO29" s="110" cm="1">
        <f t="array" ref="BO29">_xlfn.XLOOKUP($A29,data_i,_xlfn.XLOOKUP(BO$4,data_col,data_val))</f>
        <v>61.5</v>
      </c>
      <c r="BP29" s="110" cm="1">
        <f t="array" ref="BP29">_xlfn.XLOOKUP($A29,data_i,_xlfn.XLOOKUP(BP$4,data_col,data_val))</f>
        <v>284.3</v>
      </c>
      <c r="BQ29" s="110" cm="1">
        <f t="array" ref="BQ29">_xlfn.XLOOKUP($A29,data_i,_xlfn.XLOOKUP(BQ$4,data_col,data_val))</f>
        <v>6.7</v>
      </c>
      <c r="BR29" s="24" cm="1">
        <f t="array" ref="BR29">_xlfn.XLOOKUP($A29,data_i,_xlfn.XLOOKUP(BR$4,data_col,data_val))</f>
        <v>1036</v>
      </c>
      <c r="BS29" s="24" cm="1">
        <f t="array" ref="BS29">_xlfn.XLOOKUP($A29,data_i,_xlfn.XLOOKUP(BS$4,data_col,data_val))</f>
        <v>21</v>
      </c>
      <c r="BT29" s="109">
        <f t="shared" si="7"/>
        <v>1021.6580565988587</v>
      </c>
      <c r="BU29" s="162">
        <f>IFERROR((AX29*_xlfn.XLOOKUP(F29,summary!$S$3:$S$6,summary!$W$31:$W$34))/(BT29*$BS$1)," ")</f>
        <v>0.4401260915456095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78.599999999999994</v>
      </c>
      <c r="CB29" s="202" cm="1">
        <f t="array" ref="CB29">IF(_xlfn.XLOOKUP($A29,data_i,_xlfn.XLOOKUP(CB$4,data_col,data_val)) &gt; 0,_xlfn.XLOOKUP($A29,data_i,_xlfn.XLOOKUP(CB$4,data_col,data_val))," ")</f>
        <v>2.75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76.59</v>
      </c>
      <c r="CG29" s="110"/>
      <c r="CH29" s="24" cm="1">
        <f t="array" ref="CH29">IF(_xlfn.XLOOKUP($A29,data_i,_xlfn.XLOOKUP(CH$4,data_col,data_val)) &gt; 0,_xlfn.XLOOKUP($A29,data_i,_xlfn.XLOOKUP(CH$4,data_col,data_val))," ")</f>
        <v>284</v>
      </c>
      <c r="CI29" s="24" cm="1">
        <f t="array" ref="CI29">IF(_xlfn.XLOOKUP($A29,data_i,_xlfn.XLOOKUP(CI$4,data_col,data_val)) &gt; 0,_xlfn.XLOOKUP($A29,data_i,_xlfn.XLOOKUP(CI$4,data_col,data_val))," ")</f>
        <v>332</v>
      </c>
      <c r="CJ29" s="24" cm="1">
        <f t="array" ref="CJ29">IF(_xlfn.XLOOKUP($A29,data_i,_xlfn.XLOOKUP(CJ$4,data_col,data_val)) &gt; 0,_xlfn.XLOOKUP($A29,data_i,_xlfn.XLOOKUP(CJ$4,data_col,data_val))," ")</f>
        <v>158</v>
      </c>
      <c r="CK29" s="24" cm="1">
        <f t="array" ref="CK29">IF(_xlfn.XLOOKUP($A29,data_i,_xlfn.XLOOKUP(CK$4,data_col,data_val)) &gt; 0,_xlfn.XLOOKUP($A29,data_i,_xlfn.XLOOKUP(CK$4,data_col,data_val))," ")</f>
        <v>94</v>
      </c>
      <c r="CL29" s="24" cm="1">
        <f t="array" ref="CL29">IF(_xlfn.XLOOKUP($A29,data_i,_xlfn.XLOOKUP(CL$4,data_col,data_val)) &gt; 0,_xlfn.XLOOKUP($A29,data_i,_xlfn.XLOOKUP(CL$4,data_col,data_val))," ")</f>
        <v>158</v>
      </c>
      <c r="CM29" s="24" cm="1">
        <f t="array" ref="CM29">IF(_xlfn.XLOOKUP($A29,data_i,_xlfn.XLOOKUP(CM$4,data_col,data_val)) &gt; 0,_xlfn.XLOOKUP($A29,data_i,_xlfn.XLOOKUP(CM$4,data_col,data_val))," ")</f>
        <v>158</v>
      </c>
      <c r="CN29" s="24" cm="1">
        <f t="array" ref="CN29">IF(_xlfn.XLOOKUP($A29,data_i,_xlfn.XLOOKUP(CN$4,data_col,data_val)) &gt; 0,_xlfn.XLOOKUP($A29,data_i,_xlfn.XLOOKUP(CN$4,data_col,data_val))," ")</f>
        <v>205</v>
      </c>
      <c r="CO29" s="24" cm="1">
        <f t="array" ref="CO29">IF(_xlfn.XLOOKUP($A29,data_i,_xlfn.XLOOKUP(CO$4,data_col,data_val)) &gt; 0,_xlfn.XLOOKUP($A29,data_i,_xlfn.XLOOKUP(CO$4,data_col,data_val))," ")</f>
        <v>141</v>
      </c>
      <c r="CP29" s="24" cm="1">
        <f t="array" ref="CP29">IF(_xlfn.XLOOKUP($A29,data_i,_xlfn.XLOOKUP(CP$4,data_col,data_val)) &gt; 0,_xlfn.XLOOKUP($A29,data_i,_xlfn.XLOOKUP(CP$4,data_col,data_val))," ")</f>
        <v>189</v>
      </c>
      <c r="CQ29" s="24" cm="1">
        <f t="array" ref="CQ29">IF(_xlfn.XLOOKUP($A29,data_i,_xlfn.XLOOKUP(CQ$4,data_col,data_val)) &gt; 0,_xlfn.XLOOKUP($A29,data_i,_xlfn.XLOOKUP(CQ$4,data_col,data_val))," ")</f>
        <v>174</v>
      </c>
      <c r="CR29" s="24" cm="1">
        <f t="array" ref="CR29">IF(_xlfn.XLOOKUP($A29,data_i,_xlfn.XLOOKUP(CR$4,data_col,data_val)) &gt; 0,_xlfn.XLOOKUP($A29,data_i,_xlfn.XLOOKUP(CR$4,data_col,data_val))," ")</f>
        <v>253</v>
      </c>
      <c r="CS29" s="24" cm="1">
        <f t="array" ref="CS29">IF(_xlfn.XLOOKUP($A29,data_i,_xlfn.XLOOKUP(CS$4,data_col,data_val)) &gt; 0,_xlfn.XLOOKUP($A29,data_i,_xlfn.XLOOKUP(CS$4,data_col,data_val))," ")</f>
        <v>110</v>
      </c>
      <c r="CT29" s="24" cm="1">
        <f t="array" ref="CT29">IF(_xlfn.XLOOKUP($A29,data_i,_xlfn.XLOOKUP(CT$4,data_col,data_val)) &gt; 0,_xlfn.XLOOKUP($A29,data_i,_xlfn.XLOOKUP(CT$4,data_col,data_val))," ")</f>
        <v>220</v>
      </c>
      <c r="CU29" s="24" cm="1">
        <f t="array" ref="CU29">IF(_xlfn.XLOOKUP($A29,data_i,_xlfn.XLOOKUP(CU$4,data_col,data_val)) &gt; 0,_xlfn.XLOOKUP($A29,data_i,_xlfn.XLOOKUP(CU$4,data_col,data_val))," ")</f>
        <v>141</v>
      </c>
      <c r="CV29" s="24" cm="1">
        <f t="array" ref="CV29">IF(_xlfn.XLOOKUP($A29,data_i,_xlfn.XLOOKUP(CV$4,data_col,data_val)) &gt; 0,_xlfn.XLOOKUP($A29,data_i,_xlfn.XLOOKUP(CV$4,data_col,data_val))," ")</f>
        <v>126</v>
      </c>
      <c r="CW29" s="24" cm="1">
        <f t="array" ref="CW29">IF(_xlfn.XLOOKUP($A29,data_i,_xlfn.XLOOKUP(CW$4,data_col,data_val)) &gt; 0,_xlfn.XLOOKUP($A29,data_i,_xlfn.XLOOKUP(CW$4,data_col,data_val))," ")</f>
        <v>110</v>
      </c>
      <c r="CX29" s="24" cm="1">
        <f t="array" ref="CX29">IF(_xlfn.XLOOKUP($A29,data_i,_xlfn.XLOOKUP(CX$4,data_col,data_val)) &gt; 0,_xlfn.XLOOKUP($A29,data_i,_xlfn.XLOOKUP(CX$4,data_col,data_val))," ")</f>
        <v>126</v>
      </c>
      <c r="CY29" s="24" cm="1">
        <f t="array" ref="CY29">IF(_xlfn.XLOOKUP($A29,data_i,_xlfn.XLOOKUP(CY$4,data_col,data_val)) &gt; 0,_xlfn.XLOOKUP($A29,data_i,_xlfn.XLOOKUP(CY$4,data_col,data_val))," ")</f>
        <v>205</v>
      </c>
      <c r="CZ29" s="24" cm="1">
        <f t="array" ref="CZ29">IF(_xlfn.XLOOKUP($A29,data_i,_xlfn.XLOOKUP(CZ$4,data_col,data_val)) &gt; 0,_xlfn.XLOOKUP($A29,data_i,_xlfn.XLOOKUP(CZ$4,data_col,data_val))," ")</f>
        <v>174</v>
      </c>
      <c r="DA29" s="24" cm="1">
        <f t="array" ref="DA29">IF(_xlfn.XLOOKUP($A29,data_i,_xlfn.XLOOKUP(DA$4,data_col,data_val)) &gt; 0,_xlfn.XLOOKUP($A29,data_i,_xlfn.XLOOKUP(DA$4,data_col,data_val))," ")</f>
        <v>158</v>
      </c>
      <c r="DB29" s="24" cm="1">
        <f t="array" ref="DB29">IF(_xlfn.XLOOKUP($A29,data_i,_xlfn.XLOOKUP(DB$4,data_col,data_val)) &gt; 0,_xlfn.XLOOKUP($A29,data_i,_xlfn.XLOOKUP(DB$4,data_col,data_val))," ")</f>
        <v>253</v>
      </c>
      <c r="DC29" s="24" cm="1">
        <f t="array" ref="DC29">IF(_xlfn.XLOOKUP($A29,data_i,_xlfn.XLOOKUP(DC$4,data_col,data_val)) &gt; 0,_xlfn.XLOOKUP($A29,data_i,_xlfn.XLOOKUP(DC$4,data_col,data_val))," ")</f>
        <v>141</v>
      </c>
      <c r="DD29" s="24" cm="1">
        <f t="array" ref="DD29">IF(_xlfn.XLOOKUP($A29,data_i,_xlfn.XLOOKUP(DD$4,data_col,data_val)) &gt; 0,_xlfn.XLOOKUP($A29,data_i,_xlfn.XLOOKUP(DD$4,data_col,data_val))," ")</f>
        <v>141</v>
      </c>
      <c r="DE29" s="24" cm="1">
        <f t="array" ref="DE29">IF(_xlfn.XLOOKUP($A29,data_i,_xlfn.XLOOKUP(DE$4,data_col,data_val)) &gt; 0,_xlfn.XLOOKUP($A29,data_i,_xlfn.XLOOKUP(DE$4,data_col,data_val))," ")</f>
        <v>94</v>
      </c>
      <c r="DF29" s="110"/>
      <c r="DG29" s="24" cm="1">
        <f t="array" ref="DG29">IF(_xlfn.XLOOKUP($A29,data_i,_xlfn.XLOOKUP(DG$4,data_col,data_val)) &gt; 0,_xlfn.XLOOKUP($A29,data_i,_xlfn.XLOOKUP(DG$4,data_col,data_val))," ")</f>
        <v>280</v>
      </c>
      <c r="DH29" s="24" cm="1">
        <f t="array" ref="DH29">IF(_xlfn.XLOOKUP($A29,data_i,_xlfn.XLOOKUP(DH$4,data_col,data_val)) &gt; 0,_xlfn.XLOOKUP($A29,data_i,_xlfn.XLOOKUP(DH$4,data_col,data_val))," ")</f>
        <v>378</v>
      </c>
      <c r="DI29" s="24" cm="1">
        <f t="array" ref="DI29">IF(_xlfn.XLOOKUP($A29,data_i,_xlfn.XLOOKUP(DI$4,data_col,data_val)) &gt; 0,_xlfn.XLOOKUP($A29,data_i,_xlfn.XLOOKUP(DI$4,data_col,data_val))," ")</f>
        <v>256</v>
      </c>
      <c r="DJ29" s="24" cm="1">
        <f t="array" ref="DJ29">IF(_xlfn.XLOOKUP($A29,data_i,_xlfn.XLOOKUP(DJ$4,data_col,data_val)) &gt; 0,_xlfn.XLOOKUP($A29,data_i,_xlfn.XLOOKUP(DJ$4,data_col,data_val))," ")</f>
        <v>341</v>
      </c>
      <c r="DK29" s="24" cm="1">
        <f t="array" ref="DK29">IF(_xlfn.XLOOKUP($A29,data_i,_xlfn.XLOOKUP(DK$4,data_col,data_val)) &gt; 0,_xlfn.XLOOKUP($A29,data_i,_xlfn.XLOOKUP(DK$4,data_col,data_val))," ")</f>
        <v>329</v>
      </c>
      <c r="DL29" s="24" cm="1">
        <f t="array" ref="DL29">IF(_xlfn.XLOOKUP($A29,data_i,_xlfn.XLOOKUP(DL$4,data_col,data_val)) &gt; 0,_xlfn.XLOOKUP($A29,data_i,_xlfn.XLOOKUP(DL$4,data_col,data_val))," ")</f>
        <v>219</v>
      </c>
      <c r="DM29" s="24" cm="1">
        <f t="array" ref="DM29">IF(_xlfn.XLOOKUP($A29,data_i,_xlfn.XLOOKUP(DM$4,data_col,data_val)) &gt; 0,_xlfn.XLOOKUP($A29,data_i,_xlfn.XLOOKUP(DM$4,data_col,data_val))," ")</f>
        <v>378</v>
      </c>
      <c r="DN29" s="24" cm="1">
        <f t="array" ref="DN29">IF(_xlfn.XLOOKUP($A29,data_i,_xlfn.XLOOKUP(DN$4,data_col,data_val)) &gt; 0,_xlfn.XLOOKUP($A29,data_i,_xlfn.XLOOKUP(DN$4,data_col,data_val))," ")</f>
        <v>280</v>
      </c>
      <c r="DO29" s="24" cm="1">
        <f t="array" ref="DO29">IF(_xlfn.XLOOKUP($A29,data_i,_xlfn.XLOOKUP(DO$4,data_col,data_val)) &gt; 0,_xlfn.XLOOKUP($A29,data_i,_xlfn.XLOOKUP(DO$4,data_col,data_val))," ")</f>
        <v>305</v>
      </c>
      <c r="DP29" s="24" cm="1">
        <f t="array" ref="DP29">IF(_xlfn.XLOOKUP($A29,data_i,_xlfn.XLOOKUP(DP$4,data_col,data_val)) &gt; 0,_xlfn.XLOOKUP($A29,data_i,_xlfn.XLOOKUP(DP$4,data_col,data_val))," ")</f>
        <v>500</v>
      </c>
      <c r="DQ29" s="24" cm="1">
        <f t="array" ref="DQ29">IF(_xlfn.XLOOKUP($A29,data_i,_xlfn.XLOOKUP(DQ$4,data_col,data_val)) &gt; 0,_xlfn.XLOOKUP($A29,data_i,_xlfn.XLOOKUP(DQ$4,data_col,data_val))," ")</f>
        <v>451</v>
      </c>
      <c r="DR29" s="24" cm="1">
        <f t="array" ref="DR29">IF(_xlfn.XLOOKUP($A29,data_i,_xlfn.XLOOKUP(DR$4,data_col,data_val)) &gt; 0,_xlfn.XLOOKUP($A29,data_i,_xlfn.XLOOKUP(DR$4,data_col,data_val))," ")</f>
        <v>317</v>
      </c>
      <c r="DS29" s="24" cm="1">
        <f t="array" ref="DS29">IF(_xlfn.XLOOKUP($A29,data_i,_xlfn.XLOOKUP(DS$4,data_col,data_val)) &gt; 0,_xlfn.XLOOKUP($A29,data_i,_xlfn.XLOOKUP(DS$4,data_col,data_val))," ")</f>
        <v>231</v>
      </c>
      <c r="DT29" s="24" cm="1">
        <f t="array" ref="DT29">IF(_xlfn.XLOOKUP($A29,data_i,_xlfn.XLOOKUP(DT$4,data_col,data_val)) &gt; 0,_xlfn.XLOOKUP($A29,data_i,_xlfn.XLOOKUP(DT$4,data_col,data_val))," ")</f>
        <v>427</v>
      </c>
      <c r="DU29" s="24" cm="1">
        <f t="array" ref="DU29">IF(_xlfn.XLOOKUP($A29,data_i,_xlfn.XLOOKUP(DU$4,data_col,data_val)) &gt; 0,_xlfn.XLOOKUP($A29,data_i,_xlfn.XLOOKUP(DU$4,data_col,data_val))," ")</f>
        <v>354</v>
      </c>
      <c r="DV29" s="24" cm="1">
        <f t="array" ref="DV29">IF(_xlfn.XLOOKUP($A29,data_i,_xlfn.XLOOKUP(DV$4,data_col,data_val)) &gt; 0,_xlfn.XLOOKUP($A29,data_i,_xlfn.XLOOKUP(DV$4,data_col,data_val))," ")</f>
        <v>451</v>
      </c>
      <c r="DW29" s="24" cm="1">
        <f t="array" ref="DW29">IF(_xlfn.XLOOKUP($A29,data_i,_xlfn.XLOOKUP(DW$4,data_col,data_val)) &gt; 0,_xlfn.XLOOKUP($A29,data_i,_xlfn.XLOOKUP(DW$4,data_col,data_val))," ")</f>
        <v>317</v>
      </c>
      <c r="DX29" s="24" cm="1">
        <f t="array" ref="DX29">IF(_xlfn.XLOOKUP($A29,data_i,_xlfn.XLOOKUP(DX$4,data_col,data_val)) &gt; 0,_xlfn.XLOOKUP($A29,data_i,_xlfn.XLOOKUP(DX$4,data_col,data_val))," ")</f>
        <v>402</v>
      </c>
      <c r="DY29" s="24" cm="1">
        <f t="array" ref="DY29">IF(_xlfn.XLOOKUP($A29,data_i,_xlfn.XLOOKUP(DY$4,data_col,data_val)) &gt; 0,_xlfn.XLOOKUP($A29,data_i,_xlfn.XLOOKUP(DY$4,data_col,data_val))," ")</f>
        <v>317</v>
      </c>
      <c r="DZ29" s="24" cm="1">
        <f t="array" ref="DZ29">IF(_xlfn.XLOOKUP($A29,data_i,_xlfn.XLOOKUP(DZ$4,data_col,data_val)) &gt; 0,_xlfn.XLOOKUP($A29,data_i,_xlfn.XLOOKUP(DZ$4,data_col,data_val))," ")</f>
        <v>244</v>
      </c>
      <c r="EA29" s="24" cm="1">
        <f t="array" ref="EA29">IF(_xlfn.XLOOKUP($A29,data_i,_xlfn.XLOOKUP(EA$4,data_col,data_val)) &gt; 0,_xlfn.XLOOKUP($A29,data_i,_xlfn.XLOOKUP(EA$4,data_col,data_val))," ")</f>
        <v>256</v>
      </c>
      <c r="EB29" s="24" cm="1">
        <f t="array" ref="EB29">IF(_xlfn.XLOOKUP($A29,data_i,_xlfn.XLOOKUP(EB$4,data_col,data_val)) &gt; 0,_xlfn.XLOOKUP($A29,data_i,_xlfn.XLOOKUP(EB$4,data_col,data_val))," ")</f>
        <v>329</v>
      </c>
      <c r="EC29" s="24" cm="1">
        <f t="array" ref="EC29">IF(_xlfn.XLOOKUP($A29,data_i,_xlfn.XLOOKUP(EC$4,data_col,data_val)) &gt; 0,_xlfn.XLOOKUP($A29,data_i,_xlfn.XLOOKUP(EC$4,data_col,data_val))," ")</f>
        <v>305</v>
      </c>
      <c r="ED29" s="24" cm="1">
        <f t="array" ref="ED29">IF(_xlfn.XLOOKUP($A29,data_i,_xlfn.XLOOKUP(ED$4,data_col,data_val)) &gt; 0,_xlfn.XLOOKUP($A29,data_i,_xlfn.XLOOKUP(ED$4,data_col,data_val))," ")</f>
        <v>439</v>
      </c>
      <c r="EE29" s="25"/>
      <c r="EF29" s="24" cm="1">
        <f t="array" ref="EF29">IF(_xlfn.XLOOKUP($A29,data_i,_xlfn.XLOOKUP(EF$4,data_col,data_val)) &gt; 0,_xlfn.XLOOKUP($A29,data_i,_xlfn.XLOOKUP(EF$4,data_col,data_val))," ")</f>
        <v>385</v>
      </c>
      <c r="EG29" s="24" cm="1">
        <f t="array" ref="EG29">IF(_xlfn.XLOOKUP($A29,data_i,_xlfn.XLOOKUP(EG$4,data_col,data_val)) &gt; 0,_xlfn.XLOOKUP($A29,data_i,_xlfn.XLOOKUP(EG$4,data_col,data_val))," ")</f>
        <v>387</v>
      </c>
      <c r="EH29" s="24" cm="1">
        <f t="array" ref="EH29">IF(_xlfn.XLOOKUP($A29,data_i,_xlfn.XLOOKUP(EH$4,data_col,data_val)) &gt; 0,_xlfn.XLOOKUP($A29,data_i,_xlfn.XLOOKUP(EH$4,data_col,data_val))," ")</f>
        <v>386</v>
      </c>
      <c r="EI29" s="24" cm="1">
        <f t="array" ref="EI29">IF(_xlfn.XLOOKUP($A29,data_i,_xlfn.XLOOKUP(EI$4,data_col,data_val)) &gt; 0,_xlfn.XLOOKUP($A29,data_i,_xlfn.XLOOKUP(EI$4,data_col,data_val))," ")</f>
        <v>385</v>
      </c>
      <c r="EJ29" s="24" cm="1">
        <f t="array" ref="EJ29">IF(_xlfn.XLOOKUP($A29,data_i,_xlfn.XLOOKUP(EJ$4,data_col,data_val)) &gt; 0,_xlfn.XLOOKUP($A29,data_i,_xlfn.XLOOKUP(EJ$4,data_col,data_val))," ")</f>
        <v>390</v>
      </c>
      <c r="EK29" s="24" cm="1">
        <f t="array" ref="EK29">IF(_xlfn.XLOOKUP($A29,data_i,_xlfn.XLOOKUP(EK$4,data_col,data_val)) &gt; 0,_xlfn.XLOOKUP($A29,data_i,_xlfn.XLOOKUP(EK$4,data_col,data_val))," ")</f>
        <v>386</v>
      </c>
      <c r="EL29" s="24" cm="1">
        <f t="array" ref="EL29">IF(_xlfn.XLOOKUP($A29,data_i,_xlfn.XLOOKUP(EL$4,data_col,data_val)) &gt; 0,_xlfn.XLOOKUP($A29,data_i,_xlfn.XLOOKUP(EL$4,data_col,data_val))," ")</f>
        <v>383</v>
      </c>
      <c r="EM29" s="24" cm="1">
        <f t="array" ref="EM29">IF(_xlfn.XLOOKUP($A29,data_i,_xlfn.XLOOKUP(EM$4,data_col,data_val)) &gt; 0,_xlfn.XLOOKUP($A29,data_i,_xlfn.XLOOKUP(EM$4,data_col,data_val))," ")</f>
        <v>373</v>
      </c>
      <c r="EN29" s="24" cm="1">
        <f t="array" ref="EN29">IF(_xlfn.XLOOKUP($A29,data_i,_xlfn.XLOOKUP(EN$4,data_col,data_val)) &gt; 0,_xlfn.XLOOKUP($A29,data_i,_xlfn.XLOOKUP(EN$4,data_col,data_val))," ")</f>
        <v>382</v>
      </c>
      <c r="EO29" s="24" cm="1">
        <f t="array" ref="EO29">IF(_xlfn.XLOOKUP($A29,data_i,_xlfn.XLOOKUP(EO$4,data_col,data_val)) &gt; 0,_xlfn.XLOOKUP($A29,data_i,_xlfn.XLOOKUP(EO$4,data_col,data_val))," ")</f>
        <v>384</v>
      </c>
      <c r="EP29" s="24" cm="1">
        <f t="array" ref="EP29">IF(_xlfn.XLOOKUP($A29,data_i,_xlfn.XLOOKUP(EP$4,data_col,data_val)) &gt; 0,_xlfn.XLOOKUP($A29,data_i,_xlfn.XLOOKUP(EP$4,data_col,data_val))," ")</f>
        <v>382</v>
      </c>
      <c r="EQ29" s="24" cm="1">
        <f t="array" ref="EQ29">IF(_xlfn.XLOOKUP($A29,data_i,_xlfn.XLOOKUP(EQ$4,data_col,data_val)) &gt; 0,_xlfn.XLOOKUP($A29,data_i,_xlfn.XLOOKUP(EQ$4,data_col,data_val))," ")</f>
        <v>390</v>
      </c>
      <c r="ER29" s="24" cm="1">
        <f t="array" ref="ER29">IF(_xlfn.XLOOKUP($A29,data_i,_xlfn.XLOOKUP(ER$4,data_col,data_val)) &gt; 0,_xlfn.XLOOKUP($A29,data_i,_xlfn.XLOOKUP(ER$4,data_col,data_val))," ")</f>
        <v>383</v>
      </c>
      <c r="ES29" s="24" cm="1">
        <f t="array" ref="ES29">IF(_xlfn.XLOOKUP($A29,data_i,_xlfn.XLOOKUP(ES$4,data_col,data_val)) &gt; 0,_xlfn.XLOOKUP($A29,data_i,_xlfn.XLOOKUP(ES$4,data_col,data_val))," ")</f>
        <v>385</v>
      </c>
      <c r="ET29" s="24" cm="1">
        <f t="array" ref="ET29">IF(_xlfn.XLOOKUP($A29,data_i,_xlfn.XLOOKUP(ET$4,data_col,data_val)) &gt; 0,_xlfn.XLOOKUP($A29,data_i,_xlfn.XLOOKUP(ET$4,data_col,data_val))," ")</f>
        <v>381</v>
      </c>
      <c r="EU29" s="24" cm="1">
        <f t="array" ref="EU29">IF(_xlfn.XLOOKUP($A29,data_i,_xlfn.XLOOKUP(EU$4,data_col,data_val)) &gt; 0,_xlfn.XLOOKUP($A29,data_i,_xlfn.XLOOKUP(EU$4,data_col,data_val))," ")</f>
        <v>387</v>
      </c>
      <c r="EV29" s="24" cm="1">
        <f t="array" ref="EV29">IF(_xlfn.XLOOKUP($A29,data_i,_xlfn.XLOOKUP(EV$4,data_col,data_val)) &gt; 0,_xlfn.XLOOKUP($A29,data_i,_xlfn.XLOOKUP(EV$4,data_col,data_val))," ")</f>
        <v>381</v>
      </c>
      <c r="EW29" s="24" cm="1">
        <f t="array" ref="EW29">IF(_xlfn.XLOOKUP($A29,data_i,_xlfn.XLOOKUP(EW$4,data_col,data_val)) &gt; 0,_xlfn.XLOOKUP($A29,data_i,_xlfn.XLOOKUP(EW$4,data_col,data_val))," ")</f>
        <v>383</v>
      </c>
      <c r="EX29" s="24" cm="1">
        <f t="array" ref="EX29">IF(_xlfn.XLOOKUP($A29,data_i,_xlfn.XLOOKUP(EX$4,data_col,data_val)) &gt; 0,_xlfn.XLOOKUP($A29,data_i,_xlfn.XLOOKUP(EX$4,data_col,data_val))," ")</f>
        <v>387</v>
      </c>
      <c r="EY29" s="24" cm="1">
        <f t="array" ref="EY29">IF(_xlfn.XLOOKUP($A29,data_i,_xlfn.XLOOKUP(EY$4,data_col,data_val)) &gt; 0,_xlfn.XLOOKUP($A29,data_i,_xlfn.XLOOKUP(EY$4,data_col,data_val))," ")</f>
        <v>385</v>
      </c>
      <c r="EZ29" s="24" cm="1">
        <f t="array" ref="EZ29">IF(_xlfn.XLOOKUP($A29,data_i,_xlfn.XLOOKUP(EZ$4,data_col,data_val)) &gt; 0,_xlfn.XLOOKUP($A29,data_i,_xlfn.XLOOKUP(EZ$4,data_col,data_val))," ")</f>
        <v>379</v>
      </c>
      <c r="FA29" s="24" cm="1">
        <f t="array" ref="FA29">IF(_xlfn.XLOOKUP($A29,data_i,_xlfn.XLOOKUP(FA$4,data_col,data_val)) &gt; 0,_xlfn.XLOOKUP($A29,data_i,_xlfn.XLOOKUP(FA$4,data_col,data_val))," ")</f>
        <v>386</v>
      </c>
      <c r="FB29" s="24" cm="1">
        <f t="array" ref="FB29">IF(_xlfn.XLOOKUP($A29,data_i,_xlfn.XLOOKUP(FB$4,data_col,data_val)) &gt; 0,_xlfn.XLOOKUP($A29,data_i,_xlfn.XLOOKUP(FB$4,data_col,data_val))," ")</f>
        <v>380</v>
      </c>
      <c r="FC29" s="24" t="str" cm="1">
        <f t="array" ref="FC29">IF(_xlfn.XLOOKUP($A29,data_i,_xlfn.XLOOKUP(FC$4,data_col,data_val)) &gt; 0,_xlfn.XLOOKUP($A29,data_i,_xlfn.XLOOKUP(FC$4,data_col,data_val))," ")</f>
        <v xml:space="preserve"> </v>
      </c>
      <c r="FD29" s="25"/>
      <c r="FE29" s="24" cm="1">
        <f t="array" ref="FE29">IF(_xlfn.XLOOKUP($A29,data_i,_xlfn.XLOOKUP(FE$4,data_col,data_val)) &gt; 0,_xlfn.XLOOKUP($A29,data_i,_xlfn.XLOOKUP(FE$4,data_col,data_val))," ")</f>
        <v>507</v>
      </c>
      <c r="FF29" s="24" cm="1">
        <f t="array" ref="FF29">IF(_xlfn.XLOOKUP($A29,data_i,_xlfn.XLOOKUP(FF$4,data_col,data_val)) &gt; 0,_xlfn.XLOOKUP($A29,data_i,_xlfn.XLOOKUP(FF$4,data_col,data_val))," ")</f>
        <v>507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505</v>
      </c>
      <c r="FI29" s="24" cm="1">
        <f t="array" ref="FI29">IF(_xlfn.XLOOKUP($A29,data_i,_xlfn.XLOOKUP(FI$4,data_col,data_val)) &gt; 0,_xlfn.XLOOKUP($A29,data_i,_xlfn.XLOOKUP(FI$4,data_col,data_val))," ")</f>
        <v>506</v>
      </c>
      <c r="FJ29" s="24" cm="1">
        <f t="array" ref="FJ29">IF(_xlfn.XLOOKUP($A29,data_i,_xlfn.XLOOKUP(FJ$4,data_col,data_val)) &gt; 0,_xlfn.XLOOKUP($A29,data_i,_xlfn.XLOOKUP(FJ$4,data_col,data_val))," ")</f>
        <v>506</v>
      </c>
      <c r="FK29" s="24" cm="1">
        <f t="array" ref="FK29">IF(_xlfn.XLOOKUP($A29,data_i,_xlfn.XLOOKUP(FK$4,data_col,data_val)) &gt; 0,_xlfn.XLOOKUP($A29,data_i,_xlfn.XLOOKUP(FK$4,data_col,data_val))," ")</f>
        <v>508</v>
      </c>
      <c r="FL29" s="24" cm="1">
        <f t="array" ref="FL29">IF(_xlfn.XLOOKUP($A29,data_i,_xlfn.XLOOKUP(FL$4,data_col,data_val)) &gt; 0,_xlfn.XLOOKUP($A29,data_i,_xlfn.XLOOKUP(FL$4,data_col,data_val))," ")</f>
        <v>504</v>
      </c>
      <c r="FM29" s="24" cm="1">
        <f t="array" ref="FM29">IF(_xlfn.XLOOKUP($A29,data_i,_xlfn.XLOOKUP(FM$4,data_col,data_val)) &gt; 0,_xlfn.XLOOKUP($A29,data_i,_xlfn.XLOOKUP(FM$4,data_col,data_val))," ")</f>
        <v>505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505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507</v>
      </c>
      <c r="FR29" s="24" cm="1">
        <f t="array" ref="FR29">IF(_xlfn.XLOOKUP($A29,data_i,_xlfn.XLOOKUP(FR$4,data_col,data_val)) &gt; 0,_xlfn.XLOOKUP($A29,data_i,_xlfn.XLOOKUP(FR$4,data_col,data_val))," ")</f>
        <v>507</v>
      </c>
      <c r="FS29" s="24" cm="1">
        <f t="array" ref="FS29">IF(_xlfn.XLOOKUP($A29,data_i,_xlfn.XLOOKUP(FS$4,data_col,data_val)) &gt; 0,_xlfn.XLOOKUP($A29,data_i,_xlfn.XLOOKUP(FS$4,data_col,data_val))," ")</f>
        <v>508</v>
      </c>
      <c r="FT29" s="24" cm="1">
        <f t="array" ref="FT29">IF(_xlfn.XLOOKUP($A29,data_i,_xlfn.XLOOKUP(FT$4,data_col,data_val)) &gt; 0,_xlfn.XLOOKUP($A29,data_i,_xlfn.XLOOKUP(FT$4,data_col,data_val))," ")</f>
        <v>508</v>
      </c>
      <c r="FU29" s="24" cm="1">
        <f t="array" ref="FU29">IF(_xlfn.XLOOKUP($A29,data_i,_xlfn.XLOOKUP(FU$4,data_col,data_val)) &gt; 0,_xlfn.XLOOKUP($A29,data_i,_xlfn.XLOOKUP(FU$4,data_col,data_val))," ")</f>
        <v>506</v>
      </c>
      <c r="FV29" s="24" cm="1">
        <f t="array" ref="FV29">IF(_xlfn.XLOOKUP($A29,data_i,_xlfn.XLOOKUP(FV$4,data_col,data_val)) &gt; 0,_xlfn.XLOOKUP($A29,data_i,_xlfn.XLOOKUP(FV$4,data_col,data_val))," ")</f>
        <v>509</v>
      </c>
      <c r="FW29" s="24" cm="1">
        <f t="array" ref="FW29">IF(_xlfn.XLOOKUP($A29,data_i,_xlfn.XLOOKUP(FW$4,data_col,data_val)) &gt; 0,_xlfn.XLOOKUP($A29,data_i,_xlfn.XLOOKUP(FW$4,data_col,data_val))," ")</f>
        <v>506</v>
      </c>
      <c r="FX29" s="24" cm="1">
        <f t="array" ref="FX29">IF(_xlfn.XLOOKUP($A29,data_i,_xlfn.XLOOKUP(FX$4,data_col,data_val)) &gt; 0,_xlfn.XLOOKUP($A29,data_i,_xlfn.XLOOKUP(FX$4,data_col,data_val))," ")</f>
        <v>497</v>
      </c>
      <c r="FY29" s="24" cm="1">
        <f t="array" ref="FY29">IF(_xlfn.XLOOKUP($A29,data_i,_xlfn.XLOOKUP(FY$4,data_col,data_val)) &gt; 0,_xlfn.XLOOKUP($A29,data_i,_xlfn.XLOOKUP(FY$4,data_col,data_val))," ")</f>
        <v>507</v>
      </c>
      <c r="FZ29" s="24" cm="1">
        <f t="array" ref="FZ29">IF(_xlfn.XLOOKUP($A29,data_i,_xlfn.XLOOKUP(FZ$4,data_col,data_val)) &gt; 0,_xlfn.XLOOKUP($A29,data_i,_xlfn.XLOOKUP(FZ$4,data_col,data_val))," ")</f>
        <v>510</v>
      </c>
      <c r="GA29" s="24" cm="1">
        <f t="array" ref="GA29">IF(_xlfn.XLOOKUP($A29,data_i,_xlfn.XLOOKUP(GA$4,data_col,data_val)) &gt; 0,_xlfn.XLOOKUP($A29,data_i,_xlfn.XLOOKUP(GA$4,data_col,data_val))," ")</f>
        <v>499</v>
      </c>
      <c r="GB29" s="24" cm="1">
        <f t="array" ref="GB29">IF(_xlfn.XLOOKUP($A29,data_i,_xlfn.XLOOKUP(GB$4,data_col,data_val)) &gt; 0,_xlfn.XLOOKUP($A29,data_i,_xlfn.XLOOKUP(GB$4,data_col,data_val))," ")</f>
        <v>506</v>
      </c>
      <c r="GC29" s="25"/>
      <c r="GD29" s="114"/>
      <c r="GE29" s="25"/>
    </row>
    <row r="30" spans="1:234" x14ac:dyDescent="0.2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19766</v>
      </c>
      <c r="K30" s="142" cm="1">
        <f t="array" ref="K30">_xlfn.XLOOKUP($A30,data_i,_xlfn.XLOOKUP(K$4,data_col,data_val))</f>
        <v>1281</v>
      </c>
      <c r="L30" s="24">
        <f t="shared" si="1"/>
        <v>15.430132708821233</v>
      </c>
      <c r="M30" s="201" cm="1">
        <f t="array" ref="M30">HYPERLINK(GM30,_xlfn.XLOOKUP($A30,val_i,_xlfn.XLOOKUP(M$4,val_col,val_val)))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1327</v>
      </c>
      <c r="P30" s="24" cm="1">
        <f t="array" ref="P30">K30-_xlfn.XLOOKUP($A30,val_i,_xlfn.XLOOKUP("Starts@Start",val_col,val_val))</f>
        <v>63</v>
      </c>
      <c r="Q30" s="109">
        <f t="shared" si="2"/>
        <v>21.063492063492063</v>
      </c>
      <c r="R30" s="110">
        <f t="shared" si="3"/>
        <v>13.968421052631578</v>
      </c>
      <c r="S30" s="97">
        <f t="shared" si="4"/>
        <v>44242.930001334462</v>
      </c>
      <c r="T30" s="97">
        <f t="shared" si="4"/>
        <v>44386.110106835593</v>
      </c>
      <c r="U30" s="97">
        <f t="shared" si="4"/>
        <v>44529.290212336724</v>
      </c>
      <c r="V30" s="147"/>
      <c r="W30" s="131" t="str" cm="1">
        <f t="array" ref="W30">_xlfn.XLOOKUP($A30,data_i,_xlfn.XLOOKUP(W$4,data_col,data_val))</f>
        <v>Running</v>
      </c>
      <c r="X30" s="131" cm="1">
        <f t="array" ref="X30">_xlfn.XLOOKUP($A30,data_i,_xlfn.XLOOKUP(X$4,data_col,data_val))</f>
        <v>19766</v>
      </c>
      <c r="Y30" s="131" cm="1">
        <f t="array" ref="Y30">_xlfn.XLOOKUP($A30,data_i,_xlfn.XLOOKUP(Y$4,data_col,data_val))</f>
        <v>1281</v>
      </c>
      <c r="Z30" s="131" cm="1">
        <f t="array" ref="Z30">_xlfn.XLOOKUP($A30,data_i,_xlfn.XLOOKUP(Z$4,data_col,data_val))</f>
        <v>17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0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40</v>
      </c>
      <c r="AG30" s="131" cm="1">
        <f t="array" ref="AG30">_xlfn.XLOOKUP($A30,data_i,_xlfn.XLOOKUP(AG$4,data_col,data_val))</f>
        <v>11</v>
      </c>
      <c r="AH30" s="142" cm="1">
        <f t="array" ref="AH30">_xlfn.XLOOKUP($A30,data_i,_xlfn.XLOOKUP(AH$4,data_col,data_val))</f>
        <v>94.3</v>
      </c>
      <c r="AI30" s="142"/>
      <c r="AJ30" s="241" cm="1">
        <f t="array" ref="AJ30">_xlfn.XLOOKUP($A30,prop_i,_xlfn.XLOOKUP(AJ$4,prop_col,prop_val))</f>
        <v>42837</v>
      </c>
      <c r="AK30" s="142"/>
      <c r="AM30" s="142" cm="1">
        <f t="array" ref="AM30">_xlfn.XLOOKUP($A30,data_i,_xlfn.XLOOKUP(AM$4,data_col,data_val))</f>
        <v>2683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22.032316622183167</v>
      </c>
      <c r="AP30" s="25"/>
      <c r="AQ30" s="142" cm="1">
        <f t="array" ref="AQ30">_xlfn.XLOOKUP($A30,data_i,_xlfn.XLOOKUP(AQ$4,data_col,data_val))</f>
        <v>2683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100</v>
      </c>
      <c r="AT30" s="131" cm="1">
        <f t="array" ref="AT30">_xlfn.XLOOKUP($A30,data_i,_xlfn.XLOOKUP(AT$4,data_col,data_val))</f>
        <v>100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100</v>
      </c>
      <c r="AW30" s="24"/>
      <c r="AX30" s="131" cm="1">
        <f t="array" ref="AX30">_xlfn.XLOOKUP($A30,data_i,_xlfn.XLOOKUP(AX$4,data_col,data_val))</f>
        <v>2681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1327</v>
      </c>
      <c r="BB30" s="203" t="str" cm="1">
        <f t="array" ref="BB30">IF(_xlfn.XLOOKUP($A30,data_i,_xlfn.XLOOKUP(BB$4,data_col,data_val)) &gt; 0,_xlfn.XLOOKUP($A30,data_i,_xlfn.XLOOKUP(BB$4,data_col,data_val))," ")</f>
        <v xml:space="preserve"> </v>
      </c>
      <c r="BC30" s="110" cm="1">
        <f t="array" ref="BC30">_xlfn.XLOOKUP($A30,data_i,_xlfn.XLOOKUP(BC$4,data_col,data_val))</f>
        <v>-27.029999999999994</v>
      </c>
      <c r="BD30" s="139" cm="1">
        <f t="array" ref="BD30">_xlfn.XLOOKUP($A30,data_i,_xlfn.XLOOKUP(BD$4,data_col,data_val))</f>
        <v>4.1669999999999998</v>
      </c>
      <c r="BE30" s="139" cm="1">
        <f t="array" ref="BE30">_xlfn.XLOOKUP($A30,data_i,_xlfn.XLOOKUP(BE$4,data_col,data_val))</f>
        <v>0.77563636363636368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1.9039999999999999</v>
      </c>
      <c r="BI30" s="139" cm="1">
        <f t="array" ref="BI30">_xlfn.XLOOKUP($A30,data_i,_xlfn.XLOOKUP(BI$4,data_col,data_val))</f>
        <v>0.56000000000000005</v>
      </c>
      <c r="BJ30" s="146">
        <f t="shared" si="6"/>
        <v>178.57142857142856</v>
      </c>
      <c r="BK30" s="139"/>
      <c r="BL30" s="139" cm="1">
        <f t="array" ref="BL30">_xlfn.XLOOKUP($A30,data_i,_xlfn.XLOOKUP(BL$4,data_col,data_val))</f>
        <v>0.72</v>
      </c>
      <c r="BM30" s="24" cm="1">
        <f t="array" ref="BM30">_xlfn.XLOOKUP($A30,data_i,_xlfn.XLOOKUP(BM$4,data_col,data_val))</f>
        <v>22.8</v>
      </c>
      <c r="BN30" s="24" cm="1">
        <f t="array" ref="BN30">_xlfn.XLOOKUP($A30,data_i,_xlfn.XLOOKUP(BN$4,data_col,data_val))</f>
        <v>100</v>
      </c>
      <c r="BO30" s="110" cm="1">
        <f t="array" ref="BO30">_xlfn.XLOOKUP($A30,data_i,_xlfn.XLOOKUP(BO$4,data_col,data_val))</f>
        <v>61.5</v>
      </c>
      <c r="BP30" s="110" cm="1">
        <f t="array" ref="BP30">_xlfn.XLOOKUP($A30,data_i,_xlfn.XLOOKUP(BP$4,data_col,data_val))</f>
        <v>149</v>
      </c>
      <c r="BQ30" s="110" cm="1">
        <f t="array" ref="BQ30">_xlfn.XLOOKUP($A30,data_i,_xlfn.XLOOKUP(BQ$4,data_col,data_val))</f>
        <v>12.1</v>
      </c>
      <c r="BR30" s="24" cm="1">
        <f t="array" ref="BR30">_xlfn.XLOOKUP($A30,data_i,_xlfn.XLOOKUP(BR$4,data_col,data_val))</f>
        <v>1170</v>
      </c>
      <c r="BS30" s="24" cm="1">
        <f t="array" ref="BS30">_xlfn.XLOOKUP($A30,data_i,_xlfn.XLOOKUP(BS$4,data_col,data_val))</f>
        <v>165</v>
      </c>
      <c r="BT30" s="109">
        <f t="shared" si="7"/>
        <v>593.25408497594378</v>
      </c>
      <c r="BU30" s="162">
        <f>IFERROR((AX30*_xlfn.XLOOKUP(F30,summary!$S$3:$S$6,summary!$W$31:$W$34))/(BT30*$BS$1)," ")</f>
        <v>0.45013289303729725</v>
      </c>
      <c r="BV30" s="24" cm="1">
        <f t="array" ref="BV30">_xlfn.XLOOKUP($A30,data_i,_xlfn.XLOOKUP(BV$4,data_col,data_val))</f>
        <v>0</v>
      </c>
      <c r="BW30" s="24" cm="1">
        <f t="array" ref="BW30">_xlfn.XLOOKUP($A30,data_i,_xlfn.XLOOKUP(BW$4,data_col,data_val))</f>
        <v>0</v>
      </c>
      <c r="BX30" s="110" cm="1">
        <f t="array" ref="BX30">_xlfn.XLOOKUP($A30,data_i,_xlfn.XLOOKUP(BX$4,data_col,data_val))</f>
        <v>0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72.7</v>
      </c>
      <c r="CG30" s="110"/>
      <c r="CH30" s="24" cm="1">
        <f t="array" ref="CH30">IF(_xlfn.XLOOKUP($A30,data_i,_xlfn.XLOOKUP(CH$4,data_col,data_val)) &gt; 0,_xlfn.XLOOKUP($A30,data_i,_xlfn.XLOOKUP(CH$4,data_col,data_val))," ")</f>
        <v>159</v>
      </c>
      <c r="CI30" s="24" cm="1">
        <f t="array" ref="CI30">IF(_xlfn.XLOOKUP($A30,data_i,_xlfn.XLOOKUP(CI$4,data_col,data_val)) &gt; 0,_xlfn.XLOOKUP($A30,data_i,_xlfn.XLOOKUP(CI$4,data_col,data_val))," ")</f>
        <v>111</v>
      </c>
      <c r="CJ30" s="24" cm="1">
        <f t="array" ref="CJ30">IF(_xlfn.XLOOKUP($A30,data_i,_xlfn.XLOOKUP(CJ$4,data_col,data_val)) &gt; 0,_xlfn.XLOOKUP($A30,data_i,_xlfn.XLOOKUP(CJ$4,data_col,data_val))," ")</f>
        <v>95</v>
      </c>
      <c r="CK30" s="24" cm="1">
        <f t="array" ref="CK30">IF(_xlfn.XLOOKUP($A30,data_i,_xlfn.XLOOKUP(CK$4,data_col,data_val)) &gt; 0,_xlfn.XLOOKUP($A30,data_i,_xlfn.XLOOKUP(CK$4,data_col,data_val))," ")</f>
        <v>95</v>
      </c>
      <c r="CL30" s="24" cm="1">
        <f t="array" ref="CL30">IF(_xlfn.XLOOKUP($A30,data_i,_xlfn.XLOOKUP(CL$4,data_col,data_val)) &gt; 0,_xlfn.XLOOKUP($A30,data_i,_xlfn.XLOOKUP(CL$4,data_col,data_val))," ")</f>
        <v>159</v>
      </c>
      <c r="CM30" s="24" cm="1">
        <f t="array" ref="CM30">IF(_xlfn.XLOOKUP($A30,data_i,_xlfn.XLOOKUP(CM$4,data_col,data_val)) &gt; 0,_xlfn.XLOOKUP($A30,data_i,_xlfn.XLOOKUP(CM$4,data_col,data_val))," ")</f>
        <v>95</v>
      </c>
      <c r="CN30" s="24" cm="1">
        <f t="array" ref="CN30">IF(_xlfn.XLOOKUP($A30,data_i,_xlfn.XLOOKUP(CN$4,data_col,data_val)) &gt; 0,_xlfn.XLOOKUP($A30,data_i,_xlfn.XLOOKUP(CN$4,data_col,data_val))," ")</f>
        <v>143</v>
      </c>
      <c r="CO30" s="24" cm="1">
        <f t="array" ref="CO30">IF(_xlfn.XLOOKUP($A30,data_i,_xlfn.XLOOKUP(CO$4,data_col,data_val)) &gt; 0,_xlfn.XLOOKUP($A30,data_i,_xlfn.XLOOKUP(CO$4,data_col,data_val))," ")</f>
        <v>127</v>
      </c>
      <c r="CP30" s="24" cm="1">
        <f t="array" ref="CP30">IF(_xlfn.XLOOKUP($A30,data_i,_xlfn.XLOOKUP(CP$4,data_col,data_val)) &gt; 0,_xlfn.XLOOKUP($A30,data_i,_xlfn.XLOOKUP(CP$4,data_col,data_val))," ")</f>
        <v>143</v>
      </c>
      <c r="CQ30" s="24" cm="1">
        <f t="array" ref="CQ30">IF(_xlfn.XLOOKUP($A30,data_i,_xlfn.XLOOKUP(CQ$4,data_col,data_val)) &gt; 0,_xlfn.XLOOKUP($A30,data_i,_xlfn.XLOOKUP(CQ$4,data_col,data_val))," ")</f>
        <v>176</v>
      </c>
      <c r="CR30" s="24" cm="1">
        <f t="array" ref="CR30">IF(_xlfn.XLOOKUP($A30,data_i,_xlfn.XLOOKUP(CR$4,data_col,data_val)) &gt; 0,_xlfn.XLOOKUP($A30,data_i,_xlfn.XLOOKUP(CR$4,data_col,data_val))," ")</f>
        <v>95</v>
      </c>
      <c r="CS30" s="24" cm="1">
        <f t="array" ref="CS30">IF(_xlfn.XLOOKUP($A30,data_i,_xlfn.XLOOKUP(CS$4,data_col,data_val)) &gt; 0,_xlfn.XLOOKUP($A30,data_i,_xlfn.XLOOKUP(CS$4,data_col,data_val))," ")</f>
        <v>111</v>
      </c>
      <c r="CT30" s="24" cm="1">
        <f t="array" ref="CT30">IF(_xlfn.XLOOKUP($A30,data_i,_xlfn.XLOOKUP(CT$4,data_col,data_val)) &gt; 0,_xlfn.XLOOKUP($A30,data_i,_xlfn.XLOOKUP(CT$4,data_col,data_val))," ")</f>
        <v>95</v>
      </c>
      <c r="CU30" s="24" cm="1">
        <f t="array" ref="CU30">IF(_xlfn.XLOOKUP($A30,data_i,_xlfn.XLOOKUP(CU$4,data_col,data_val)) &gt; 0,_xlfn.XLOOKUP($A30,data_i,_xlfn.XLOOKUP(CU$4,data_col,data_val))," ")</f>
        <v>176</v>
      </c>
      <c r="CV30" s="24" cm="1">
        <f t="array" ref="CV30">IF(_xlfn.XLOOKUP($A30,data_i,_xlfn.XLOOKUP(CV$4,data_col,data_val)) &gt; 0,_xlfn.XLOOKUP($A30,data_i,_xlfn.XLOOKUP(CV$4,data_col,data_val))," ")</f>
        <v>159</v>
      </c>
      <c r="CW30" s="24" cm="1">
        <f t="array" ref="CW30">IF(_xlfn.XLOOKUP($A30,data_i,_xlfn.XLOOKUP(CW$4,data_col,data_val)) &gt; 0,_xlfn.XLOOKUP($A30,data_i,_xlfn.XLOOKUP(CW$4,data_col,data_val))," ")</f>
        <v>127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cm="1">
        <f t="array" ref="DG30">IF(_xlfn.XLOOKUP($A30,data_i,_xlfn.XLOOKUP(DG$4,data_col,data_val)) &gt; 0,_xlfn.XLOOKUP($A30,data_i,_xlfn.XLOOKUP(DG$4,data_col,data_val))," ")</f>
        <v>503</v>
      </c>
      <c r="DH30" s="24" cm="1">
        <f t="array" ref="DH30">IF(_xlfn.XLOOKUP($A30,data_i,_xlfn.XLOOKUP(DH$4,data_col,data_val)) &gt; 0,_xlfn.XLOOKUP($A30,data_i,_xlfn.XLOOKUP(DH$4,data_col,data_val))," ")</f>
        <v>430</v>
      </c>
      <c r="DI30" s="24" cm="1">
        <f t="array" ref="DI30">IF(_xlfn.XLOOKUP($A30,data_i,_xlfn.XLOOKUP(DI$4,data_col,data_val)) &gt; 0,_xlfn.XLOOKUP($A30,data_i,_xlfn.XLOOKUP(DI$4,data_col,data_val))," ")</f>
        <v>421</v>
      </c>
      <c r="DJ30" s="24" cm="1">
        <f t="array" ref="DJ30">IF(_xlfn.XLOOKUP($A30,data_i,_xlfn.XLOOKUP(DJ$4,data_col,data_val)) &gt; 0,_xlfn.XLOOKUP($A30,data_i,_xlfn.XLOOKUP(DJ$4,data_col,data_val))," ")</f>
        <v>430</v>
      </c>
      <c r="DK30" s="24" cm="1">
        <f t="array" ref="DK30">IF(_xlfn.XLOOKUP($A30,data_i,_xlfn.XLOOKUP(DK$4,data_col,data_val)) &gt; 0,_xlfn.XLOOKUP($A30,data_i,_xlfn.XLOOKUP(DK$4,data_col,data_val))," ")</f>
        <v>473</v>
      </c>
      <c r="DL30" s="24" cm="1">
        <f t="array" ref="DL30">IF(_xlfn.XLOOKUP($A30,data_i,_xlfn.XLOOKUP(DL$4,data_col,data_val)) &gt; 0,_xlfn.XLOOKUP($A30,data_i,_xlfn.XLOOKUP(DL$4,data_col,data_val))," ")</f>
        <v>356</v>
      </c>
      <c r="DM30" s="24" cm="1">
        <f t="array" ref="DM30">IF(_xlfn.XLOOKUP($A30,data_i,_xlfn.XLOOKUP(DM$4,data_col,data_val)) &gt; 0,_xlfn.XLOOKUP($A30,data_i,_xlfn.XLOOKUP(DM$4,data_col,data_val))," ")</f>
        <v>648</v>
      </c>
      <c r="DN30" s="24" cm="1">
        <f t="array" ref="DN30">IF(_xlfn.XLOOKUP($A30,data_i,_xlfn.XLOOKUP(DN$4,data_col,data_val)) &gt; 0,_xlfn.XLOOKUP($A30,data_i,_xlfn.XLOOKUP(DN$4,data_col,data_val))," ")</f>
        <v>518</v>
      </c>
      <c r="DO30" s="24" cm="1">
        <f t="array" ref="DO30">IF(_xlfn.XLOOKUP($A30,data_i,_xlfn.XLOOKUP(DO$4,data_col,data_val)) &gt; 0,_xlfn.XLOOKUP($A30,data_i,_xlfn.XLOOKUP(DO$4,data_col,data_val))," ")</f>
        <v>564</v>
      </c>
      <c r="DP30" s="24" cm="1">
        <f t="array" ref="DP30">IF(_xlfn.XLOOKUP($A30,data_i,_xlfn.XLOOKUP(DP$4,data_col,data_val)) &gt; 0,_xlfn.XLOOKUP($A30,data_i,_xlfn.XLOOKUP(DP$4,data_col,data_val))," ")</f>
        <v>431</v>
      </c>
      <c r="DQ30" s="24" cm="1">
        <f t="array" ref="DQ30">IF(_xlfn.XLOOKUP($A30,data_i,_xlfn.XLOOKUP(DQ$4,data_col,data_val)) &gt; 0,_xlfn.XLOOKUP($A30,data_i,_xlfn.XLOOKUP(DQ$4,data_col,data_val))," ")</f>
        <v>670</v>
      </c>
      <c r="DR30" s="24" cm="1">
        <f t="array" ref="DR30">IF(_xlfn.XLOOKUP($A30,data_i,_xlfn.XLOOKUP(DR$4,data_col,data_val)) &gt; 0,_xlfn.XLOOKUP($A30,data_i,_xlfn.XLOOKUP(DR$4,data_col,data_val))," ")</f>
        <v>407</v>
      </c>
      <c r="DS30" s="24" cm="1">
        <f t="array" ref="DS30">IF(_xlfn.XLOOKUP($A30,data_i,_xlfn.XLOOKUP(DS$4,data_col,data_val)) &gt; 0,_xlfn.XLOOKUP($A30,data_i,_xlfn.XLOOKUP(DS$4,data_col,data_val))," ")</f>
        <v>450</v>
      </c>
      <c r="DT30" s="24" cm="1">
        <f t="array" ref="DT30">IF(_xlfn.XLOOKUP($A30,data_i,_xlfn.XLOOKUP(DT$4,data_col,data_val)) &gt; 0,_xlfn.XLOOKUP($A30,data_i,_xlfn.XLOOKUP(DT$4,data_col,data_val))," ")</f>
        <v>600</v>
      </c>
      <c r="DU30" s="24" cm="1">
        <f t="array" ref="DU30">IF(_xlfn.XLOOKUP($A30,data_i,_xlfn.XLOOKUP(DU$4,data_col,data_val)) &gt; 0,_xlfn.XLOOKUP($A30,data_i,_xlfn.XLOOKUP(DU$4,data_col,data_val))," ")</f>
        <v>366</v>
      </c>
      <c r="DV30" s="24" cm="1">
        <f t="array" ref="DV30">IF(_xlfn.XLOOKUP($A30,data_i,_xlfn.XLOOKUP(DV$4,data_col,data_val)) &gt; 0,_xlfn.XLOOKUP($A30,data_i,_xlfn.XLOOKUP(DV$4,data_col,data_val))," ")</f>
        <v>431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</row>
    <row r="31" spans="1:234" x14ac:dyDescent="0.2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11222</v>
      </c>
      <c r="K31" s="142" cm="1">
        <f t="array" ref="K31">_xlfn.XLOOKUP($A31,data_i,_xlfn.XLOOKUP(K$4,data_col,data_val))</f>
        <v>267</v>
      </c>
      <c r="L31" s="24">
        <f t="shared" si="1"/>
        <v>42.029962546816478</v>
      </c>
      <c r="M31" s="201" cm="1">
        <f t="array" ref="M31">HYPERLINK(GM31,_xlfn.XLOOKUP($A31,val_i,_xlfn.XLOOKUP(M$4,val_col,val_val)))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8.4999999999999992E-2</v>
      </c>
      <c r="O31" s="109" cm="1">
        <f t="array" ref="O31">$J31-_xlfn.XLOOKUP($A31,val_i,_xlfn.XLOOKUP("oph@start",val_col,val_val))</f>
        <v>1418</v>
      </c>
      <c r="P31" s="24" cm="1">
        <f t="array" ref="P31">K31-_xlfn.XLOOKUP($A31,val_i,_xlfn.XLOOKUP("Starts@Start",val_col,val_val))</f>
        <v>12</v>
      </c>
      <c r="Q31" s="109">
        <f t="shared" si="2"/>
        <v>118.16666666666667</v>
      </c>
      <c r="R31" s="110">
        <f t="shared" si="3"/>
        <v>12.774774774774775</v>
      </c>
      <c r="S31" s="97">
        <f t="shared" si="4"/>
        <v>44240.308428978606</v>
      </c>
      <c r="T31" s="97">
        <f t="shared" si="4"/>
        <v>44396.866962123881</v>
      </c>
      <c r="U31" s="97">
        <f t="shared" si="4"/>
        <v>44553.425495269155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11222</v>
      </c>
      <c r="Y31" s="131" cm="1">
        <f t="array" ref="Y31">_xlfn.XLOOKUP($A31,data_i,_xlfn.XLOOKUP(Y$4,data_col,data_val))</f>
        <v>267</v>
      </c>
      <c r="Z31" s="131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7.5</v>
      </c>
      <c r="AH31" s="142" cm="1">
        <f t="array" ref="AH31">_xlfn.XLOOKUP($A31,data_i,_xlfn.XLOOKUP(AH$4,data_col,data_val))</f>
        <v>1533.6</v>
      </c>
      <c r="AI31" s="142"/>
      <c r="AJ31" s="241" cm="1">
        <f t="array" ref="AJ31">_xlfn.XLOOKUP($A31,prop_i,_xlfn.XLOOKUP(AJ$4,prop_col,prop_val))</f>
        <v>43041</v>
      </c>
      <c r="AK31" s="142"/>
      <c r="AM31" s="142" cm="1">
        <f t="array" ref="AM31">_xlfn.XLOOKUP($A31,data_i,_xlfn.XLOOKUP(AM$4,data_col,data_val))</f>
        <v>4499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24.507892515348477</v>
      </c>
      <c r="AP31" s="25"/>
      <c r="AQ31" s="142" cm="1">
        <f t="array" ref="AQ31">_xlfn.XLOOKUP($A31,data_i,_xlfn.XLOOKUP(AQ$4,data_col,data_val))</f>
        <v>4499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4503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1418</v>
      </c>
      <c r="BB31" s="203" cm="1">
        <f t="array" ref="BB31">IF(_xlfn.XLOOKUP($A31,data_i,_xlfn.XLOOKUP(BB$4,data_col,data_val)) &gt; 0,_xlfn.XLOOKUP($A31,data_i,_xlfn.XLOOKUP(BB$4,data_col,data_val))," ")</f>
        <v>8.4999999999999992E-2</v>
      </c>
      <c r="BC31" s="110" cm="1">
        <f t="array" ref="BC31">_xlfn.XLOOKUP($A31,data_i,_xlfn.XLOOKUP(BC$4,data_col,data_val))</f>
        <v>-51.39</v>
      </c>
      <c r="BD31" s="139" cm="1">
        <f t="array" ref="BD31">_xlfn.XLOOKUP($A31,data_i,_xlfn.XLOOKUP(BD$4,data_col,data_val))</f>
        <v>3.9819999999999993</v>
      </c>
      <c r="BE31" s="139" cm="1">
        <f t="array" ref="BE31">_xlfn.XLOOKUP($A31,data_i,_xlfn.XLOOKUP(BE$4,data_col,data_val))</f>
        <v>0.98809090909090902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1.9570000000000001</v>
      </c>
      <c r="BI31" s="139" cm="1">
        <f t="array" ref="BI31">_xlfn.XLOOKUP($A31,data_i,_xlfn.XLOOKUP(BI$4,data_col,data_val))</f>
        <v>0.2</v>
      </c>
      <c r="BJ31" s="146">
        <f t="shared" si="6"/>
        <v>500</v>
      </c>
      <c r="BK31" s="139"/>
      <c r="BL31" s="139" cm="1">
        <f t="array" ref="BL31">_xlfn.XLOOKUP($A31,data_i,_xlfn.XLOOKUP(BL$4,data_col,data_val))</f>
        <v>0.59</v>
      </c>
      <c r="BM31" s="24" cm="1">
        <f t="array" ref="BM31">_xlfn.XLOOKUP($A31,data_i,_xlfn.XLOOKUP(BM$4,data_col,data_val))</f>
        <v>16.100000000000001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23.7</v>
      </c>
      <c r="BP31" s="110" cm="1">
        <f t="array" ref="BP31">_xlfn.XLOOKUP($A31,data_i,_xlfn.XLOOKUP(BP$4,data_col,data_val))</f>
        <v>276.5</v>
      </c>
      <c r="BQ31" s="110" cm="1">
        <f t="array" ref="BQ31">_xlfn.XLOOKUP($A31,data_i,_xlfn.XLOOKUP(BQ$4,data_col,data_val))</f>
        <v>23.5</v>
      </c>
      <c r="BR31" s="24" cm="1">
        <f t="array" ref="BR31">_xlfn.XLOOKUP($A31,data_i,_xlfn.XLOOKUP(BR$4,data_col,data_val))</f>
        <v>1125</v>
      </c>
      <c r="BS31" s="24" cm="1">
        <f t="array" ref="BS31">_xlfn.XLOOKUP($A31,data_i,_xlfn.XLOOKUP(BS$4,data_col,data_val))</f>
        <v>134</v>
      </c>
      <c r="BT31" s="109">
        <f t="shared" si="7"/>
        <v>1017.8823075178587</v>
      </c>
      <c r="BU31" s="162">
        <f>IFERROR((AX31*_xlfn.XLOOKUP(F31,summary!$S$3:$S$6,summary!$W$31:$W$34))/(BT31*$BS$1)," ")</f>
        <v>0.44284048014854582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71.599999999999994</v>
      </c>
      <c r="CB31" s="202" cm="1">
        <f t="array" ref="CB31">IF(_xlfn.XLOOKUP($A31,data_i,_xlfn.XLOOKUP(CB$4,data_col,data_val)) &gt; 0,_xlfn.XLOOKUP($A31,data_i,_xlfn.XLOOKUP(CB$4,data_col,data_val))," ")</f>
        <v>2.91</v>
      </c>
      <c r="CC31" s="202" cm="1">
        <f t="array" ref="CC31">IF(_xlfn.XLOOKUP($A31,data_i,_xlfn.XLOOKUP(CC$4,data_col,data_val)) &gt; 0,_xlfn.XLOOKUP($A31,data_i,_xlfn.XLOOKUP(CC$4,data_col,data_val))," ")</f>
        <v>71.5</v>
      </c>
      <c r="CD31" s="202" cm="1">
        <f t="array" ref="CD31">IF(_xlfn.XLOOKUP($A31,data_i,_xlfn.XLOOKUP(CD$4,data_col,data_val)) &gt; 0,_xlfn.XLOOKUP($A31,data_i,_xlfn.XLOOKUP(CD$4,data_col,data_val))," ")</f>
        <v>2.9</v>
      </c>
      <c r="CE31" s="25"/>
      <c r="CF31" s="24" cm="1">
        <f t="array" ref="CF31">_xlfn.XLOOKUP($A31,data_i,_xlfn.XLOOKUP(CF$4,data_col,data_val))</f>
        <v>71.510000000000005</v>
      </c>
      <c r="CG31" s="110"/>
      <c r="CH31" s="24" cm="1">
        <f t="array" ref="CH31">IF(_xlfn.XLOOKUP($A31,data_i,_xlfn.XLOOKUP(CH$4,data_col,data_val)) &gt; 0,_xlfn.XLOOKUP($A31,data_i,_xlfn.XLOOKUP(CH$4,data_col,data_val))," ")</f>
        <v>284</v>
      </c>
      <c r="CI31" s="24" cm="1">
        <f t="array" ref="CI31">IF(_xlfn.XLOOKUP($A31,data_i,_xlfn.XLOOKUP(CI$4,data_col,data_val)) &gt; 0,_xlfn.XLOOKUP($A31,data_i,_xlfn.XLOOKUP(CI$4,data_col,data_val))," ")</f>
        <v>158</v>
      </c>
      <c r="CJ31" s="24" cm="1">
        <f t="array" ref="CJ31">IF(_xlfn.XLOOKUP($A31,data_i,_xlfn.XLOOKUP(CJ$4,data_col,data_val)) &gt; 0,_xlfn.XLOOKUP($A31,data_i,_xlfn.XLOOKUP(CJ$4,data_col,data_val))," ")</f>
        <v>189</v>
      </c>
      <c r="CK31" s="24" cm="1">
        <f t="array" ref="CK31">IF(_xlfn.XLOOKUP($A31,data_i,_xlfn.XLOOKUP(CK$4,data_col,data_val)) &gt; 0,_xlfn.XLOOKUP($A31,data_i,_xlfn.XLOOKUP(CK$4,data_col,data_val))," ")</f>
        <v>174</v>
      </c>
      <c r="CL31" s="24" cm="1">
        <f t="array" ref="CL31">IF(_xlfn.XLOOKUP($A31,data_i,_xlfn.XLOOKUP(CL$4,data_col,data_val)) &gt; 0,_xlfn.XLOOKUP($A31,data_i,_xlfn.XLOOKUP(CL$4,data_col,data_val))," ")</f>
        <v>174</v>
      </c>
      <c r="CM31" s="24" cm="1">
        <f t="array" ref="CM31">IF(_xlfn.XLOOKUP($A31,data_i,_xlfn.XLOOKUP(CM$4,data_col,data_val)) &gt; 0,_xlfn.XLOOKUP($A31,data_i,_xlfn.XLOOKUP(CM$4,data_col,data_val))," ")</f>
        <v>110</v>
      </c>
      <c r="CN31" s="24" cm="1">
        <f t="array" ref="CN31">IF(_xlfn.XLOOKUP($A31,data_i,_xlfn.XLOOKUP(CN$4,data_col,data_val)) &gt; 0,_xlfn.XLOOKUP($A31,data_i,_xlfn.XLOOKUP(CN$4,data_col,data_val))," ")</f>
        <v>174</v>
      </c>
      <c r="CO31" s="24" cm="1">
        <f t="array" ref="CO31">IF(_xlfn.XLOOKUP($A31,data_i,_xlfn.XLOOKUP(CO$4,data_col,data_val)) &gt; 0,_xlfn.XLOOKUP($A31,data_i,_xlfn.XLOOKUP(CO$4,data_col,data_val))," ")</f>
        <v>205</v>
      </c>
      <c r="CP31" s="24" cm="1">
        <f t="array" ref="CP31">IF(_xlfn.XLOOKUP($A31,data_i,_xlfn.XLOOKUP(CP$4,data_col,data_val)) &gt; 0,_xlfn.XLOOKUP($A31,data_i,_xlfn.XLOOKUP(CP$4,data_col,data_val))," ")</f>
        <v>110</v>
      </c>
      <c r="CQ31" s="24" cm="1">
        <f t="array" ref="CQ31">IF(_xlfn.XLOOKUP($A31,data_i,_xlfn.XLOOKUP(CQ$4,data_col,data_val)) &gt; 0,_xlfn.XLOOKUP($A31,data_i,_xlfn.XLOOKUP(CQ$4,data_col,data_val))," ")</f>
        <v>174</v>
      </c>
      <c r="CR31" s="24" cm="1">
        <f t="array" ref="CR31">IF(_xlfn.XLOOKUP($A31,data_i,_xlfn.XLOOKUP(CR$4,data_col,data_val)) &gt; 0,_xlfn.XLOOKUP($A31,data_i,_xlfn.XLOOKUP(CR$4,data_col,data_val))," ")</f>
        <v>189</v>
      </c>
      <c r="CS31" s="24" cm="1">
        <f t="array" ref="CS31">IF(_xlfn.XLOOKUP($A31,data_i,_xlfn.XLOOKUP(CS$4,data_col,data_val)) &gt; 0,_xlfn.XLOOKUP($A31,data_i,_xlfn.XLOOKUP(CS$4,data_col,data_val))," ")</f>
        <v>94</v>
      </c>
      <c r="CT31" s="24" cm="1">
        <f t="array" ref="CT31">IF(_xlfn.XLOOKUP($A31,data_i,_xlfn.XLOOKUP(CT$4,data_col,data_val)) &gt; 0,_xlfn.XLOOKUP($A31,data_i,_xlfn.XLOOKUP(CT$4,data_col,data_val))," ")</f>
        <v>110</v>
      </c>
      <c r="CU31" s="24" cm="1">
        <f t="array" ref="CU31">IF(_xlfn.XLOOKUP($A31,data_i,_xlfn.XLOOKUP(CU$4,data_col,data_val)) &gt; 0,_xlfn.XLOOKUP($A31,data_i,_xlfn.XLOOKUP(CU$4,data_col,data_val))," ")</f>
        <v>237</v>
      </c>
      <c r="CV31" s="24" cm="1">
        <f t="array" ref="CV31">IF(_xlfn.XLOOKUP($A31,data_i,_xlfn.XLOOKUP(CV$4,data_col,data_val)) &gt; 0,_xlfn.XLOOKUP($A31,data_i,_xlfn.XLOOKUP(CV$4,data_col,data_val))," ")</f>
        <v>174</v>
      </c>
      <c r="CW31" s="24" cm="1">
        <f t="array" ref="CW31">IF(_xlfn.XLOOKUP($A31,data_i,_xlfn.XLOOKUP(CW$4,data_col,data_val)) &gt; 0,_xlfn.XLOOKUP($A31,data_i,_xlfn.XLOOKUP(CW$4,data_col,data_val))," ")</f>
        <v>126</v>
      </c>
      <c r="CX31" s="24" cm="1">
        <f t="array" ref="CX31">IF(_xlfn.XLOOKUP($A31,data_i,_xlfn.XLOOKUP(CX$4,data_col,data_val)) &gt; 0,_xlfn.XLOOKUP($A31,data_i,_xlfn.XLOOKUP(CX$4,data_col,data_val))," ")</f>
        <v>174</v>
      </c>
      <c r="CY31" s="24" cm="1">
        <f t="array" ref="CY31">IF(_xlfn.XLOOKUP($A31,data_i,_xlfn.XLOOKUP(CY$4,data_col,data_val)) &gt; 0,_xlfn.XLOOKUP($A31,data_i,_xlfn.XLOOKUP(CY$4,data_col,data_val))," ")</f>
        <v>126</v>
      </c>
      <c r="CZ31" s="24" cm="1">
        <f t="array" ref="CZ31">IF(_xlfn.XLOOKUP($A31,data_i,_xlfn.XLOOKUP(CZ$4,data_col,data_val)) &gt; 0,_xlfn.XLOOKUP($A31,data_i,_xlfn.XLOOKUP(CZ$4,data_col,data_val))," ")</f>
        <v>141</v>
      </c>
      <c r="DA31" s="24" cm="1">
        <f t="array" ref="DA31">IF(_xlfn.XLOOKUP($A31,data_i,_xlfn.XLOOKUP(DA$4,data_col,data_val)) &gt; 0,_xlfn.XLOOKUP($A31,data_i,_xlfn.XLOOKUP(DA$4,data_col,data_val))," ")</f>
        <v>189</v>
      </c>
      <c r="DB31" s="24" cm="1">
        <f t="array" ref="DB31">IF(_xlfn.XLOOKUP($A31,data_i,_xlfn.XLOOKUP(DB$4,data_col,data_val)) &gt; 0,_xlfn.XLOOKUP($A31,data_i,_xlfn.XLOOKUP(DB$4,data_col,data_val))," ")</f>
        <v>300</v>
      </c>
      <c r="DC31" s="24" cm="1">
        <f t="array" ref="DC31">IF(_xlfn.XLOOKUP($A31,data_i,_xlfn.XLOOKUP(DC$4,data_col,data_val)) &gt; 0,_xlfn.XLOOKUP($A31,data_i,_xlfn.XLOOKUP(DC$4,data_col,data_val))," ")</f>
        <v>189</v>
      </c>
      <c r="DD31" s="24" cm="1">
        <f t="array" ref="DD31">IF(_xlfn.XLOOKUP($A31,data_i,_xlfn.XLOOKUP(DD$4,data_col,data_val)) &gt; 0,_xlfn.XLOOKUP($A31,data_i,_xlfn.XLOOKUP(DD$4,data_col,data_val))," ")</f>
        <v>158</v>
      </c>
      <c r="DE31" s="24" cm="1">
        <f t="array" ref="DE31">IF(_xlfn.XLOOKUP($A31,data_i,_xlfn.XLOOKUP(DE$4,data_col,data_val)) &gt; 0,_xlfn.XLOOKUP($A31,data_i,_xlfn.XLOOKUP(DE$4,data_col,data_val))," ")</f>
        <v>126</v>
      </c>
      <c r="DF31" s="110"/>
      <c r="DG31" s="24" cm="1">
        <f t="array" ref="DG31">IF(_xlfn.XLOOKUP($A31,data_i,_xlfn.XLOOKUP(DG$4,data_col,data_val)) &gt; 0,_xlfn.XLOOKUP($A31,data_i,_xlfn.XLOOKUP(DG$4,data_col,data_val))," ")</f>
        <v>317</v>
      </c>
      <c r="DH31" s="24" cm="1">
        <f t="array" ref="DH31">IF(_xlfn.XLOOKUP($A31,data_i,_xlfn.XLOOKUP(DH$4,data_col,data_val)) &gt; 0,_xlfn.XLOOKUP($A31,data_i,_xlfn.XLOOKUP(DH$4,data_col,data_val))," ")</f>
        <v>525</v>
      </c>
      <c r="DI31" s="24" cm="1">
        <f t="array" ref="DI31">IF(_xlfn.XLOOKUP($A31,data_i,_xlfn.XLOOKUP(DI$4,data_col,data_val)) &gt; 0,_xlfn.XLOOKUP($A31,data_i,_xlfn.XLOOKUP(DI$4,data_col,data_val))," ")</f>
        <v>451</v>
      </c>
      <c r="DJ31" s="24" cm="1">
        <f t="array" ref="DJ31">IF(_xlfn.XLOOKUP($A31,data_i,_xlfn.XLOOKUP(DJ$4,data_col,data_val)) &gt; 0,_xlfn.XLOOKUP($A31,data_i,_xlfn.XLOOKUP(DJ$4,data_col,data_val))," ")</f>
        <v>354</v>
      </c>
      <c r="DK31" s="24" cm="1">
        <f t="array" ref="DK31">IF(_xlfn.XLOOKUP($A31,data_i,_xlfn.XLOOKUP(DK$4,data_col,data_val)) &gt; 0,_xlfn.XLOOKUP($A31,data_i,_xlfn.XLOOKUP(DK$4,data_col,data_val))," ")</f>
        <v>525</v>
      </c>
      <c r="DL31" s="24" cm="1">
        <f t="array" ref="DL31">IF(_xlfn.XLOOKUP($A31,data_i,_xlfn.XLOOKUP(DL$4,data_col,data_val)) &gt; 0,_xlfn.XLOOKUP($A31,data_i,_xlfn.XLOOKUP(DL$4,data_col,data_val))," ")</f>
        <v>427</v>
      </c>
      <c r="DM31" s="24" cm="1">
        <f t="array" ref="DM31">IF(_xlfn.XLOOKUP($A31,data_i,_xlfn.XLOOKUP(DM$4,data_col,data_val)) &gt; 0,_xlfn.XLOOKUP($A31,data_i,_xlfn.XLOOKUP(DM$4,data_col,data_val))," ")</f>
        <v>415</v>
      </c>
      <c r="DN31" s="24" cm="1">
        <f t="array" ref="DN31">IF(_xlfn.XLOOKUP($A31,data_i,_xlfn.XLOOKUP(DN$4,data_col,data_val)) &gt; 0,_xlfn.XLOOKUP($A31,data_i,_xlfn.XLOOKUP(DN$4,data_col,data_val))," ")</f>
        <v>354</v>
      </c>
      <c r="DO31" s="24" cm="1">
        <f t="array" ref="DO31">IF(_xlfn.XLOOKUP($A31,data_i,_xlfn.XLOOKUP(DO$4,data_col,data_val)) &gt; 0,_xlfn.XLOOKUP($A31,data_i,_xlfn.XLOOKUP(DO$4,data_col,data_val))," ")</f>
        <v>463</v>
      </c>
      <c r="DP31" s="24" cm="1">
        <f t="array" ref="DP31">IF(_xlfn.XLOOKUP($A31,data_i,_xlfn.XLOOKUP(DP$4,data_col,data_val)) &gt; 0,_xlfn.XLOOKUP($A31,data_i,_xlfn.XLOOKUP(DP$4,data_col,data_val))," ")</f>
        <v>354</v>
      </c>
      <c r="DQ31" s="24" cm="1">
        <f t="array" ref="DQ31">IF(_xlfn.XLOOKUP($A31,data_i,_xlfn.XLOOKUP(DQ$4,data_col,data_val)) &gt; 0,_xlfn.XLOOKUP($A31,data_i,_xlfn.XLOOKUP(DQ$4,data_col,data_val))," ")</f>
        <v>451</v>
      </c>
      <c r="DR31" s="24" cm="1">
        <f t="array" ref="DR31">IF(_xlfn.XLOOKUP($A31,data_i,_xlfn.XLOOKUP(DR$4,data_col,data_val)) &gt; 0,_xlfn.XLOOKUP($A31,data_i,_xlfn.XLOOKUP(DR$4,data_col,data_val))," ")</f>
        <v>402</v>
      </c>
      <c r="DS31" s="24" cm="1">
        <f t="array" ref="DS31">IF(_xlfn.XLOOKUP($A31,data_i,_xlfn.XLOOKUP(DS$4,data_col,data_val)) &gt; 0,_xlfn.XLOOKUP($A31,data_i,_xlfn.XLOOKUP(DS$4,data_col,data_val))," ")</f>
        <v>317</v>
      </c>
      <c r="DT31" s="24" cm="1">
        <f t="array" ref="DT31">IF(_xlfn.XLOOKUP($A31,data_i,_xlfn.XLOOKUP(DT$4,data_col,data_val)) &gt; 0,_xlfn.XLOOKUP($A31,data_i,_xlfn.XLOOKUP(DT$4,data_col,data_val))," ")</f>
        <v>586</v>
      </c>
      <c r="DU31" s="24" cm="1">
        <f t="array" ref="DU31">IF(_xlfn.XLOOKUP($A31,data_i,_xlfn.XLOOKUP(DU$4,data_col,data_val)) &gt; 0,_xlfn.XLOOKUP($A31,data_i,_xlfn.XLOOKUP(DU$4,data_col,data_val))," ")</f>
        <v>463</v>
      </c>
      <c r="DV31" s="24" cm="1">
        <f t="array" ref="DV31">IF(_xlfn.XLOOKUP($A31,data_i,_xlfn.XLOOKUP(DV$4,data_col,data_val)) &gt; 0,_xlfn.XLOOKUP($A31,data_i,_xlfn.XLOOKUP(DV$4,data_col,data_val))," ")</f>
        <v>415</v>
      </c>
      <c r="DW31" s="24" cm="1">
        <f t="array" ref="DW31">IF(_xlfn.XLOOKUP($A31,data_i,_xlfn.XLOOKUP(DW$4,data_col,data_val)) &gt; 0,_xlfn.XLOOKUP($A31,data_i,_xlfn.XLOOKUP(DW$4,data_col,data_val))," ")</f>
        <v>488</v>
      </c>
      <c r="DX31" s="24" cm="1">
        <f t="array" ref="DX31">IF(_xlfn.XLOOKUP($A31,data_i,_xlfn.XLOOKUP(DX$4,data_col,data_val)) &gt; 0,_xlfn.XLOOKUP($A31,data_i,_xlfn.XLOOKUP(DX$4,data_col,data_val))," ")</f>
        <v>427</v>
      </c>
      <c r="DY31" s="24" cm="1">
        <f t="array" ref="DY31">IF(_xlfn.XLOOKUP($A31,data_i,_xlfn.XLOOKUP(DY$4,data_col,data_val)) &gt; 0,_xlfn.XLOOKUP($A31,data_i,_xlfn.XLOOKUP(DY$4,data_col,data_val))," ")</f>
        <v>463</v>
      </c>
      <c r="DZ31" s="24" cm="1">
        <f t="array" ref="DZ31">IF(_xlfn.XLOOKUP($A31,data_i,_xlfn.XLOOKUP(DZ$4,data_col,data_val)) &gt; 0,_xlfn.XLOOKUP($A31,data_i,_xlfn.XLOOKUP(DZ$4,data_col,data_val))," ")</f>
        <v>402</v>
      </c>
      <c r="EA31" s="24" cm="1">
        <f t="array" ref="EA31">IF(_xlfn.XLOOKUP($A31,data_i,_xlfn.XLOOKUP(EA$4,data_col,data_val)) &gt; 0,_xlfn.XLOOKUP($A31,data_i,_xlfn.XLOOKUP(EA$4,data_col,data_val))," ")</f>
        <v>561</v>
      </c>
      <c r="EB31" s="24" cm="1">
        <f t="array" ref="EB31">IF(_xlfn.XLOOKUP($A31,data_i,_xlfn.XLOOKUP(EB$4,data_col,data_val)) &gt; 0,_xlfn.XLOOKUP($A31,data_i,_xlfn.XLOOKUP(EB$4,data_col,data_val))," ")</f>
        <v>476</v>
      </c>
      <c r="EC31" s="24" cm="1">
        <f t="array" ref="EC31">IF(_xlfn.XLOOKUP($A31,data_i,_xlfn.XLOOKUP(EC$4,data_col,data_val)) &gt; 0,_xlfn.XLOOKUP($A31,data_i,_xlfn.XLOOKUP(EC$4,data_col,data_val))," ")</f>
        <v>537</v>
      </c>
      <c r="ED31" s="24" cm="1">
        <f t="array" ref="ED31">IF(_xlfn.XLOOKUP($A31,data_i,_xlfn.XLOOKUP(ED$4,data_col,data_val)) &gt; 0,_xlfn.XLOOKUP($A31,data_i,_xlfn.XLOOKUP(ED$4,data_col,data_val))," ")</f>
        <v>341</v>
      </c>
      <c r="EE31" s="25"/>
      <c r="EF31" s="24" cm="1">
        <f t="array" ref="EF31">IF(_xlfn.XLOOKUP($A31,data_i,_xlfn.XLOOKUP(EF$4,data_col,data_val)) &gt; 0,_xlfn.XLOOKUP($A31,data_i,_xlfn.XLOOKUP(EF$4,data_col,data_val))," ")</f>
        <v>362</v>
      </c>
      <c r="EG31" s="24" cm="1">
        <f t="array" ref="EG31">IF(_xlfn.XLOOKUP($A31,data_i,_xlfn.XLOOKUP(EG$4,data_col,data_val)) &gt; 0,_xlfn.XLOOKUP($A31,data_i,_xlfn.XLOOKUP(EG$4,data_col,data_val))," ")</f>
        <v>367</v>
      </c>
      <c r="EH31" s="24" cm="1">
        <f t="array" ref="EH31">IF(_xlfn.XLOOKUP($A31,data_i,_xlfn.XLOOKUP(EH$4,data_col,data_val)) &gt; 0,_xlfn.XLOOKUP($A31,data_i,_xlfn.XLOOKUP(EH$4,data_col,data_val))," ")</f>
        <v>366</v>
      </c>
      <c r="EI31" s="24" cm="1">
        <f t="array" ref="EI31">IF(_xlfn.XLOOKUP($A31,data_i,_xlfn.XLOOKUP(EI$4,data_col,data_val)) &gt; 0,_xlfn.XLOOKUP($A31,data_i,_xlfn.XLOOKUP(EI$4,data_col,data_val))," ")</f>
        <v>367</v>
      </c>
      <c r="EJ31" s="24" cm="1">
        <f t="array" ref="EJ31">IF(_xlfn.XLOOKUP($A31,data_i,_xlfn.XLOOKUP(EJ$4,data_col,data_val)) &gt; 0,_xlfn.XLOOKUP($A31,data_i,_xlfn.XLOOKUP(EJ$4,data_col,data_val))," ")</f>
        <v>368</v>
      </c>
      <c r="EK31" s="24" cm="1">
        <f t="array" ref="EK31">IF(_xlfn.XLOOKUP($A31,data_i,_xlfn.XLOOKUP(EK$4,data_col,data_val)) &gt; 0,_xlfn.XLOOKUP($A31,data_i,_xlfn.XLOOKUP(EK$4,data_col,data_val))," ")</f>
        <v>368</v>
      </c>
      <c r="EL31" s="24" cm="1">
        <f t="array" ref="EL31">IF(_xlfn.XLOOKUP($A31,data_i,_xlfn.XLOOKUP(EL$4,data_col,data_val)) &gt; 0,_xlfn.XLOOKUP($A31,data_i,_xlfn.XLOOKUP(EL$4,data_col,data_val))," ")</f>
        <v>368</v>
      </c>
      <c r="EM31" s="24" cm="1">
        <f t="array" ref="EM31">IF(_xlfn.XLOOKUP($A31,data_i,_xlfn.XLOOKUP(EM$4,data_col,data_val)) &gt; 0,_xlfn.XLOOKUP($A31,data_i,_xlfn.XLOOKUP(EM$4,data_col,data_val))," ")</f>
        <v>366</v>
      </c>
      <c r="EN31" s="24" cm="1">
        <f t="array" ref="EN31">IF(_xlfn.XLOOKUP($A31,data_i,_xlfn.XLOOKUP(EN$4,data_col,data_val)) &gt; 0,_xlfn.XLOOKUP($A31,data_i,_xlfn.XLOOKUP(EN$4,data_col,data_val))," ")</f>
        <v>369</v>
      </c>
      <c r="EO31" s="24" cm="1">
        <f t="array" ref="EO31">IF(_xlfn.XLOOKUP($A31,data_i,_xlfn.XLOOKUP(EO$4,data_col,data_val)) &gt; 0,_xlfn.XLOOKUP($A31,data_i,_xlfn.XLOOKUP(EO$4,data_col,data_val))," ")</f>
        <v>366</v>
      </c>
      <c r="EP31" s="24" cm="1">
        <f t="array" ref="EP31">IF(_xlfn.XLOOKUP($A31,data_i,_xlfn.XLOOKUP(EP$4,data_col,data_val)) &gt; 0,_xlfn.XLOOKUP($A31,data_i,_xlfn.XLOOKUP(EP$4,data_col,data_val))," ")</f>
        <v>367</v>
      </c>
      <c r="EQ31" s="24" cm="1">
        <f t="array" ref="EQ31">IF(_xlfn.XLOOKUP($A31,data_i,_xlfn.XLOOKUP(EQ$4,data_col,data_val)) &gt; 0,_xlfn.XLOOKUP($A31,data_i,_xlfn.XLOOKUP(EQ$4,data_col,data_val))," ")</f>
        <v>366</v>
      </c>
      <c r="ER31" s="24" cm="1">
        <f t="array" ref="ER31">IF(_xlfn.XLOOKUP($A31,data_i,_xlfn.XLOOKUP(ER$4,data_col,data_val)) &gt; 0,_xlfn.XLOOKUP($A31,data_i,_xlfn.XLOOKUP(ER$4,data_col,data_val))," ")</f>
        <v>373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371</v>
      </c>
      <c r="EU31" s="24" cm="1">
        <f t="array" ref="EU31">IF(_xlfn.XLOOKUP($A31,data_i,_xlfn.XLOOKUP(EU$4,data_col,data_val)) &gt; 0,_xlfn.XLOOKUP($A31,data_i,_xlfn.XLOOKUP(EU$4,data_col,data_val))," ")</f>
        <v>369</v>
      </c>
      <c r="EV31" s="24" cm="1">
        <f t="array" ref="EV31">IF(_xlfn.XLOOKUP($A31,data_i,_xlfn.XLOOKUP(EV$4,data_col,data_val)) &gt; 0,_xlfn.XLOOKUP($A31,data_i,_xlfn.XLOOKUP(EV$4,data_col,data_val))," ")</f>
        <v>367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370</v>
      </c>
      <c r="EY31" s="24" cm="1">
        <f t="array" ref="EY31">IF(_xlfn.XLOOKUP($A31,data_i,_xlfn.XLOOKUP(EY$4,data_col,data_val)) &gt; 0,_xlfn.XLOOKUP($A31,data_i,_xlfn.XLOOKUP(EY$4,data_col,data_val))," ")</f>
        <v>365</v>
      </c>
      <c r="EZ31" s="24" cm="1">
        <f t="array" ref="EZ31">IF(_xlfn.XLOOKUP($A31,data_i,_xlfn.XLOOKUP(EZ$4,data_col,data_val)) &gt; 0,_xlfn.XLOOKUP($A31,data_i,_xlfn.XLOOKUP(EZ$4,data_col,data_val))," ")</f>
        <v>368</v>
      </c>
      <c r="FA31" s="24" cm="1">
        <f t="array" ref="FA31">IF(_xlfn.XLOOKUP($A31,data_i,_xlfn.XLOOKUP(FA$4,data_col,data_val)) &gt; 0,_xlfn.XLOOKUP($A31,data_i,_xlfn.XLOOKUP(FA$4,data_col,data_val))," ")</f>
        <v>366</v>
      </c>
      <c r="FB31" s="24" cm="1">
        <f t="array" ref="FB31">IF(_xlfn.XLOOKUP($A31,data_i,_xlfn.XLOOKUP(FB$4,data_col,data_val)) &gt; 0,_xlfn.XLOOKUP($A31,data_i,_xlfn.XLOOKUP(FB$4,data_col,data_val))," ")</f>
        <v>365</v>
      </c>
      <c r="FC31" s="24" cm="1">
        <f t="array" ref="FC31">IF(_xlfn.XLOOKUP($A31,data_i,_xlfn.XLOOKUP(FC$4,data_col,data_val)) &gt; 0,_xlfn.XLOOKUP($A31,data_i,_xlfn.XLOOKUP(FC$4,data_col,data_val))," ")</f>
        <v>367</v>
      </c>
      <c r="FD31" s="25"/>
      <c r="FE31" s="24" cm="1">
        <f t="array" ref="FE31">IF(_xlfn.XLOOKUP($A31,data_i,_xlfn.XLOOKUP(FE$4,data_col,data_val)) &gt; 0,_xlfn.XLOOKUP($A31,data_i,_xlfn.XLOOKUP(FE$4,data_col,data_val))," ")</f>
        <v>494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495</v>
      </c>
      <c r="FH31" s="24" cm="1">
        <f t="array" ref="FH31">IF(_xlfn.XLOOKUP($A31,data_i,_xlfn.XLOOKUP(FH$4,data_col,data_val)) &gt; 0,_xlfn.XLOOKUP($A31,data_i,_xlfn.XLOOKUP(FH$4,data_col,data_val))," ")</f>
        <v>493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496</v>
      </c>
      <c r="FK31" s="24" cm="1">
        <f t="array" ref="FK31">IF(_xlfn.XLOOKUP($A31,data_i,_xlfn.XLOOKUP(FK$4,data_col,data_val)) &gt; 0,_xlfn.XLOOKUP($A31,data_i,_xlfn.XLOOKUP(FK$4,data_col,data_val))," ")</f>
        <v>496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493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495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495</v>
      </c>
      <c r="FS31" s="24" cm="1">
        <f t="array" ref="FS31">IF(_xlfn.XLOOKUP($A31,data_i,_xlfn.XLOOKUP(FS$4,data_col,data_val)) &gt; 0,_xlfn.XLOOKUP($A31,data_i,_xlfn.XLOOKUP(FS$4,data_col,data_val))," ")</f>
        <v>496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496</v>
      </c>
      <c r="FV31" s="24" cm="1">
        <f t="array" ref="FV31">IF(_xlfn.XLOOKUP($A31,data_i,_xlfn.XLOOKUP(FV$4,data_col,data_val)) &gt; 0,_xlfn.XLOOKUP($A31,data_i,_xlfn.XLOOKUP(FV$4,data_col,data_val))," ")</f>
        <v>495</v>
      </c>
      <c r="FW31" s="24" cm="1">
        <f t="array" ref="FW31">IF(_xlfn.XLOOKUP($A31,data_i,_xlfn.XLOOKUP(FW$4,data_col,data_val)) &gt; 0,_xlfn.XLOOKUP($A31,data_i,_xlfn.XLOOKUP(FW$4,data_col,data_val))," ")</f>
        <v>496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496</v>
      </c>
      <c r="FZ31" s="24" cm="1">
        <f t="array" ref="FZ31">IF(_xlfn.XLOOKUP($A31,data_i,_xlfn.XLOOKUP(FZ$4,data_col,data_val)) &gt; 0,_xlfn.XLOOKUP($A31,data_i,_xlfn.XLOOKUP(FZ$4,data_col,data_val))," ")</f>
        <v>494</v>
      </c>
      <c r="GA31" s="24" cm="1">
        <f t="array" ref="GA31">IF(_xlfn.XLOOKUP($A31,data_i,_xlfn.XLOOKUP(GA$4,data_col,data_val)) &gt; 0,_xlfn.XLOOKUP($A31,data_i,_xlfn.XLOOKUP(GA$4,data_col,data_val))," ")</f>
        <v>494</v>
      </c>
      <c r="GB31" s="24" cm="1">
        <f t="array" ref="GB31">IF(_xlfn.XLOOKUP($A31,data_i,_xlfn.XLOOKUP(GB$4,data_col,data_val)) &gt; 0,_xlfn.XLOOKUP($A31,data_i,_xlfn.XLOOKUP(GB$4,data_col,data_val))," ")</f>
        <v>491</v>
      </c>
      <c r="GC31" s="25"/>
      <c r="GD31" s="114"/>
      <c r="GE31" s="25"/>
    </row>
    <row r="32" spans="1:234" x14ac:dyDescent="0.2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9226</v>
      </c>
      <c r="K32" s="142" cm="1">
        <f t="array" ref="K32">_xlfn.XLOOKUP($A32,data_i,_xlfn.XLOOKUP(K$4,data_col,data_val))</f>
        <v>1332</v>
      </c>
      <c r="L32" s="24">
        <f t="shared" si="1"/>
        <v>6.9264264264264268</v>
      </c>
      <c r="M32" s="201" cm="1">
        <f t="array" ref="M32">HYPERLINK(GM32,_xlfn.XLOOKUP($A32,val_i,_xlfn.XLOOKUP(M$4,val_col,val_val)))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4.9500000000000002E-2</v>
      </c>
      <c r="O32" s="109" cm="1">
        <f t="array" ref="O32">$J32-_xlfn.XLOOKUP($A32,val_i,_xlfn.XLOOKUP("oph@start",val_col,val_val))</f>
        <v>1150</v>
      </c>
      <c r="P32" s="24" cm="1">
        <f t="array" ref="P32">K32-_xlfn.XLOOKUP($A32,val_i,_xlfn.XLOOKUP("Starts@Start",val_col,val_val))</f>
        <v>108</v>
      </c>
      <c r="Q32" s="109">
        <f t="shared" si="2"/>
        <v>10.648148148148149</v>
      </c>
      <c r="R32" s="110">
        <f t="shared" si="3"/>
        <v>14.743589743589743</v>
      </c>
      <c r="S32" s="97">
        <f t="shared" si="4"/>
        <v>44252.402069746371</v>
      </c>
      <c r="T32" s="97">
        <f t="shared" si="4"/>
        <v>44388.054243659419</v>
      </c>
      <c r="U32" s="97">
        <f t="shared" si="4"/>
        <v>44523.706417572459</v>
      </c>
      <c r="V32" s="147"/>
      <c r="W32" s="131" t="str" cm="1">
        <f t="array" ref="W32">_xlfn.XLOOKUP($A32,data_i,_xlfn.XLOOKUP(W$4,data_col,data_val))</f>
        <v>Not Available</v>
      </c>
      <c r="X32" s="131" cm="1">
        <f t="array" ref="X32">_xlfn.XLOOKUP($A32,data_i,_xlfn.XLOOKUP(X$4,data_col,data_val))</f>
        <v>9226</v>
      </c>
      <c r="Y32" s="131" cm="1">
        <f t="array" ref="Y32">_xlfn.XLOOKUP($A32,data_i,_xlfn.XLOOKUP(Y$4,data_col,data_val))</f>
        <v>1332</v>
      </c>
      <c r="Z32" s="131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45</v>
      </c>
      <c r="AG32" s="131" cm="1">
        <f t="array" ref="AG32">_xlfn.XLOOKUP($A32,data_i,_xlfn.XLOOKUP(AG$4,data_col,data_val))</f>
        <v>2.9</v>
      </c>
      <c r="AH32" s="142" cm="1">
        <f t="array" ref="AH32">_xlfn.XLOOKUP($A32,data_i,_xlfn.XLOOKUP(AH$4,data_col,data_val))</f>
        <v>12.1</v>
      </c>
      <c r="AI32" s="142"/>
      <c r="AJ32" s="241" cm="1">
        <f t="array" ref="AJ32">_xlfn.XLOOKUP($A32,prop_i,_xlfn.XLOOKUP(AJ$4,prop_col,prop_val))</f>
        <v>43472</v>
      </c>
      <c r="AK32" s="142"/>
      <c r="AM32" s="142" cm="1">
        <f t="array" ref="AM32">_xlfn.XLOOKUP($A32,data_i,_xlfn.XLOOKUP(AM$4,data_col,data_val))</f>
        <v>4500</v>
      </c>
      <c r="AN32" s="142" cm="1">
        <f t="array" ref="AN32">_xlfn.XLOOKUP($A32,prop_i,_xlfn.XLOOKUP(AN$4,data_col,data_val))</f>
        <v>1500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24.513339924220528</v>
      </c>
      <c r="AP32" s="25"/>
      <c r="AQ32" s="142" cm="1">
        <f t="array" ref="AQ32">_xlfn.XLOOKUP($A32,data_i,_xlfn.XLOOKUP(AQ$4,data_col,data_val))</f>
        <v>3402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0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1150</v>
      </c>
      <c r="BB32" s="203" cm="1">
        <f t="array" ref="BB32">IF(_xlfn.XLOOKUP($A32,data_i,_xlfn.XLOOKUP(BB$4,data_col,data_val)) &gt; 0,_xlfn.XLOOKUP($A32,data_i,_xlfn.XLOOKUP(BB$4,data_col,data_val))," ")</f>
        <v>4.9500000000000002E-2</v>
      </c>
      <c r="BC32" s="110" cm="1">
        <f t="array" ref="BC32">_xlfn.XLOOKUP($A32,data_i,_xlfn.XLOOKUP(BC$4,data_col,data_val))</f>
        <v>-49.929999999999993</v>
      </c>
      <c r="BD32" s="139" cm="1">
        <f t="array" ref="BD32">_xlfn.XLOOKUP($A32,data_i,_xlfn.XLOOKUP(BD$4,data_col,data_val))</f>
        <v>4.04</v>
      </c>
      <c r="BE32" s="139" cm="1">
        <f t="array" ref="BE32">_xlfn.XLOOKUP($A32,data_i,_xlfn.XLOOKUP(BE$4,data_col,data_val))</f>
        <v>0.67272727272727273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1.55</v>
      </c>
      <c r="BI32" s="139" cm="1">
        <f t="array" ref="BI32">_xlfn.XLOOKUP($A32,data_i,_xlfn.XLOOKUP(BI$4,data_col,data_val))</f>
        <v>0.72</v>
      </c>
      <c r="BJ32" s="146">
        <f t="shared" si="6"/>
        <v>138.88888888888889</v>
      </c>
      <c r="BK32" s="139"/>
      <c r="BL32" s="139" cm="1">
        <f t="array" ref="BL32">_xlfn.XLOOKUP($A32,data_i,_xlfn.XLOOKUP(BL$4,data_col,data_val))</f>
        <v>0.59</v>
      </c>
      <c r="BM32" s="24" cm="1">
        <f t="array" ref="BM32">_xlfn.XLOOKUP($A32,data_i,_xlfn.XLOOKUP(BM$4,data_col,data_val))</f>
        <v>0</v>
      </c>
      <c r="BN32" s="24" cm="1">
        <f t="array" ref="BN32">_xlfn.XLOOKUP($A32,data_i,_xlfn.XLOOKUP(BN$4,data_col,data_val))</f>
        <v>1.9</v>
      </c>
      <c r="BO32" s="110" cm="1">
        <f t="array" ref="BO32">_xlfn.XLOOKUP($A32,data_i,_xlfn.XLOOKUP(BO$4,data_col,data_val))</f>
        <v>0</v>
      </c>
      <c r="BP32" s="110" cm="1">
        <f t="array" ref="BP32">_xlfn.XLOOKUP($A32,data_i,_xlfn.XLOOKUP(BP$4,data_col,data_val))</f>
        <v>0</v>
      </c>
      <c r="BQ32" s="110" cm="1">
        <f t="array" ref="BQ32">_xlfn.XLOOKUP($A32,data_i,_xlfn.XLOOKUP(BQ$4,data_col,data_val))</f>
        <v>28.8</v>
      </c>
      <c r="BR32" s="24" cm="1">
        <f t="array" ref="BR32">_xlfn.XLOOKUP($A32,data_i,_xlfn.XLOOKUP(BR$4,data_col,data_val))</f>
        <v>952</v>
      </c>
      <c r="BS32" s="24" cm="1">
        <f t="array" ref="BS32">_xlfn.XLOOKUP($A32,data_i,_xlfn.XLOOKUP(BS$4,data_col,data_val))</f>
        <v>0</v>
      </c>
      <c r="BT32" s="109">
        <f t="shared" si="7"/>
        <v>0</v>
      </c>
      <c r="BU32" s="162" t="str">
        <f>IFERROR((AX32*_xlfn.XLOOKUP(F32,summary!$S$3:$S$6,summary!$W$31:$W$34))/(BT32*$BS$1)," ")</f>
        <v xml:space="preserve"> 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31.4</v>
      </c>
      <c r="CB32" s="202" cm="1">
        <f t="array" ref="CB32">IF(_xlfn.XLOOKUP($A32,data_i,_xlfn.XLOOKUP(CB$4,data_col,data_val)) &gt; 0,_xlfn.XLOOKUP($A32,data_i,_xlfn.XLOOKUP(CB$4,data_col,data_val))," ")</f>
        <v>0.95</v>
      </c>
      <c r="CC32" s="202" cm="1">
        <f t="array" ref="CC32">IF(_xlfn.XLOOKUP($A32,data_i,_xlfn.XLOOKUP(CC$4,data_col,data_val)) &gt; 0,_xlfn.XLOOKUP($A32,data_i,_xlfn.XLOOKUP(CC$4,data_col,data_val))," ")</f>
        <v>31.1</v>
      </c>
      <c r="CD32" s="202" cm="1">
        <f t="array" ref="CD32">IF(_xlfn.XLOOKUP($A32,data_i,_xlfn.XLOOKUP(CD$4,data_col,data_val)) &gt; 0,_xlfn.XLOOKUP($A32,data_i,_xlfn.XLOOKUP(CD$4,data_col,data_val))," ")</f>
        <v>0.97</v>
      </c>
      <c r="CE32" s="25"/>
      <c r="CF32" s="24" cm="1">
        <f t="array" ref="CF32">_xlfn.XLOOKUP($A32,data_i,_xlfn.XLOOKUP(CF$4,data_col,data_val))</f>
        <v>64.959999999999994</v>
      </c>
      <c r="CG32" s="110"/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24" t="str" cm="1">
        <f t="array" ref="DC32">IF(_xlfn.XLOOKUP($A32,data_i,_xlfn.XLOOKUP(DC$4,data_col,data_val)) &gt; 0,_xlfn.XLOOKUP($A32,data_i,_xlfn.XLOOKUP(DC$4,data_col,data_val))," ")</f>
        <v xml:space="preserve"> </v>
      </c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110"/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4" t="str" cm="1">
        <f t="array" ref="EB32">IF(_xlfn.XLOOKUP($A32,data_i,_xlfn.XLOOKUP(EB$4,data_col,data_val)) &gt; 0,_xlfn.XLOOKUP($A32,data_i,_xlfn.XLOOKUP(EB$4,data_col,data_val))," ")</f>
        <v xml:space="preserve"> </v>
      </c>
      <c r="EC32" s="24" t="str" cm="1">
        <f t="array" ref="EC32">IF(_xlfn.XLOOKUP($A32,data_i,_xlfn.XLOOKUP(EC$4,data_col,data_val)) &gt; 0,_xlfn.XLOOKUP($A32,data_i,_xlfn.XLOOKUP(EC$4,data_col,data_val))," ")</f>
        <v xml:space="preserve"> </v>
      </c>
      <c r="ED32" s="24" t="str" cm="1">
        <f t="array" ref="ED32">IF(_xlfn.XLOOKUP($A32,data_i,_xlfn.XLOOKUP(ED$4,data_col,data_val)) &gt; 0,_xlfn.XLOOKUP($A32,data_i,_xlfn.XLOOKUP(ED$4,data_col,data_val))," ")</f>
        <v xml:space="preserve"> </v>
      </c>
      <c r="EE32" s="25"/>
      <c r="EF32" s="24" cm="1">
        <f t="array" ref="EF32">IF(_xlfn.XLOOKUP($A32,data_i,_xlfn.XLOOKUP(EF$4,data_col,data_val)) &gt; 0,_xlfn.XLOOKUP($A32,data_i,_xlfn.XLOOKUP(EF$4,data_col,data_val))," ")</f>
        <v>362</v>
      </c>
      <c r="EG32" s="24" cm="1">
        <f t="array" ref="EG32">IF(_xlfn.XLOOKUP($A32,data_i,_xlfn.XLOOKUP(EG$4,data_col,data_val)) &gt; 0,_xlfn.XLOOKUP($A32,data_i,_xlfn.XLOOKUP(EG$4,data_col,data_val))," ")</f>
        <v>366</v>
      </c>
      <c r="EH32" s="24" cm="1">
        <f t="array" ref="EH32">IF(_xlfn.XLOOKUP($A32,data_i,_xlfn.XLOOKUP(EH$4,data_col,data_val)) &gt; 0,_xlfn.XLOOKUP($A32,data_i,_xlfn.XLOOKUP(EH$4,data_col,data_val))," ")</f>
        <v>364</v>
      </c>
      <c r="EI32" s="24" cm="1">
        <f t="array" ref="EI32">IF(_xlfn.XLOOKUP($A32,data_i,_xlfn.XLOOKUP(EI$4,data_col,data_val)) &gt; 0,_xlfn.XLOOKUP($A32,data_i,_xlfn.XLOOKUP(EI$4,data_col,data_val))," ")</f>
        <v>363</v>
      </c>
      <c r="EJ32" s="24" cm="1">
        <f t="array" ref="EJ32">IF(_xlfn.XLOOKUP($A32,data_i,_xlfn.XLOOKUP(EJ$4,data_col,data_val)) &gt; 0,_xlfn.XLOOKUP($A32,data_i,_xlfn.XLOOKUP(EJ$4,data_col,data_val))," ")</f>
        <v>371</v>
      </c>
      <c r="EK32" s="24" cm="1">
        <f t="array" ref="EK32">IF(_xlfn.XLOOKUP($A32,data_i,_xlfn.XLOOKUP(EK$4,data_col,data_val)) &gt; 0,_xlfn.XLOOKUP($A32,data_i,_xlfn.XLOOKUP(EK$4,data_col,data_val))," ")</f>
        <v>364</v>
      </c>
      <c r="EL32" s="24" cm="1">
        <f t="array" ref="EL32">IF(_xlfn.XLOOKUP($A32,data_i,_xlfn.XLOOKUP(EL$4,data_col,data_val)) &gt; 0,_xlfn.XLOOKUP($A32,data_i,_xlfn.XLOOKUP(EL$4,data_col,data_val))," ")</f>
        <v>367</v>
      </c>
      <c r="EM32" s="24" cm="1">
        <f t="array" ref="EM32">IF(_xlfn.XLOOKUP($A32,data_i,_xlfn.XLOOKUP(EM$4,data_col,data_val)) &gt; 0,_xlfn.XLOOKUP($A32,data_i,_xlfn.XLOOKUP(EM$4,data_col,data_val))," ")</f>
        <v>360</v>
      </c>
      <c r="EN32" s="24" cm="1">
        <f t="array" ref="EN32">IF(_xlfn.XLOOKUP($A32,data_i,_xlfn.XLOOKUP(EN$4,data_col,data_val)) &gt; 0,_xlfn.XLOOKUP($A32,data_i,_xlfn.XLOOKUP(EN$4,data_col,data_val))," ")</f>
        <v>360</v>
      </c>
      <c r="EO32" s="24" cm="1">
        <f t="array" ref="EO32">IF(_xlfn.XLOOKUP($A32,data_i,_xlfn.XLOOKUP(EO$4,data_col,data_val)) &gt; 0,_xlfn.XLOOKUP($A32,data_i,_xlfn.XLOOKUP(EO$4,data_col,data_val))," ")</f>
        <v>361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366</v>
      </c>
      <c r="ER32" s="24" cm="1">
        <f t="array" ref="ER32">IF(_xlfn.XLOOKUP($A32,data_i,_xlfn.XLOOKUP(ER$4,data_col,data_val)) &gt; 0,_xlfn.XLOOKUP($A32,data_i,_xlfn.XLOOKUP(ER$4,data_col,data_val))," ")</f>
        <v>367</v>
      </c>
      <c r="ES32" s="24" cm="1">
        <f t="array" ref="ES32">IF(_xlfn.XLOOKUP($A32,data_i,_xlfn.XLOOKUP(ES$4,data_col,data_val)) &gt; 0,_xlfn.XLOOKUP($A32,data_i,_xlfn.XLOOKUP(ES$4,data_col,data_val))," ")</f>
        <v>364</v>
      </c>
      <c r="ET32" s="24" cm="1">
        <f t="array" ref="ET32">IF(_xlfn.XLOOKUP($A32,data_i,_xlfn.XLOOKUP(ET$4,data_col,data_val)) &gt; 0,_xlfn.XLOOKUP($A32,data_i,_xlfn.XLOOKUP(ET$4,data_col,data_val))," ")</f>
        <v>362</v>
      </c>
      <c r="EU32" s="24" cm="1">
        <f t="array" ref="EU32">IF(_xlfn.XLOOKUP($A32,data_i,_xlfn.XLOOKUP(EU$4,data_col,data_val)) &gt; 0,_xlfn.XLOOKUP($A32,data_i,_xlfn.XLOOKUP(EU$4,data_col,data_val))," ")</f>
        <v>363</v>
      </c>
      <c r="EV32" s="24" cm="1">
        <f t="array" ref="EV32">IF(_xlfn.XLOOKUP($A32,data_i,_xlfn.XLOOKUP(EV$4,data_col,data_val)) &gt; 0,_xlfn.XLOOKUP($A32,data_i,_xlfn.XLOOKUP(EV$4,data_col,data_val))," ")</f>
        <v>363</v>
      </c>
      <c r="EW32" s="24" cm="1">
        <f t="array" ref="EW32">IF(_xlfn.XLOOKUP($A32,data_i,_xlfn.XLOOKUP(EW$4,data_col,data_val)) &gt; 0,_xlfn.XLOOKUP($A32,data_i,_xlfn.XLOOKUP(EW$4,data_col,data_val))," ")</f>
        <v>366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364</v>
      </c>
      <c r="FA32" s="24" cm="1">
        <f t="array" ref="FA32">IF(_xlfn.XLOOKUP($A32,data_i,_xlfn.XLOOKUP(FA$4,data_col,data_val)) &gt; 0,_xlfn.XLOOKUP($A32,data_i,_xlfn.XLOOKUP(FA$4,data_col,data_val))," ")</f>
        <v>363</v>
      </c>
      <c r="FB32" s="24" cm="1">
        <f t="array" ref="FB32">IF(_xlfn.XLOOKUP($A32,data_i,_xlfn.XLOOKUP(FB$4,data_col,data_val)) &gt; 0,_xlfn.XLOOKUP($A32,data_i,_xlfn.XLOOKUP(FB$4,data_col,data_val))," ")</f>
        <v>360</v>
      </c>
      <c r="FC32" s="24" cm="1">
        <f t="array" ref="FC32">IF(_xlfn.XLOOKUP($A32,data_i,_xlfn.XLOOKUP(FC$4,data_col,data_val)) &gt; 0,_xlfn.XLOOKUP($A32,data_i,_xlfn.XLOOKUP(FC$4,data_col,data_val))," ")</f>
        <v>361</v>
      </c>
      <c r="FD32" s="25"/>
      <c r="FE32" s="24" cm="1">
        <f t="array" ref="FE32">IF(_xlfn.XLOOKUP($A32,data_i,_xlfn.XLOOKUP(FE$4,data_col,data_val)) &gt; 0,_xlfn.XLOOKUP($A32,data_i,_xlfn.XLOOKUP(FE$4,data_col,data_val))," ")</f>
        <v>492</v>
      </c>
      <c r="FF32" s="24" cm="1">
        <f t="array" ref="FF32">IF(_xlfn.XLOOKUP($A32,data_i,_xlfn.XLOOKUP(FF$4,data_col,data_val)) &gt; 0,_xlfn.XLOOKUP($A32,data_i,_xlfn.XLOOKUP(FF$4,data_col,data_val))," ")</f>
        <v>496</v>
      </c>
      <c r="FG32" s="24" cm="1">
        <f t="array" ref="FG32">IF(_xlfn.XLOOKUP($A32,data_i,_xlfn.XLOOKUP(FG$4,data_col,data_val)) &gt; 0,_xlfn.XLOOKUP($A32,data_i,_xlfn.XLOOKUP(FG$4,data_col,data_val))," ")</f>
        <v>495</v>
      </c>
      <c r="FH32" s="24" cm="1">
        <f t="array" ref="FH32">IF(_xlfn.XLOOKUP($A32,data_i,_xlfn.XLOOKUP(FH$4,data_col,data_val)) &gt; 0,_xlfn.XLOOKUP($A32,data_i,_xlfn.XLOOKUP(FH$4,data_col,data_val))," ")</f>
        <v>494</v>
      </c>
      <c r="FI32" s="24" cm="1">
        <f t="array" ref="FI32">IF(_xlfn.XLOOKUP($A32,data_i,_xlfn.XLOOKUP(FI$4,data_col,data_val)) &gt; 0,_xlfn.XLOOKUP($A32,data_i,_xlfn.XLOOKUP(FI$4,data_col,data_val))," ")</f>
        <v>497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496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493</v>
      </c>
      <c r="FN32" s="24" cm="1">
        <f t="array" ref="FN32">IF(_xlfn.XLOOKUP($A32,data_i,_xlfn.XLOOKUP(FN$4,data_col,data_val)) &gt; 0,_xlfn.XLOOKUP($A32,data_i,_xlfn.XLOOKUP(FN$4,data_col,data_val))," ")</f>
        <v>494</v>
      </c>
      <c r="FO32" s="24" cm="1">
        <f t="array" ref="FO32">IF(_xlfn.XLOOKUP($A32,data_i,_xlfn.XLOOKUP(FO$4,data_col,data_val)) &gt; 0,_xlfn.XLOOKUP($A32,data_i,_xlfn.XLOOKUP(FO$4,data_col,data_val))," ")</f>
        <v>493</v>
      </c>
      <c r="FP32" s="24" cm="1">
        <f t="array" ref="FP32">IF(_xlfn.XLOOKUP($A32,data_i,_xlfn.XLOOKUP(FP$4,data_col,data_val)) &gt; 0,_xlfn.XLOOKUP($A32,data_i,_xlfn.XLOOKUP(FP$4,data_col,data_val))," ")</f>
        <v>496</v>
      </c>
      <c r="FQ32" s="24" cm="1">
        <f t="array" ref="FQ32">IF(_xlfn.XLOOKUP($A32,data_i,_xlfn.XLOOKUP(FQ$4,data_col,data_val)) &gt; 0,_xlfn.XLOOKUP($A32,data_i,_xlfn.XLOOKUP(FQ$4,data_col,data_val))," ")</f>
        <v>496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496</v>
      </c>
      <c r="FU32" s="24" cm="1">
        <f t="array" ref="FU32">IF(_xlfn.XLOOKUP($A32,data_i,_xlfn.XLOOKUP(FU$4,data_col,data_val)) &gt; 0,_xlfn.XLOOKUP($A32,data_i,_xlfn.XLOOKUP(FU$4,data_col,data_val))," ")</f>
        <v>495</v>
      </c>
      <c r="FV32" s="24" cm="1">
        <f t="array" ref="FV32">IF(_xlfn.XLOOKUP($A32,data_i,_xlfn.XLOOKUP(FV$4,data_col,data_val)) &gt; 0,_xlfn.XLOOKUP($A32,data_i,_xlfn.XLOOKUP(FV$4,data_col,data_val))," ")</f>
        <v>495</v>
      </c>
      <c r="FW32" s="24" cm="1">
        <f t="array" ref="FW32">IF(_xlfn.XLOOKUP($A32,data_i,_xlfn.XLOOKUP(FW$4,data_col,data_val)) &gt; 0,_xlfn.XLOOKUP($A32,data_i,_xlfn.XLOOKUP(FW$4,data_col,data_val))," ")</f>
        <v>495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494</v>
      </c>
      <c r="FZ32" s="24" cm="1">
        <f t="array" ref="FZ32">IF(_xlfn.XLOOKUP($A32,data_i,_xlfn.XLOOKUP(FZ$4,data_col,data_val)) &gt; 0,_xlfn.XLOOKUP($A32,data_i,_xlfn.XLOOKUP(FZ$4,data_col,data_val))," ")</f>
        <v>494</v>
      </c>
      <c r="GA32" s="24" cm="1">
        <f t="array" ref="GA32">IF(_xlfn.XLOOKUP($A32,data_i,_xlfn.XLOOKUP(GA$4,data_col,data_val)) &gt; 0,_xlfn.XLOOKUP($A32,data_i,_xlfn.XLOOKUP(GA$4,data_col,data_val))," ")</f>
        <v>492</v>
      </c>
      <c r="GB32" s="24" cm="1">
        <f t="array" ref="GB32">IF(_xlfn.XLOOKUP($A32,data_i,_xlfn.XLOOKUP(GB$4,data_col,data_val)) &gt; 0,_xlfn.XLOOKUP($A32,data_i,_xlfn.XLOOKUP(GB$4,data_col,data_val))," ")</f>
        <v>492</v>
      </c>
      <c r="GC32" s="25"/>
      <c r="GD32" s="114"/>
      <c r="GE32" s="25"/>
    </row>
    <row r="33" spans="1:187" x14ac:dyDescent="0.2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780</v>
      </c>
      <c r="K33" s="142" cm="1">
        <f t="array" ref="K33">_xlfn.XLOOKUP($A33,data_i,_xlfn.XLOOKUP(K$4,data_col,data_val))</f>
        <v>40</v>
      </c>
      <c r="L33" s="24">
        <f t="shared" si="1"/>
        <v>19.5</v>
      </c>
      <c r="M33" s="201" cm="1">
        <f t="array" ref="M33">HYPERLINK(GM33,_xlfn.XLOOKUP($A33,val_i,_xlfn.XLOOKUP(M$4,val_col,val_val)))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09">
        <f t="shared" si="2"/>
        <v>30</v>
      </c>
      <c r="R33" s="110">
        <f t="shared" si="3"/>
        <v>8.2105263157894743</v>
      </c>
      <c r="S33" s="97">
        <f t="shared" si="4"/>
        <v>44343.339639423073</v>
      </c>
      <c r="T33" s="97">
        <f t="shared" si="4"/>
        <v>44586.929383012815</v>
      </c>
      <c r="U33" s="97">
        <f t="shared" si="4"/>
        <v>44830.519126602565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780</v>
      </c>
      <c r="Y33" s="131" cm="1">
        <f t="array" ref="Y33">_xlfn.XLOOKUP($A33,data_i,_xlfn.XLOOKUP(Y$4,data_col,data_val))</f>
        <v>40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47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I33" s="142"/>
      <c r="AJ33" s="241" cm="1">
        <f t="array" ref="AJ33">_xlfn.XLOOKUP($A33,prop_i,_xlfn.XLOOKUP(AJ$4,prop_col,prop_val))</f>
        <v>0</v>
      </c>
      <c r="AK33" s="142"/>
      <c r="AM33" s="142" cm="1">
        <f t="array" ref="AM33">_xlfn.XLOOKUP($A33,data_i,_xlfn.XLOOKUP(AM$4,data_col,data_val))</f>
        <v>3356</v>
      </c>
      <c r="AN33" s="142" cm="1">
        <f t="array" ref="AN33">_xlfn.XLOOKUP($A33,prop_i,_xlfn.XLOOKUP(AN$4,data_col,data_val))</f>
        <v>1500</v>
      </c>
      <c r="AO33" s="110">
        <f>IF(ISERROR(1200*AM33/(_xlfn.XLOOKUP($F33,summary!$S$3:$S$6,summary!$V$31:$V$34)*AN33*_xlfn.XLOOKUP($F33,summary!$S$3:$S$6,summary!$W$31:$W$34))),0,1200*AM33/(_xlfn.XLOOKUP($F33,summary!$S$3:$S$6,summary!$V$31:$V$34)*AN33*_xlfn.XLOOKUP($F33,summary!$S$3:$S$6,summary!$W$31:$W$34)))</f>
        <v>21.960190524831592</v>
      </c>
      <c r="AP33" s="25"/>
      <c r="AQ33" s="142" cm="1">
        <f t="array" ref="AQ33">_xlfn.XLOOKUP($A33,data_i,_xlfn.XLOOKUP(AQ$4,data_col,data_val))</f>
        <v>1678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131" cm="1">
        <f t="array" ref="AT33">_xlfn.XLOOKUP($A33,data_i,_xlfn.XLOOKUP(AT$4,data_col,data_val))</f>
        <v>0</v>
      </c>
      <c r="AU33" s="131" cm="1">
        <f t="array" ref="AU33">_xlfn.XLOOKUP($A33,data_i,_xlfn.XLOOKUP(AU$4,data_col,data_val))</f>
        <v>0</v>
      </c>
      <c r="AV33" s="131" cm="1">
        <f t="array" ref="AV33">_xlfn.XLOOKUP($A33,data_i,_xlfn.XLOOKUP(AV$4,data_col,data_val))</f>
        <v>0</v>
      </c>
      <c r="AW33" s="24"/>
      <c r="AX33" s="131" cm="1">
        <f t="array" ref="AX33">_xlfn.XLOOKUP($A33,data_i,_xlfn.XLOOKUP(AX$4,data_col,data_val))</f>
        <v>0</v>
      </c>
      <c r="AY33" s="131" t="e" cm="1">
        <f t="array" ref="AY33">_xlfn.XLOOKUP($A33,data_i,_xlfn.XLOOKUP(AY$4,data_col,data_val))</f>
        <v>#N/A</v>
      </c>
      <c r="AZ33" s="110">
        <f>IF(ISERROR(1200*AX33/(_xlfn.XLOOKUP($F33,summary!$S$3:$S$6,summary!$V$31:$V$34)*AY33*_xlfn.XLOOKUP($F33,summary!$S$3:$S$6,summary!$W$31:$W$34))),0,1200*AX33/(_xlfn.XLOOKUP($F33,summary!$S$3:$S$6,summary!$V$31:$V$34)*AY33*_xlfn.XLOOKUP($F33,summary!$S$3:$S$6,summary!$W$31:$W$34)))</f>
        <v>0</v>
      </c>
      <c r="BA33" s="109">
        <f t="shared" si="5"/>
        <v>780</v>
      </c>
      <c r="BB33" s="203" t="str" cm="1">
        <f t="array" ref="BB33">IF(_xlfn.XLOOKUP($A33,data_i,_xlfn.XLOOKUP(BB$4,data_col,data_val)) &gt; 0,_xlfn.XLOOKUP($A33,data_i,_xlfn.XLOOKUP(BB$4,data_col,data_val))," ")</f>
        <v xml:space="preserve"> </v>
      </c>
      <c r="BC33" s="110" cm="1">
        <f t="array" ref="BC33">_xlfn.XLOOKUP($A33,data_i,_xlfn.XLOOKUP(BC$4,data_col,data_val))</f>
        <v>-29.830000000000002</v>
      </c>
      <c r="BD33" s="139" cm="1">
        <f t="array" ref="BD33">_xlfn.XLOOKUP($A33,data_i,_xlfn.XLOOKUP(BD$4,data_col,data_val))</f>
        <v>4.2480000000000002</v>
      </c>
      <c r="BE33" s="139" cm="1">
        <f t="array" ref="BE33">_xlfn.XLOOKUP($A33,data_i,_xlfn.XLOOKUP(BE$4,data_col,data_val))</f>
        <v>1.0101818181818181</v>
      </c>
      <c r="BF33" s="110" t="e" cm="1">
        <f t="array" ref="BF33">_xlfn.XLOOKUP($A33,data_i,_xlfn.XLOOKUP(BF$4,data_col,data_val))</f>
        <v>#N/A</v>
      </c>
      <c r="BG33" s="110" t="e" cm="1">
        <f t="array" ref="BG33">_xlfn.XLOOKUP($A33,data_i,_xlfn.XLOOKUP(BG$4,data_col,data_val))</f>
        <v>#N/A</v>
      </c>
      <c r="BH33" s="110" cm="1">
        <f t="array" ref="BH33">_xlfn.XLOOKUP($A33,data_i,_xlfn.XLOOKUP(BH$4,data_col,data_val))</f>
        <v>1.45</v>
      </c>
      <c r="BI33" s="139" cm="1">
        <f t="array" ref="BI33">_xlfn.XLOOKUP($A33,data_i,_xlfn.XLOOKUP(BI$4,data_col,data_val))</f>
        <v>0.56000000000000005</v>
      </c>
      <c r="BJ33" s="146">
        <f t="shared" si="6"/>
        <v>178.57142857142856</v>
      </c>
      <c r="BK33" s="139"/>
      <c r="BL33" s="139" cm="1">
        <f t="array" ref="BL33">_xlfn.XLOOKUP($A33,data_i,_xlfn.XLOOKUP(BL$4,data_col,data_val))</f>
        <v>0.74</v>
      </c>
      <c r="BM33" s="24" cm="1">
        <f t="array" ref="BM33">_xlfn.XLOOKUP($A33,data_i,_xlfn.XLOOKUP(BM$4,data_col,data_val))</f>
        <v>0</v>
      </c>
      <c r="BN33" s="24" cm="1">
        <f t="array" ref="BN33">_xlfn.XLOOKUP($A33,data_i,_xlfn.XLOOKUP(BN$4,data_col,data_val))</f>
        <v>0</v>
      </c>
      <c r="BO33" s="110" cm="1">
        <f t="array" ref="BO33">_xlfn.XLOOKUP($A33,data_i,_xlfn.XLOOKUP(BO$4,data_col,data_val))</f>
        <v>0</v>
      </c>
      <c r="BP33" s="110" cm="1">
        <f t="array" ref="BP33">_xlfn.XLOOKUP($A33,data_i,_xlfn.XLOOKUP(BP$4,data_col,data_val))</f>
        <v>0</v>
      </c>
      <c r="BQ33" s="110" cm="1">
        <f t="array" ref="BQ33">_xlfn.XLOOKUP($A33,data_i,_xlfn.XLOOKUP(BQ$4,data_col,data_val))</f>
        <v>28.6</v>
      </c>
      <c r="BR33" s="24" cm="1">
        <f t="array" ref="BR33">_xlfn.XLOOKUP($A33,data_i,_xlfn.XLOOKUP(BR$4,data_col,data_val))</f>
        <v>993</v>
      </c>
      <c r="BS33" s="24" cm="1">
        <f t="array" ref="BS33">_xlfn.XLOOKUP($A33,data_i,_xlfn.XLOOKUP(BS$4,data_col,data_val))</f>
        <v>1</v>
      </c>
      <c r="BT33" s="109">
        <f t="shared" si="7"/>
        <v>0</v>
      </c>
      <c r="BU33" s="162" t="str">
        <f>IFERROR((AX33*_xlfn.XLOOKUP(F33,summary!$S$3:$S$6,summary!$W$31:$W$34))/(BT33*$BS$1)," ")</f>
        <v xml:space="preserve"> </v>
      </c>
      <c r="BV33" s="24" cm="1">
        <f t="array" ref="BV33">_xlfn.XLOOKUP($A33,data_i,_xlfn.XLOOKUP(BV$4,data_col,data_val))</f>
        <v>0</v>
      </c>
      <c r="BW33" s="24" cm="1">
        <f t="array" ref="BW33">_xlfn.XLOOKUP($A33,data_i,_xlfn.XLOOKUP(BW$4,data_col,data_val))</f>
        <v>0</v>
      </c>
      <c r="BX33" s="110" cm="1">
        <f t="array" ref="BX33">_xlfn.XLOOKUP($A33,data_i,_xlfn.XLOOKUP(BX$4,data_col,data_val))</f>
        <v>0</v>
      </c>
      <c r="BY33" s="110"/>
      <c r="BZ33" s="164"/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02" t="str" cm="1">
        <f t="array" ref="CB33">IF(_xlfn.XLOOKUP($A33,data_i,_xlfn.XLOOKUP(CB$4,data_col,data_val)) &gt; 0,_xlfn.XLOOKUP($A33,data_i,_xlfn.XLOOKUP(CB$4,data_col,data_val))," ")</f>
        <v xml:space="preserve"> </v>
      </c>
      <c r="CC33" s="202" t="str" cm="1">
        <f t="array" ref="CC33">IF(_xlfn.XLOOKUP($A33,data_i,_xlfn.XLOOKUP(CC$4,data_col,data_val)) &gt; 0,_xlfn.XLOOKUP($A33,data_i,_xlfn.XLOOKUP(CC$4,data_col,data_val))," ")</f>
        <v xml:space="preserve"> </v>
      </c>
      <c r="CD33" s="202" t="str" cm="1">
        <f t="array" ref="CD33">IF(_xlfn.XLOOKUP($A33,data_i,_xlfn.XLOOKUP(CD$4,data_col,data_val)) &gt; 0,_xlfn.XLOOKUP($A33,data_i,_xlfn.XLOOKUP(CD$4,data_col,data_val))," ")</f>
        <v xml:space="preserve"> </v>
      </c>
      <c r="CE33" s="25"/>
      <c r="CF33" s="24" cm="1">
        <f t="array" ref="CF33">_xlfn.XLOOKUP($A33,data_i,_xlfn.XLOOKUP(CF$4,data_col,data_val))</f>
        <v>66.959999999999994</v>
      </c>
      <c r="CG33" s="110"/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24" t="str" cm="1">
        <f t="array" ref="DC33">IF(_xlfn.XLOOKUP($A33,data_i,_xlfn.XLOOKUP(DC$4,data_col,data_val)) &gt; 0,_xlfn.XLOOKUP($A33,data_i,_xlfn.XLOOKUP(DC$4,data_col,data_val))," ")</f>
        <v xml:space="preserve"> </v>
      </c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110"/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4" t="str" cm="1">
        <f t="array" ref="EB33">IF(_xlfn.XLOOKUP($A33,data_i,_xlfn.XLOOKUP(EB$4,data_col,data_val)) &gt; 0,_xlfn.XLOOKUP($A33,data_i,_xlfn.XLOOKUP(EB$4,data_col,data_val))," ")</f>
        <v xml:space="preserve"> </v>
      </c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5"/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4" t="str" cm="1">
        <f t="array" ref="FA33">IF(_xlfn.XLOOKUP($A33,data_i,_xlfn.XLOOKUP(FA$4,data_col,data_val)) &gt; 0,_xlfn.XLOOKUP($A33,data_i,_xlfn.XLOOKUP(FA$4,data_col,data_val))," ")</f>
        <v xml:space="preserve"> </v>
      </c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5"/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4" t="str" cm="1">
        <f t="array" ref="FZ33">IF(_xlfn.XLOOKUP($A33,data_i,_xlfn.XLOOKUP(FZ$4,data_col,data_val)) &gt; 0,_xlfn.XLOOKUP($A33,data_i,_xlfn.XLOOKUP(FZ$4,data_col,data_val))," ")</f>
        <v xml:space="preserve"> </v>
      </c>
      <c r="GA33" s="24" t="str" cm="1">
        <f t="array" ref="GA33">IF(_xlfn.XLOOKUP($A33,data_i,_xlfn.XLOOKUP(GA$4,data_col,data_val)) &gt; 0,_xlfn.XLOOKUP($A33,data_i,_xlfn.XLOOKUP(GA$4,data_col,data_val))," ")</f>
        <v xml:space="preserve"> </v>
      </c>
      <c r="GB33" s="24" t="str" cm="1">
        <f t="array" ref="GB33">IF(_xlfn.XLOOKUP($A33,data_i,_xlfn.XLOOKUP(GB$4,data_col,data_val)) &gt; 0,_xlfn.XLOOKUP($A33,data_i,_xlfn.XLOOKUP(GB$4,data_col,data_val))," ")</f>
        <v xml:space="preserve"> </v>
      </c>
      <c r="GC33" s="25"/>
      <c r="GD33" s="114"/>
      <c r="GE33" s="25"/>
    </row>
    <row r="34" spans="1:187" x14ac:dyDescent="0.2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8003</v>
      </c>
      <c r="K34" s="142" cm="1">
        <f t="array" ref="K34">_xlfn.XLOOKUP($A34,data_i,_xlfn.XLOOKUP(K$4,data_col,data_val))</f>
        <v>316</v>
      </c>
      <c r="L34" s="24">
        <f t="shared" si="1"/>
        <v>25.325949367088608</v>
      </c>
      <c r="M34" s="201" cm="1">
        <f t="array" ref="M34">HYPERLINK(GM34,_xlfn.XLOOKUP($A34,val_i,_xlfn.XLOOKUP(M$4,val_col,val_val)))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0.13550000000000001</v>
      </c>
      <c r="O34" s="109" cm="1">
        <f t="array" ref="O34">$J34-_xlfn.XLOOKUP($A34,val_i,_xlfn.XLOOKUP("oph@start",val_col,val_val))</f>
        <v>774</v>
      </c>
      <c r="P34" s="24" cm="1">
        <f t="array" ref="P34">K34-_xlfn.XLOOKUP($A34,val_i,_xlfn.XLOOKUP("Starts@Start",val_col,val_val))</f>
        <v>11</v>
      </c>
      <c r="Q34" s="109">
        <f t="shared" si="2"/>
        <v>70.36363636363636</v>
      </c>
      <c r="R34" s="110">
        <f t="shared" si="3"/>
        <v>18.878048780487806</v>
      </c>
      <c r="S34" s="97">
        <f t="shared" si="4"/>
        <v>44259.693048288114</v>
      </c>
      <c r="T34" s="97">
        <f t="shared" si="4"/>
        <v>44365.636200742891</v>
      </c>
      <c r="U34" s="97">
        <f t="shared" si="4"/>
        <v>44471.579353197674</v>
      </c>
      <c r="V34" s="147"/>
      <c r="W34" s="131" t="str" cm="1">
        <f t="array" ref="W34">_xlfn.XLOOKUP($A34,data_i,_xlfn.XLOOKUP(W$4,data_col,data_val))</f>
        <v>Available</v>
      </c>
      <c r="X34" s="131" cm="1">
        <f t="array" ref="X34">_xlfn.XLOOKUP($A34,data_i,_xlfn.XLOOKUP(X$4,data_col,data_val))</f>
        <v>8003</v>
      </c>
      <c r="Y34" s="131" cm="1">
        <f t="array" ref="Y34">_xlfn.XLOOKUP($A34,data_i,_xlfn.XLOOKUP(Y$4,data_col,data_val))</f>
        <v>316</v>
      </c>
      <c r="Z34" s="131" cm="1">
        <f t="array" ref="Z34">_xlfn.XLOOKUP($A34,data_i,_xlfn.XLOOKUP(Z$4,data_col,data_val))</f>
        <v>5</v>
      </c>
      <c r="AA34" s="24" cm="1">
        <f t="array" ref="AA34">_xlfn.XLOOKUP($A34,data_i,_xlfn.XLOOKUP(AA$4,data_col,data_val))</f>
        <v>0</v>
      </c>
      <c r="AB34" s="24" cm="1">
        <f t="array" ref="AB34">_xlfn.XLOOKUP($A34,data_i,_xlfn.XLOOKUP(AB$4,data_col,data_val))</f>
        <v>0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47</v>
      </c>
      <c r="AG34" s="131" cm="1">
        <f t="array" ref="AG34">_xlfn.XLOOKUP($A34,data_i,_xlfn.XLOOKUP(AG$4,data_col,data_val))</f>
        <v>5.8</v>
      </c>
      <c r="AH34" s="142" cm="1">
        <f t="array" ref="AH34">_xlfn.XLOOKUP($A34,data_i,_xlfn.XLOOKUP(AH$4,data_col,data_val))</f>
        <v>169</v>
      </c>
      <c r="AI34" s="142"/>
      <c r="AJ34" s="241" cm="1">
        <f t="array" ref="AJ34">_xlfn.XLOOKUP($A34,prop_i,_xlfn.XLOOKUP(AJ$4,prop_col,prop_val))</f>
        <v>43665</v>
      </c>
      <c r="AK34" s="142"/>
      <c r="AM34" s="142" cm="1">
        <f t="array" ref="AM34">_xlfn.XLOOKUP($A34,data_i,_xlfn.XLOOKUP(AM$4,data_col,data_val))</f>
        <v>2678</v>
      </c>
      <c r="AN34" s="142" cm="1">
        <f t="array" ref="AN34">_xlfn.XLOOKUP($A34,prop_i,_xlfn.XLOOKUP(AN$4,data_col,data_val))</f>
        <v>1500</v>
      </c>
      <c r="AO34" s="110">
        <f>IF(ISERROR(1200*AM34/(_xlfn.XLOOKUP($F34,summary!$S$3:$S$6,summary!$V$31:$V$34)*AN34*_xlfn.XLOOKUP($F34,summary!$S$3:$S$6,summary!$W$31:$W$34))),0,1200*AM34/(_xlfn.XLOOKUP($F34,summary!$S$3:$S$6,summary!$V$31:$V$34)*AN34*_xlfn.XLOOKUP($F34,summary!$S$3:$S$6,summary!$W$31:$W$34)))</f>
        <v>21.991257515544735</v>
      </c>
      <c r="AP34" s="25"/>
      <c r="AQ34" s="142" cm="1">
        <f t="array" ref="AQ34">_xlfn.XLOOKUP($A34,data_i,_xlfn.XLOOKUP(AQ$4,data_col,data_val))</f>
        <v>2678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131" cm="1">
        <f t="array" ref="AT34">_xlfn.XLOOKUP($A34,data_i,_xlfn.XLOOKUP(AT$4,data_col,data_val))</f>
        <v>0</v>
      </c>
      <c r="AU34" s="131" cm="1">
        <f t="array" ref="AU34">_xlfn.XLOOKUP($A34,data_i,_xlfn.XLOOKUP(AU$4,data_col,data_val))</f>
        <v>0</v>
      </c>
      <c r="AV34" s="131" cm="1">
        <f t="array" ref="AV34">_xlfn.XLOOKUP($A34,data_i,_xlfn.XLOOKUP(AV$4,data_col,data_val))</f>
        <v>0</v>
      </c>
      <c r="AW34" s="24"/>
      <c r="AX34" s="131" cm="1">
        <f t="array" ref="AX34">_xlfn.XLOOKUP($A34,data_i,_xlfn.XLOOKUP(AX$4,data_col,data_val))</f>
        <v>0</v>
      </c>
      <c r="AY34" s="131" t="e" cm="1">
        <f t="array" ref="AY34">_xlfn.XLOOKUP($A34,data_i,_xlfn.XLOOKUP(AY$4,data_col,data_val))</f>
        <v>#N/A</v>
      </c>
      <c r="AZ34" s="110">
        <f>IF(ISERROR(1200*AX34/(_xlfn.XLOOKUP($F34,summary!$S$3:$S$6,summary!$V$31:$V$34)*AY34*_xlfn.XLOOKUP($F34,summary!$S$3:$S$6,summary!$W$31:$W$34))),0,1200*AX34/(_xlfn.XLOOKUP($F34,summary!$S$3:$S$6,summary!$V$31:$V$34)*AY34*_xlfn.XLOOKUP($F34,summary!$S$3:$S$6,summary!$W$31:$W$34)))</f>
        <v>0</v>
      </c>
      <c r="BA34" s="109">
        <f t="shared" si="5"/>
        <v>774</v>
      </c>
      <c r="BB34" s="203" cm="1">
        <f t="array" ref="BB34">IF(_xlfn.XLOOKUP($A34,data_i,_xlfn.XLOOKUP(BB$4,data_col,data_val)) &gt; 0,_xlfn.XLOOKUP($A34,data_i,_xlfn.XLOOKUP(BB$4,data_col,data_val))," ")</f>
        <v>0.13550000000000001</v>
      </c>
      <c r="BC34" s="110" cm="1">
        <f t="array" ref="BC34">_xlfn.XLOOKUP($A34,data_i,_xlfn.XLOOKUP(BC$4,data_col,data_val))</f>
        <v>-7.93</v>
      </c>
      <c r="BD34" s="139" cm="1">
        <f t="array" ref="BD34">_xlfn.XLOOKUP($A34,data_i,_xlfn.XLOOKUP(BD$4,data_col,data_val))</f>
        <v>4.2380000000000013</v>
      </c>
      <c r="BE34" s="139" cm="1">
        <f t="array" ref="BE34">_xlfn.XLOOKUP($A34,data_i,_xlfn.XLOOKUP(BE$4,data_col,data_val))</f>
        <v>0.52454545454545454</v>
      </c>
      <c r="BF34" s="110" t="e" cm="1">
        <f t="array" ref="BF34">_xlfn.XLOOKUP($A34,data_i,_xlfn.XLOOKUP(BF$4,data_col,data_val))</f>
        <v>#N/A</v>
      </c>
      <c r="BG34" s="110" t="e" cm="1">
        <f t="array" ref="BG34">_xlfn.XLOOKUP($A34,data_i,_xlfn.XLOOKUP(BG$4,data_col,data_val))</f>
        <v>#N/A</v>
      </c>
      <c r="BH34" s="110" cm="1">
        <f t="array" ref="BH34">_xlfn.XLOOKUP($A34,data_i,_xlfn.XLOOKUP(BH$4,data_col,data_val))</f>
        <v>1.25</v>
      </c>
      <c r="BI34" s="139" cm="1">
        <f t="array" ref="BI34">_xlfn.XLOOKUP($A34,data_i,_xlfn.XLOOKUP(BI$4,data_col,data_val))</f>
        <v>0.63</v>
      </c>
      <c r="BJ34" s="146">
        <f t="shared" si="6"/>
        <v>158.73015873015873</v>
      </c>
      <c r="BK34" s="139"/>
      <c r="BL34" s="139" cm="1">
        <f t="array" ref="BL34">_xlfn.XLOOKUP($A34,data_i,_xlfn.XLOOKUP(BL$4,data_col,data_val))</f>
        <v>0.74</v>
      </c>
      <c r="BM34" s="24" cm="1">
        <f t="array" ref="BM34">_xlfn.XLOOKUP($A34,data_i,_xlfn.XLOOKUP(BM$4,data_col,data_val))</f>
        <v>0</v>
      </c>
      <c r="BN34" s="24" cm="1">
        <f t="array" ref="BN34">_xlfn.XLOOKUP($A34,data_i,_xlfn.XLOOKUP(BN$4,data_col,data_val))</f>
        <v>0</v>
      </c>
      <c r="BO34" s="110" cm="1">
        <f t="array" ref="BO34">_xlfn.XLOOKUP($A34,data_i,_xlfn.XLOOKUP(BO$4,data_col,data_val))</f>
        <v>0</v>
      </c>
      <c r="BP34" s="110" cm="1">
        <f t="array" ref="BP34">_xlfn.XLOOKUP($A34,data_i,_xlfn.XLOOKUP(BP$4,data_col,data_val))</f>
        <v>0</v>
      </c>
      <c r="BQ34" s="110" cm="1">
        <f t="array" ref="BQ34">_xlfn.XLOOKUP($A34,data_i,_xlfn.XLOOKUP(BQ$4,data_col,data_val))</f>
        <v>27.7</v>
      </c>
      <c r="BR34" s="24" cm="1">
        <f t="array" ref="BR34">_xlfn.XLOOKUP($A34,data_i,_xlfn.XLOOKUP(BR$4,data_col,data_val))</f>
        <v>980</v>
      </c>
      <c r="BS34" s="24" cm="1">
        <f t="array" ref="BS34">_xlfn.XLOOKUP($A34,data_i,_xlfn.XLOOKUP(BS$4,data_col,data_val))</f>
        <v>0</v>
      </c>
      <c r="BT34" s="109">
        <f t="shared" si="7"/>
        <v>0</v>
      </c>
      <c r="BU34" s="162" t="str">
        <f>IFERROR((AX34*_xlfn.XLOOKUP(F34,summary!$S$3:$S$6,summary!$W$31:$W$34))/(BT34*$BS$1)," ")</f>
        <v xml:space="preserve"> </v>
      </c>
      <c r="BV34" s="24" cm="1">
        <f t="array" ref="BV34">_xlfn.XLOOKUP($A34,data_i,_xlfn.XLOOKUP(BV$4,data_col,data_val))</f>
        <v>0</v>
      </c>
      <c r="BW34" s="24" cm="1">
        <f t="array" ref="BW34">_xlfn.XLOOKUP($A34,data_i,_xlfn.XLOOKUP(BW$4,data_col,data_val))</f>
        <v>0</v>
      </c>
      <c r="BX34" s="110" cm="1">
        <f t="array" ref="BX34">_xlfn.XLOOKUP($A34,data_i,_xlfn.XLOOKUP(BX$4,data_col,data_val))</f>
        <v>0</v>
      </c>
      <c r="BY34" s="110"/>
      <c r="BZ34" s="164"/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02" t="str" cm="1">
        <f t="array" ref="CB34">IF(_xlfn.XLOOKUP($A34,data_i,_xlfn.XLOOKUP(CB$4,data_col,data_val)) &gt; 0,_xlfn.XLOOKUP($A34,data_i,_xlfn.XLOOKUP(CB$4,data_col,data_val))," ")</f>
        <v xml:space="preserve"> </v>
      </c>
      <c r="CC34" s="202" t="str" cm="1">
        <f t="array" ref="CC34">IF(_xlfn.XLOOKUP($A34,data_i,_xlfn.XLOOKUP(CC$4,data_col,data_val)) &gt; 0,_xlfn.XLOOKUP($A34,data_i,_xlfn.XLOOKUP(CC$4,data_col,data_val))," ")</f>
        <v xml:space="preserve"> </v>
      </c>
      <c r="CD34" s="202" t="str" cm="1">
        <f t="array" ref="CD34">IF(_xlfn.XLOOKUP($A34,data_i,_xlfn.XLOOKUP(CD$4,data_col,data_val)) &gt; 0,_xlfn.XLOOKUP($A34,data_i,_xlfn.XLOOKUP(CD$4,data_col,data_val))," ")</f>
        <v xml:space="preserve"> </v>
      </c>
      <c r="CE34" s="25"/>
      <c r="CF34" s="24" cm="1">
        <f t="array" ref="CF34">_xlfn.XLOOKUP($A34,data_i,_xlfn.XLOOKUP(CF$4,data_col,data_val))</f>
        <v>61.1</v>
      </c>
      <c r="CG34" s="110"/>
      <c r="CH34" s="24" t="str" cm="1">
        <f t="array" ref="CH34">IF(_xlfn.XLOOKUP($A34,data_i,_xlfn.XLOOKUP(CH$4,data_col,data_val)) &gt; 0,_xlfn.XLOOKUP($A34,data_i,_xlfn.XLOOKUP(CH$4,data_col,data_val))," ")</f>
        <v xml:space="preserve"> </v>
      </c>
      <c r="CI34" s="24" t="str" cm="1">
        <f t="array" ref="CI34">IF(_xlfn.XLOOKUP($A34,data_i,_xlfn.XLOOKUP(CI$4,data_col,data_val)) &gt; 0,_xlfn.XLOOKUP($A34,data_i,_xlfn.XLOOKUP(CI$4,data_col,data_val))," ")</f>
        <v xml:space="preserve"> </v>
      </c>
      <c r="CJ34" s="24" t="str" cm="1">
        <f t="array" ref="CJ34">IF(_xlfn.XLOOKUP($A34,data_i,_xlfn.XLOOKUP(CJ$4,data_col,data_val)) &gt; 0,_xlfn.XLOOKUP($A34,data_i,_xlfn.XLOOKUP(CJ$4,data_col,data_val))," ")</f>
        <v xml:space="preserve"> </v>
      </c>
      <c r="CK34" s="24" t="str" cm="1">
        <f t="array" ref="CK34">IF(_xlfn.XLOOKUP($A34,data_i,_xlfn.XLOOKUP(CK$4,data_col,data_val)) &gt; 0,_xlfn.XLOOKUP($A34,data_i,_xlfn.XLOOKUP(CK$4,data_col,data_val))," ")</f>
        <v xml:space="preserve"> </v>
      </c>
      <c r="CL34" s="24" t="str" cm="1">
        <f t="array" ref="CL34">IF(_xlfn.XLOOKUP($A34,data_i,_xlfn.XLOOKUP(CL$4,data_col,data_val)) &gt; 0,_xlfn.XLOOKUP($A34,data_i,_xlfn.XLOOKUP(CL$4,data_col,data_val))," ")</f>
        <v xml:space="preserve"> </v>
      </c>
      <c r="CM34" s="24" t="str" cm="1">
        <f t="array" ref="CM34">IF(_xlfn.XLOOKUP($A34,data_i,_xlfn.XLOOKUP(CM$4,data_col,data_val)) &gt; 0,_xlfn.XLOOKUP($A34,data_i,_xlfn.XLOOKUP(CM$4,data_col,data_val))," ")</f>
        <v xml:space="preserve"> </v>
      </c>
      <c r="CN34" s="24" t="str" cm="1">
        <f t="array" ref="CN34">IF(_xlfn.XLOOKUP($A34,data_i,_xlfn.XLOOKUP(CN$4,data_col,data_val)) &gt; 0,_xlfn.XLOOKUP($A34,data_i,_xlfn.XLOOKUP(CN$4,data_col,data_val))," ")</f>
        <v xml:space="preserve"> </v>
      </c>
      <c r="CO34" s="24" t="str" cm="1">
        <f t="array" ref="CO34">IF(_xlfn.XLOOKUP($A34,data_i,_xlfn.XLOOKUP(CO$4,data_col,data_val)) &gt; 0,_xlfn.XLOOKUP($A34,data_i,_xlfn.XLOOKUP(CO$4,data_col,data_val))," ")</f>
        <v xml:space="preserve"> </v>
      </c>
      <c r="CP34" s="24" t="str" cm="1">
        <f t="array" ref="CP34">IF(_xlfn.XLOOKUP($A34,data_i,_xlfn.XLOOKUP(CP$4,data_col,data_val)) &gt; 0,_xlfn.XLOOKUP($A34,data_i,_xlfn.XLOOKUP(CP$4,data_col,data_val))," ")</f>
        <v xml:space="preserve"> </v>
      </c>
      <c r="CQ34" s="24" t="str" cm="1">
        <f t="array" ref="CQ34">IF(_xlfn.XLOOKUP($A34,data_i,_xlfn.XLOOKUP(CQ$4,data_col,data_val)) &gt; 0,_xlfn.XLOOKUP($A34,data_i,_xlfn.XLOOKUP(CQ$4,data_col,data_val))," ")</f>
        <v xml:space="preserve"> </v>
      </c>
      <c r="CR34" s="24" t="str" cm="1">
        <f t="array" ref="CR34">IF(_xlfn.XLOOKUP($A34,data_i,_xlfn.XLOOKUP(CR$4,data_col,data_val)) &gt; 0,_xlfn.XLOOKUP($A34,data_i,_xlfn.XLOOKUP(CR$4,data_col,data_val))," ")</f>
        <v xml:space="preserve"> </v>
      </c>
      <c r="CS34" s="24" t="str" cm="1">
        <f t="array" ref="CS34">IF(_xlfn.XLOOKUP($A34,data_i,_xlfn.XLOOKUP(CS$4,data_col,data_val)) &gt; 0,_xlfn.XLOOKUP($A34,data_i,_xlfn.XLOOKUP(CS$4,data_col,data_val))," ")</f>
        <v xml:space="preserve"> </v>
      </c>
      <c r="CT34" s="24" t="str" cm="1">
        <f t="array" ref="CT34">IF(_xlfn.XLOOKUP($A34,data_i,_xlfn.XLOOKUP(CT$4,data_col,data_val)) &gt; 0,_xlfn.XLOOKUP($A34,data_i,_xlfn.XLOOKUP(CT$4,data_col,data_val))," ")</f>
        <v xml:space="preserve"> 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24" t="str" cm="1">
        <f t="array" ref="DC34">IF(_xlfn.XLOOKUP($A34,data_i,_xlfn.XLOOKUP(DC$4,data_col,data_val)) &gt; 0,_xlfn.XLOOKUP($A34,data_i,_xlfn.XLOOKUP(DC$4,data_col,data_val))," ")</f>
        <v xml:space="preserve"> </v>
      </c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110"/>
      <c r="DG34" s="24" t="str" cm="1">
        <f t="array" ref="DG34">IF(_xlfn.XLOOKUP($A34,data_i,_xlfn.XLOOKUP(DG$4,data_col,data_val)) &gt; 0,_xlfn.XLOOKUP($A34,data_i,_xlfn.XLOOKUP(DG$4,data_col,data_val))," ")</f>
        <v xml:space="preserve"> </v>
      </c>
      <c r="DH34" s="24" t="str" cm="1">
        <f t="array" ref="DH34">IF(_xlfn.XLOOKUP($A34,data_i,_xlfn.XLOOKUP(DH$4,data_col,data_val)) &gt; 0,_xlfn.XLOOKUP($A34,data_i,_xlfn.XLOOKUP(DH$4,data_col,data_val))," ")</f>
        <v xml:space="preserve"> </v>
      </c>
      <c r="DI34" s="24" t="str" cm="1">
        <f t="array" ref="DI34">IF(_xlfn.XLOOKUP($A34,data_i,_xlfn.XLOOKUP(DI$4,data_col,data_val)) &gt; 0,_xlfn.XLOOKUP($A34,data_i,_xlfn.XLOOKUP(DI$4,data_col,data_val))," ")</f>
        <v xml:space="preserve"> </v>
      </c>
      <c r="DJ34" s="24" t="str" cm="1">
        <f t="array" ref="DJ34">IF(_xlfn.XLOOKUP($A34,data_i,_xlfn.XLOOKUP(DJ$4,data_col,data_val)) &gt; 0,_xlfn.XLOOKUP($A34,data_i,_xlfn.XLOOKUP(DJ$4,data_col,data_val))," ")</f>
        <v xml:space="preserve"> </v>
      </c>
      <c r="DK34" s="24" t="str" cm="1">
        <f t="array" ref="DK34">IF(_xlfn.XLOOKUP($A34,data_i,_xlfn.XLOOKUP(DK$4,data_col,data_val)) &gt; 0,_xlfn.XLOOKUP($A34,data_i,_xlfn.XLOOKUP(DK$4,data_col,data_val))," ")</f>
        <v xml:space="preserve"> </v>
      </c>
      <c r="DL34" s="24" t="str" cm="1">
        <f t="array" ref="DL34">IF(_xlfn.XLOOKUP($A34,data_i,_xlfn.XLOOKUP(DL$4,data_col,data_val)) &gt; 0,_xlfn.XLOOKUP($A34,data_i,_xlfn.XLOOKUP(DL$4,data_col,data_val))," ")</f>
        <v xml:space="preserve"> </v>
      </c>
      <c r="DM34" s="24" t="str" cm="1">
        <f t="array" ref="DM34">IF(_xlfn.XLOOKUP($A34,data_i,_xlfn.XLOOKUP(DM$4,data_col,data_val)) &gt; 0,_xlfn.XLOOKUP($A34,data_i,_xlfn.XLOOKUP(DM$4,data_col,data_val))," ")</f>
        <v xml:space="preserve"> </v>
      </c>
      <c r="DN34" s="24" t="str" cm="1">
        <f t="array" ref="DN34">IF(_xlfn.XLOOKUP($A34,data_i,_xlfn.XLOOKUP(DN$4,data_col,data_val)) &gt; 0,_xlfn.XLOOKUP($A34,data_i,_xlfn.XLOOKUP(DN$4,data_col,data_val))," ")</f>
        <v xml:space="preserve"> </v>
      </c>
      <c r="DO34" s="24" t="str" cm="1">
        <f t="array" ref="DO34">IF(_xlfn.XLOOKUP($A34,data_i,_xlfn.XLOOKUP(DO$4,data_col,data_val)) &gt; 0,_xlfn.XLOOKUP($A34,data_i,_xlfn.XLOOKUP(DO$4,data_col,data_val))," ")</f>
        <v xml:space="preserve"> </v>
      </c>
      <c r="DP34" s="24" t="str" cm="1">
        <f t="array" ref="DP34">IF(_xlfn.XLOOKUP($A34,data_i,_xlfn.XLOOKUP(DP$4,data_col,data_val)) &gt; 0,_xlfn.XLOOKUP($A34,data_i,_xlfn.XLOOKUP(DP$4,data_col,data_val))," ")</f>
        <v xml:space="preserve"> </v>
      </c>
      <c r="DQ34" s="24" t="str" cm="1">
        <f t="array" ref="DQ34">IF(_xlfn.XLOOKUP($A34,data_i,_xlfn.XLOOKUP(DQ$4,data_col,data_val)) &gt; 0,_xlfn.XLOOKUP($A34,data_i,_xlfn.XLOOKUP(DQ$4,data_col,data_val))," ")</f>
        <v xml:space="preserve"> </v>
      </c>
      <c r="DR34" s="24" t="str" cm="1">
        <f t="array" ref="DR34">IF(_xlfn.XLOOKUP($A34,data_i,_xlfn.XLOOKUP(DR$4,data_col,data_val)) &gt; 0,_xlfn.XLOOKUP($A34,data_i,_xlfn.XLOOKUP(DR$4,data_col,data_val))," ")</f>
        <v xml:space="preserve"> </v>
      </c>
      <c r="DS34" s="24" t="str" cm="1">
        <f t="array" ref="DS34">IF(_xlfn.XLOOKUP($A34,data_i,_xlfn.XLOOKUP(DS$4,data_col,data_val)) &gt; 0,_xlfn.XLOOKUP($A34,data_i,_xlfn.XLOOKUP(DS$4,data_col,data_val))," ")</f>
        <v xml:space="preserve"> 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4" t="str" cm="1">
        <f t="array" ref="EB34">IF(_xlfn.XLOOKUP($A34,data_i,_xlfn.XLOOKUP(EB$4,data_col,data_val)) &gt; 0,_xlfn.XLOOKUP($A34,data_i,_xlfn.XLOOKUP(EB$4,data_col,data_val))," ")</f>
        <v xml:space="preserve"> </v>
      </c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5"/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4" t="str" cm="1">
        <f t="array" ref="FA34">IF(_xlfn.XLOOKUP($A34,data_i,_xlfn.XLOOKUP(FA$4,data_col,data_val)) &gt; 0,_xlfn.XLOOKUP($A34,data_i,_xlfn.XLOOKUP(FA$4,data_col,data_val))," ")</f>
        <v xml:space="preserve"> </v>
      </c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5"/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4" t="str" cm="1">
        <f t="array" ref="FZ34">IF(_xlfn.XLOOKUP($A34,data_i,_xlfn.XLOOKUP(FZ$4,data_col,data_val)) &gt; 0,_xlfn.XLOOKUP($A34,data_i,_xlfn.XLOOKUP(FZ$4,data_col,data_val))," ")</f>
        <v xml:space="preserve"> </v>
      </c>
      <c r="GA34" s="24" t="str" cm="1">
        <f t="array" ref="GA34">IF(_xlfn.XLOOKUP($A34,data_i,_xlfn.XLOOKUP(GA$4,data_col,data_val)) &gt; 0,_xlfn.XLOOKUP($A34,data_i,_xlfn.XLOOKUP(GA$4,data_col,data_val))," ")</f>
        <v xml:space="preserve"> </v>
      </c>
      <c r="GB34" s="24" t="str" cm="1">
        <f t="array" ref="GB34">IF(_xlfn.XLOOKUP($A34,data_i,_xlfn.XLOOKUP(GB$4,data_col,data_val)) &gt; 0,_xlfn.XLOOKUP($A34,data_i,_xlfn.XLOOKUP(GB$4,data_col,data_val))," ")</f>
        <v xml:space="preserve"> </v>
      </c>
      <c r="GC34" s="25"/>
      <c r="GD34" s="114"/>
      <c r="GE34" s="25"/>
    </row>
    <row r="35" spans="1:187" x14ac:dyDescent="0.2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5936</v>
      </c>
      <c r="K35" s="142" cm="1">
        <f t="array" ref="K35">_xlfn.XLOOKUP($A35,data_i,_xlfn.XLOOKUP(K$4,data_col,data_val))</f>
        <v>119</v>
      </c>
      <c r="L35" s="24">
        <f t="shared" si="1"/>
        <v>49.882352941176471</v>
      </c>
      <c r="M35" s="201" cm="1">
        <f t="array" ref="M35">HYPERLINK(GM35,_xlfn.XLOOKUP($A35,val_i,_xlfn.XLOOKUP(M$4,val_col,val_val)))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688</v>
      </c>
      <c r="P35" s="24" cm="1">
        <f t="array" ref="P35">K35-_xlfn.XLOOKUP($A35,val_i,_xlfn.XLOOKUP("Starts@Start",val_col,val_val))</f>
        <v>8</v>
      </c>
      <c r="Q35" s="109">
        <f t="shared" si="2"/>
        <v>86</v>
      </c>
      <c r="R35" s="110">
        <f t="shared" si="3"/>
        <v>12.070175438596491</v>
      </c>
      <c r="S35" s="97">
        <f t="shared" si="4"/>
        <v>44303.447570251934</v>
      </c>
      <c r="T35" s="97">
        <f t="shared" si="4"/>
        <v>44469.145244670537</v>
      </c>
      <c r="U35" s="97">
        <f t="shared" si="4"/>
        <v>44634.842919089147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5936</v>
      </c>
      <c r="Y35" s="131" cm="1">
        <f t="array" ref="Y35">_xlfn.XLOOKUP($A35,data_i,_xlfn.XLOOKUP(Y$4,data_col,data_val))</f>
        <v>119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44</v>
      </c>
      <c r="AG35" s="131" cm="1">
        <f t="array" ref="AG35">_xlfn.XLOOKUP($A35,data_i,_xlfn.XLOOKUP(AG$4,data_col,data_val))</f>
        <v>9.1999999999999993</v>
      </c>
      <c r="AH35" s="142" cm="1">
        <f t="array" ref="AH35">_xlfn.XLOOKUP($A35,data_i,_xlfn.XLOOKUP(AH$4,data_col,data_val))</f>
        <v>431.7</v>
      </c>
      <c r="AI35" s="142"/>
      <c r="AJ35" s="241" cm="1">
        <f t="array" ref="AJ35">_xlfn.XLOOKUP($A35,prop_i,_xlfn.XLOOKUP(AJ$4,prop_col,prop_val))</f>
        <v>43427</v>
      </c>
      <c r="AK35" s="142"/>
      <c r="AM35" s="142" cm="1">
        <f t="array" ref="AM35">_xlfn.XLOOKUP($A35,data_i,_xlfn.XLOOKUP(AM$4,data_col,data_val))</f>
        <v>2029</v>
      </c>
      <c r="AN35" s="142" cm="1">
        <f t="array" ref="AN35">_xlfn.XLOOKUP($A35,prop_i,_xlfn.XLOOKUP(AN$4,data_col,data_val))</f>
        <v>1500</v>
      </c>
      <c r="AO35" s="110">
        <f>IF(ISERROR(1200*AM35/(_xlfn.XLOOKUP($F35,summary!$S$3:$S$6,summary!$V$31:$V$34)*AN35*_xlfn.XLOOKUP($F35,summary!$S$3:$S$6,summary!$W$31:$W$34))),0,1200*AM35/(_xlfn.XLOOKUP($F35,summary!$S$3:$S$6,summary!$V$31:$V$34)*AN35*_xlfn.XLOOKUP($F35,summary!$S$3:$S$6,summary!$W$31:$W$34)))</f>
        <v>21.999563301263233</v>
      </c>
      <c r="AP35" s="25"/>
      <c r="AQ35" s="142" cm="1">
        <f t="array" ref="AQ35">_xlfn.XLOOKUP($A35,data_i,_xlfn.XLOOKUP(AQ$4,data_col,data_val))</f>
        <v>2029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131" cm="1">
        <f t="array" ref="AT35">_xlfn.XLOOKUP($A35,data_i,_xlfn.XLOOKUP(AT$4,data_col,data_val))</f>
        <v>0</v>
      </c>
      <c r="AU35" s="131" cm="1">
        <f t="array" ref="AU35">_xlfn.XLOOKUP($A35,data_i,_xlfn.XLOOKUP(AU$4,data_col,data_val))</f>
        <v>0</v>
      </c>
      <c r="AV35" s="131" cm="1">
        <f t="array" ref="AV35">_xlfn.XLOOKUP($A35,data_i,_xlfn.XLOOKUP(AV$4,data_col,data_val))</f>
        <v>0</v>
      </c>
      <c r="AW35" s="24"/>
      <c r="AX35" s="131" cm="1">
        <f t="array" ref="AX35">_xlfn.XLOOKUP($A35,data_i,_xlfn.XLOOKUP(AX$4,data_col,data_val))</f>
        <v>2025</v>
      </c>
      <c r="AY35" s="131" t="e" cm="1">
        <f t="array" ref="AY35">_xlfn.XLOOKUP($A35,data_i,_xlfn.XLOOKUP(AY$4,data_col,data_val))</f>
        <v>#N/A</v>
      </c>
      <c r="AZ35" s="110">
        <f>IF(ISERROR(1200*AX35/(_xlfn.XLOOKUP($F35,summary!$S$3:$S$6,summary!$V$31:$V$34)*AY35*_xlfn.XLOOKUP($F35,summary!$S$3:$S$6,summary!$W$31:$W$34))),0,1200*AX35/(_xlfn.XLOOKUP($F35,summary!$S$3:$S$6,summary!$V$31:$V$34)*AY35*_xlfn.XLOOKUP($F35,summary!$S$3:$S$6,summary!$W$31:$W$34)))</f>
        <v>0</v>
      </c>
      <c r="BA35" s="109">
        <f t="shared" si="5"/>
        <v>688</v>
      </c>
      <c r="BB35" s="203" t="str" cm="1">
        <f t="array" ref="BB35">IF(_xlfn.XLOOKUP($A35,data_i,_xlfn.XLOOKUP(BB$4,data_col,data_val)) &gt; 0,_xlfn.XLOOKUP($A35,data_i,_xlfn.XLOOKUP(BB$4,data_col,data_val))," ")</f>
        <v xml:space="preserve"> </v>
      </c>
      <c r="BC35" s="110" cm="1">
        <f t="array" ref="BC35">_xlfn.XLOOKUP($A35,data_i,_xlfn.XLOOKUP(BC$4,data_col,data_val))</f>
        <v>-22.240000000000002</v>
      </c>
      <c r="BD35" s="139" cm="1">
        <f t="array" ref="BD35">_xlfn.XLOOKUP($A35,data_i,_xlfn.XLOOKUP(BD$4,data_col,data_val))</f>
        <v>4.0519999999999996</v>
      </c>
      <c r="BE35" s="139" cm="1">
        <f t="array" ref="BE35">_xlfn.XLOOKUP($A35,data_i,_xlfn.XLOOKUP(BE$4,data_col,data_val))</f>
        <v>0.40500000000000003</v>
      </c>
      <c r="BF35" s="110" t="e" cm="1">
        <f t="array" ref="BF35">_xlfn.XLOOKUP($A35,data_i,_xlfn.XLOOKUP(BF$4,data_col,data_val))</f>
        <v>#N/A</v>
      </c>
      <c r="BG35" s="110" t="e" cm="1">
        <f t="array" ref="BG35">_xlfn.XLOOKUP($A35,data_i,_xlfn.XLOOKUP(BG$4,data_col,data_val))</f>
        <v>#N/A</v>
      </c>
      <c r="BH35" s="110" cm="1">
        <f t="array" ref="BH35">_xlfn.XLOOKUP($A35,data_i,_xlfn.XLOOKUP(BH$4,data_col,data_val))</f>
        <v>2.036</v>
      </c>
      <c r="BI35" s="139" cm="1">
        <f t="array" ref="BI35">_xlfn.XLOOKUP($A35,data_i,_xlfn.XLOOKUP(BI$4,data_col,data_val))</f>
        <v>0.48</v>
      </c>
      <c r="BJ35" s="146">
        <f t="shared" si="6"/>
        <v>208.33333333333334</v>
      </c>
      <c r="BK35" s="139"/>
      <c r="BL35" s="139" cm="1">
        <f t="array" ref="BL35">_xlfn.XLOOKUP($A35,data_i,_xlfn.XLOOKUP(BL$4,data_col,data_val))</f>
        <v>0.74</v>
      </c>
      <c r="BM35" s="24" cm="1">
        <f t="array" ref="BM35">_xlfn.XLOOKUP($A35,data_i,_xlfn.XLOOKUP(BM$4,data_col,data_val))</f>
        <v>41.3</v>
      </c>
      <c r="BN35" s="24" cm="1">
        <f t="array" ref="BN35">_xlfn.XLOOKUP($A35,data_i,_xlfn.XLOOKUP(BN$4,data_col,data_val))</f>
        <v>100</v>
      </c>
      <c r="BO35" s="110" cm="1">
        <f t="array" ref="BO35">_xlfn.XLOOKUP($A35,data_i,_xlfn.XLOOKUP(BO$4,data_col,data_val))</f>
        <v>37.700000000000003</v>
      </c>
      <c r="BP35" s="110" cm="1">
        <f t="array" ref="BP35">_xlfn.XLOOKUP($A35,data_i,_xlfn.XLOOKUP(BP$4,data_col,data_val))</f>
        <v>114.3</v>
      </c>
      <c r="BQ35" s="110" cm="1">
        <f t="array" ref="BQ35">_xlfn.XLOOKUP($A35,data_i,_xlfn.XLOOKUP(BQ$4,data_col,data_val))</f>
        <v>17.100000000000001</v>
      </c>
      <c r="BR35" s="24" cm="1">
        <f t="array" ref="BR35">_xlfn.XLOOKUP($A35,data_i,_xlfn.XLOOKUP(BR$4,data_col,data_val))</f>
        <v>1177</v>
      </c>
      <c r="BS35" s="24" cm="1">
        <f t="array" ref="BS35">_xlfn.XLOOKUP($A35,data_i,_xlfn.XLOOKUP(BS$4,data_col,data_val))</f>
        <v>175</v>
      </c>
      <c r="BT35" s="109">
        <f t="shared" si="7"/>
        <v>449.92976532978258</v>
      </c>
      <c r="BU35" s="162">
        <f>IFERROR((AX35*_xlfn.XLOOKUP(F35,summary!$S$3:$S$6,summary!$W$31:$W$34))/(BT35*$BS$1)," ")</f>
        <v>0.45270072564812497</v>
      </c>
      <c r="BV35" s="24" cm="1">
        <f t="array" ref="BV35">_xlfn.XLOOKUP($A35,data_i,_xlfn.XLOOKUP(BV$4,data_col,data_val))</f>
        <v>0</v>
      </c>
      <c r="BW35" s="24" cm="1">
        <f t="array" ref="BW35">_xlfn.XLOOKUP($A35,data_i,_xlfn.XLOOKUP(BW$4,data_col,data_val))</f>
        <v>0</v>
      </c>
      <c r="BX35" s="110" cm="1">
        <f t="array" ref="BX35">_xlfn.XLOOKUP($A35,data_i,_xlfn.XLOOKUP(BX$4,data_col,data_val))</f>
        <v>0</v>
      </c>
      <c r="BY35" s="110"/>
      <c r="BZ35" s="164"/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02" t="str" cm="1">
        <f t="array" ref="CB35">IF(_xlfn.XLOOKUP($A35,data_i,_xlfn.XLOOKUP(CB$4,data_col,data_val)) &gt; 0,_xlfn.XLOOKUP($A35,data_i,_xlfn.XLOOKUP(CB$4,data_col,data_val))," ")</f>
        <v xml:space="preserve"> </v>
      </c>
      <c r="CC35" s="202" t="str" cm="1">
        <f t="array" ref="CC35">IF(_xlfn.XLOOKUP($A35,data_i,_xlfn.XLOOKUP(CC$4,data_col,data_val)) &gt; 0,_xlfn.XLOOKUP($A35,data_i,_xlfn.XLOOKUP(CC$4,data_col,data_val))," ")</f>
        <v xml:space="preserve"> </v>
      </c>
      <c r="CD35" s="202" t="str" cm="1">
        <f t="array" ref="CD35">IF(_xlfn.XLOOKUP($A35,data_i,_xlfn.XLOOKUP(CD$4,data_col,data_val)) &gt; 0,_xlfn.XLOOKUP($A35,data_i,_xlfn.XLOOKUP(CD$4,data_col,data_val))," ")</f>
        <v xml:space="preserve"> </v>
      </c>
      <c r="CE35" s="25"/>
      <c r="CF35" s="24" cm="1">
        <f t="array" ref="CF35">_xlfn.XLOOKUP($A35,data_i,_xlfn.XLOOKUP(CF$4,data_col,data_val))</f>
        <v>70.78</v>
      </c>
      <c r="CG35" s="110"/>
      <c r="CH35" s="24" cm="1">
        <f t="array" ref="CH35">IF(_xlfn.XLOOKUP($A35,data_i,_xlfn.XLOOKUP(CH$4,data_col,data_val)) &gt; 0,_xlfn.XLOOKUP($A35,data_i,_xlfn.XLOOKUP(CH$4,data_col,data_val))," ")</f>
        <v>141</v>
      </c>
      <c r="CI35" s="24" cm="1">
        <f t="array" ref="CI35">IF(_xlfn.XLOOKUP($A35,data_i,_xlfn.XLOOKUP(CI$4,data_col,data_val)) &gt; 0,_xlfn.XLOOKUP($A35,data_i,_xlfn.XLOOKUP(CI$4,data_col,data_val))," ")</f>
        <v>110</v>
      </c>
      <c r="CJ35" s="24" cm="1">
        <f t="array" ref="CJ35">IF(_xlfn.XLOOKUP($A35,data_i,_xlfn.XLOOKUP(CJ$4,data_col,data_val)) &gt; 0,_xlfn.XLOOKUP($A35,data_i,_xlfn.XLOOKUP(CJ$4,data_col,data_val))," ")</f>
        <v>141</v>
      </c>
      <c r="CK35" s="24" cm="1">
        <f t="array" ref="CK35">IF(_xlfn.XLOOKUP($A35,data_i,_xlfn.XLOOKUP(CK$4,data_col,data_val)) &gt; 0,_xlfn.XLOOKUP($A35,data_i,_xlfn.XLOOKUP(CK$4,data_col,data_val))," ")</f>
        <v>141</v>
      </c>
      <c r="CL35" s="24" cm="1">
        <f t="array" ref="CL35">IF(_xlfn.XLOOKUP($A35,data_i,_xlfn.XLOOKUP(CL$4,data_col,data_val)) &gt; 0,_xlfn.XLOOKUP($A35,data_i,_xlfn.XLOOKUP(CL$4,data_col,data_val))," ")</f>
        <v>158</v>
      </c>
      <c r="CM35" s="24" cm="1">
        <f t="array" ref="CM35">IF(_xlfn.XLOOKUP($A35,data_i,_xlfn.XLOOKUP(CM$4,data_col,data_val)) &gt; 0,_xlfn.XLOOKUP($A35,data_i,_xlfn.XLOOKUP(CM$4,data_col,data_val))," ")</f>
        <v>126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94</v>
      </c>
      <c r="CP35" s="24" cm="1">
        <f t="array" ref="CP35">IF(_xlfn.XLOOKUP($A35,data_i,_xlfn.XLOOKUP(CP$4,data_col,data_val)) &gt; 0,_xlfn.XLOOKUP($A35,data_i,_xlfn.XLOOKUP(CP$4,data_col,data_val))," ")</f>
        <v>158</v>
      </c>
      <c r="CQ35" s="24" cm="1">
        <f t="array" ref="CQ35">IF(_xlfn.XLOOKUP($A35,data_i,_xlfn.XLOOKUP(CQ$4,data_col,data_val)) &gt; 0,_xlfn.XLOOKUP($A35,data_i,_xlfn.XLOOKUP(CQ$4,data_col,data_val))," ")</f>
        <v>110</v>
      </c>
      <c r="CR35" s="24" cm="1">
        <f t="array" ref="CR35">IF(_xlfn.XLOOKUP($A35,data_i,_xlfn.XLOOKUP(CR$4,data_col,data_val)) &gt; 0,_xlfn.XLOOKUP($A35,data_i,_xlfn.XLOOKUP(CR$4,data_col,data_val))," ")</f>
        <v>94</v>
      </c>
      <c r="CS35" s="24" cm="1">
        <f t="array" ref="CS35">IF(_xlfn.XLOOKUP($A35,data_i,_xlfn.XLOOKUP(CS$4,data_col,data_val)) &gt; 0,_xlfn.XLOOKUP($A35,data_i,_xlfn.XLOOKUP(CS$4,data_col,data_val))," ")</f>
        <v>94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24" t="str" cm="1">
        <f t="array" ref="DC35">IF(_xlfn.XLOOKUP($A35,data_i,_xlfn.XLOOKUP(DC$4,data_col,data_val)) &gt; 0,_xlfn.XLOOKUP($A35,data_i,_xlfn.XLOOKUP(DC$4,data_col,data_val))," ")</f>
        <v xml:space="preserve"> </v>
      </c>
      <c r="DD35" s="24" t="str" cm="1">
        <f t="array" ref="DD35">IF(_xlfn.XLOOKUP($A35,data_i,_xlfn.XLOOKUP(DD$4,data_col,data_val)) &gt; 0,_xlfn.XLOOKUP($A35,data_i,_xlfn.XLOOKUP(DD$4,data_col,data_val))," ")</f>
        <v xml:space="preserve"> </v>
      </c>
      <c r="DE35" s="24" t="str" cm="1">
        <f t="array" ref="DE35">IF(_xlfn.XLOOKUP($A35,data_i,_xlfn.XLOOKUP(DE$4,data_col,data_val)) &gt; 0,_xlfn.XLOOKUP($A35,data_i,_xlfn.XLOOKUP(DE$4,data_col,data_val))," ")</f>
        <v xml:space="preserve"> </v>
      </c>
      <c r="DF35" s="110"/>
      <c r="DG35" s="24" cm="1">
        <f t="array" ref="DG35">IF(_xlfn.XLOOKUP($A35,data_i,_xlfn.XLOOKUP(DG$4,data_col,data_val)) &gt; 0,_xlfn.XLOOKUP($A35,data_i,_xlfn.XLOOKUP(DG$4,data_col,data_val))," ")</f>
        <v>1062</v>
      </c>
      <c r="DH35" s="24" cm="1">
        <f t="array" ref="DH35">IF(_xlfn.XLOOKUP($A35,data_i,_xlfn.XLOOKUP(DH$4,data_col,data_val)) &gt; 0,_xlfn.XLOOKUP($A35,data_i,_xlfn.XLOOKUP(DH$4,data_col,data_val))," ")</f>
        <v>891</v>
      </c>
      <c r="DI35" s="24" cm="1">
        <f t="array" ref="DI35">IF(_xlfn.XLOOKUP($A35,data_i,_xlfn.XLOOKUP(DI$4,data_col,data_val)) &gt; 0,_xlfn.XLOOKUP($A35,data_i,_xlfn.XLOOKUP(DI$4,data_col,data_val))," ")</f>
        <v>512</v>
      </c>
      <c r="DJ35" s="24" cm="1">
        <f t="array" ref="DJ35">IF(_xlfn.XLOOKUP($A35,data_i,_xlfn.XLOOKUP(DJ$4,data_col,data_val)) &gt; 0,_xlfn.XLOOKUP($A35,data_i,_xlfn.XLOOKUP(DJ$4,data_col,data_val))," ")</f>
        <v>1123</v>
      </c>
      <c r="DK35" s="24" cm="1">
        <f t="array" ref="DK35">IF(_xlfn.XLOOKUP($A35,data_i,_xlfn.XLOOKUP(DK$4,data_col,data_val)) &gt; 0,_xlfn.XLOOKUP($A35,data_i,_xlfn.XLOOKUP(DK$4,data_col,data_val))," ")</f>
        <v>1306</v>
      </c>
      <c r="DL35" s="24" cm="1">
        <f t="array" ref="DL35">IF(_xlfn.XLOOKUP($A35,data_i,_xlfn.XLOOKUP(DL$4,data_col,data_val)) &gt; 0,_xlfn.XLOOKUP($A35,data_i,_xlfn.XLOOKUP(DL$4,data_col,data_val))," ")</f>
        <v>1746</v>
      </c>
      <c r="DM35" s="24" cm="1">
        <f t="array" ref="DM35">IF(_xlfn.XLOOKUP($A35,data_i,_xlfn.XLOOKUP(DM$4,data_col,data_val)) &gt; 0,_xlfn.XLOOKUP($A35,data_i,_xlfn.XLOOKUP(DM$4,data_col,data_val))," ")</f>
        <v>317</v>
      </c>
      <c r="DN35" s="24" cm="1">
        <f t="array" ref="DN35">IF(_xlfn.XLOOKUP($A35,data_i,_xlfn.XLOOKUP(DN$4,data_col,data_val)) &gt; 0,_xlfn.XLOOKUP($A35,data_i,_xlfn.XLOOKUP(DN$4,data_col,data_val))," ")</f>
        <v>793</v>
      </c>
      <c r="DO35" s="24" cm="1">
        <f t="array" ref="DO35">IF(_xlfn.XLOOKUP($A35,data_i,_xlfn.XLOOKUP(DO$4,data_col,data_val)) &gt; 0,_xlfn.XLOOKUP($A35,data_i,_xlfn.XLOOKUP(DO$4,data_col,data_val))," ")</f>
        <v>622</v>
      </c>
      <c r="DP35" s="24" cm="1">
        <f t="array" ref="DP35">IF(_xlfn.XLOOKUP($A35,data_i,_xlfn.XLOOKUP(DP$4,data_col,data_val)) &gt; 0,_xlfn.XLOOKUP($A35,data_i,_xlfn.XLOOKUP(DP$4,data_col,data_val))," ")</f>
        <v>573</v>
      </c>
      <c r="DQ35" s="24" cm="1">
        <f t="array" ref="DQ35">IF(_xlfn.XLOOKUP($A35,data_i,_xlfn.XLOOKUP(DQ$4,data_col,data_val)) &gt; 0,_xlfn.XLOOKUP($A35,data_i,_xlfn.XLOOKUP(DQ$4,data_col,data_val))," ")</f>
        <v>451</v>
      </c>
      <c r="DR35" s="24" cm="1">
        <f t="array" ref="DR35">IF(_xlfn.XLOOKUP($A35,data_i,_xlfn.XLOOKUP(DR$4,data_col,data_val)) &gt; 0,_xlfn.XLOOKUP($A35,data_i,_xlfn.XLOOKUP(DR$4,data_col,data_val))," ")</f>
        <v>512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4" t="str" cm="1">
        <f t="array" ref="EB35">IF(_xlfn.XLOOKUP($A35,data_i,_xlfn.XLOOKUP(EB$4,data_col,data_val)) &gt; 0,_xlfn.XLOOKUP($A35,data_i,_xlfn.XLOOKUP(EB$4,data_col,data_val))," ")</f>
        <v xml:space="preserve"> </v>
      </c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5"/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4" t="str" cm="1">
        <f t="array" ref="FA35">IF(_xlfn.XLOOKUP($A35,data_i,_xlfn.XLOOKUP(FA$4,data_col,data_val)) &gt; 0,_xlfn.XLOOKUP($A35,data_i,_xlfn.XLOOKUP(FA$4,data_col,data_val))," ")</f>
        <v xml:space="preserve"> </v>
      </c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5"/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4" t="str" cm="1">
        <f t="array" ref="FZ35">IF(_xlfn.XLOOKUP($A35,data_i,_xlfn.XLOOKUP(FZ$4,data_col,data_val)) &gt; 0,_xlfn.XLOOKUP($A35,data_i,_xlfn.XLOOKUP(FZ$4,data_col,data_val))," ")</f>
        <v xml:space="preserve"> </v>
      </c>
      <c r="GA35" s="24" t="str" cm="1">
        <f t="array" ref="GA35">IF(_xlfn.XLOOKUP($A35,data_i,_xlfn.XLOOKUP(GA$4,data_col,data_val)) &gt; 0,_xlfn.XLOOKUP($A35,data_i,_xlfn.XLOOKUP(GA$4,data_col,data_val))," ")</f>
        <v xml:space="preserve"> </v>
      </c>
      <c r="GB35" s="24" t="str" cm="1">
        <f t="array" ref="GB35">IF(_xlfn.XLOOKUP($A35,data_i,_xlfn.XLOOKUP(GB$4,data_col,data_val)) &gt; 0,_xlfn.XLOOKUP($A35,data_i,_xlfn.XLOOKUP(GB$4,data_col,data_val))," ")</f>
        <v xml:space="preserve"> </v>
      </c>
      <c r="GC35" s="25"/>
      <c r="GD35" s="114"/>
      <c r="GE35" s="25"/>
    </row>
    <row r="36" spans="1:187" x14ac:dyDescent="0.2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9331</v>
      </c>
      <c r="K36" s="142" cm="1">
        <f t="array" ref="K36">_xlfn.XLOOKUP($A36,data_i,_xlfn.XLOOKUP(K$4,data_col,data_val))</f>
        <v>165</v>
      </c>
      <c r="L36" s="24">
        <f t="shared" si="1"/>
        <v>56.551515151515154</v>
      </c>
      <c r="M36" s="201" cm="1">
        <f t="array" ref="M36">HYPERLINK(GM36,_xlfn.XLOOKUP($A36,val_i,_xlfn.XLOOKUP(M$4,val_col,val_val)))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411</v>
      </c>
      <c r="P36" s="24" cm="1">
        <f t="array" ref="P36">K36-_xlfn.XLOOKUP($A36,val_i,_xlfn.XLOOKUP("Starts@Start",val_col,val_val))</f>
        <v>20</v>
      </c>
      <c r="Q36" s="109">
        <f t="shared" si="2"/>
        <v>20.55</v>
      </c>
      <c r="R36" s="110">
        <f t="shared" si="3"/>
        <v>22.833333333333332</v>
      </c>
      <c r="S36" s="97">
        <f t="shared" si="4"/>
        <v>44264.341136709241</v>
      </c>
      <c r="T36" s="97">
        <f t="shared" si="4"/>
        <v>44351.932377585159</v>
      </c>
      <c r="U36" s="97">
        <f t="shared" si="4"/>
        <v>44439.523618461069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9331</v>
      </c>
      <c r="Y36" s="131" cm="1">
        <f t="array" ref="Y36">_xlfn.XLOOKUP($A36,data_i,_xlfn.XLOOKUP(Y$4,data_col,data_val))</f>
        <v>165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7.3</v>
      </c>
      <c r="AH36" s="142" cm="1">
        <f t="array" ref="AH36">_xlfn.XLOOKUP($A36,data_i,_xlfn.XLOOKUP(AH$4,data_col,data_val))</f>
        <v>434.6</v>
      </c>
      <c r="AI36" s="142"/>
      <c r="AJ36" s="241" cm="1">
        <f t="array" ref="AJ36">_xlfn.XLOOKUP($A36,prop_i,_xlfn.XLOOKUP(AJ$4,prop_col,prop_val))</f>
        <v>43711</v>
      </c>
      <c r="AK36" s="142"/>
      <c r="AM36" s="142" cm="1">
        <f t="array" ref="AM36">_xlfn.XLOOKUP($A36,data_i,_xlfn.XLOOKUP(AM$4,data_col,data_val))</f>
        <v>4397</v>
      </c>
      <c r="AN36" s="142" cm="1">
        <f t="array" ref="AN36">_xlfn.XLOOKUP($A36,prop_i,_xlfn.XLOOKUP(AN$4,data_col,data_val))</f>
        <v>1500</v>
      </c>
      <c r="AO36" s="110">
        <f>IF(ISERROR(1200*AM36/(_xlfn.XLOOKUP($F36,summary!$S$3:$S$6,summary!$V$31:$V$34)*AN36*_xlfn.XLOOKUP($F36,summary!$S$3:$S$6,summary!$W$31:$W$34))),0,1200*AM36/(_xlfn.XLOOKUP($F36,summary!$S$3:$S$6,summary!$V$31:$V$34)*AN36*_xlfn.XLOOKUP($F36,summary!$S$3:$S$6,summary!$W$31:$W$34)))</f>
        <v>23.952256810399479</v>
      </c>
      <c r="AP36" s="25"/>
      <c r="AQ36" s="142" cm="1">
        <f t="array" ref="AQ36">_xlfn.XLOOKUP($A36,data_i,_xlfn.XLOOKUP(AQ$4,data_col,data_val))</f>
        <v>4397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131" cm="1">
        <f t="array" ref="AT36">_xlfn.XLOOKUP($A36,data_i,_xlfn.XLOOKUP(AT$4,data_col,data_val))</f>
        <v>0</v>
      </c>
      <c r="AU36" s="131" cm="1">
        <f t="array" ref="AU36">_xlfn.XLOOKUP($A36,data_i,_xlfn.XLOOKUP(AU$4,data_col,data_val))</f>
        <v>0</v>
      </c>
      <c r="AV36" s="131" cm="1">
        <f t="array" ref="AV36">_xlfn.XLOOKUP($A36,data_i,_xlfn.XLOOKUP(AV$4,data_col,data_val))</f>
        <v>0</v>
      </c>
      <c r="AW36" s="24"/>
      <c r="AX36" s="131" cm="1">
        <f t="array" ref="AX36">_xlfn.XLOOKUP($A36,data_i,_xlfn.XLOOKUP(AX$4,data_col,data_val))</f>
        <v>4197</v>
      </c>
      <c r="AY36" s="131" t="e" cm="1">
        <f t="array" ref="AY36">_xlfn.XLOOKUP($A36,data_i,_xlfn.XLOOKUP(AY$4,data_col,data_val))</f>
        <v>#N/A</v>
      </c>
      <c r="AZ36" s="110">
        <f>IF(ISERROR(1200*AX36/(_xlfn.XLOOKUP($F36,summary!$S$3:$S$6,summary!$V$31:$V$34)*AY36*_xlfn.XLOOKUP($F36,summary!$S$3:$S$6,summary!$W$31:$W$34))),0,1200*AX36/(_xlfn.XLOOKUP($F36,summary!$S$3:$S$6,summary!$V$31:$V$34)*AY36*_xlfn.XLOOKUP($F36,summary!$S$3:$S$6,summary!$W$31:$W$34)))</f>
        <v>0</v>
      </c>
      <c r="BA36" s="109">
        <f t="shared" si="5"/>
        <v>411</v>
      </c>
      <c r="BB36" s="203" t="str" cm="1">
        <f t="array" ref="BB36">IF(_xlfn.XLOOKUP($A36,data_i,_xlfn.XLOOKUP(BB$4,data_col,data_val)) &gt; 0,_xlfn.XLOOKUP($A36,data_i,_xlfn.XLOOKUP(BB$4,data_col,data_val))," ")</f>
        <v xml:space="preserve"> </v>
      </c>
      <c r="BC36" s="110" cm="1">
        <f t="array" ref="BC36">_xlfn.XLOOKUP($A36,data_i,_xlfn.XLOOKUP(BC$4,data_col,data_val))</f>
        <v>-38.279999999999994</v>
      </c>
      <c r="BD36" s="139" cm="1">
        <f t="array" ref="BD36">_xlfn.XLOOKUP($A36,data_i,_xlfn.XLOOKUP(BD$4,data_col,data_val))</f>
        <v>4.0550000000000006</v>
      </c>
      <c r="BE36" s="139" cm="1">
        <f t="array" ref="BE36">_xlfn.XLOOKUP($A36,data_i,_xlfn.XLOOKUP(BE$4,data_col,data_val))</f>
        <v>0.72872727272727278</v>
      </c>
      <c r="BF36" s="110" t="e" cm="1">
        <f t="array" ref="BF36">_xlfn.XLOOKUP($A36,data_i,_xlfn.XLOOKUP(BF$4,data_col,data_val))</f>
        <v>#N/A</v>
      </c>
      <c r="BG36" s="110" t="e" cm="1">
        <f t="array" ref="BG36">_xlfn.XLOOKUP($A36,data_i,_xlfn.XLOOKUP(BG$4,data_col,data_val))</f>
        <v>#N/A</v>
      </c>
      <c r="BH36" s="110" cm="1">
        <f t="array" ref="BH36">_xlfn.XLOOKUP($A36,data_i,_xlfn.XLOOKUP(BH$4,data_col,data_val))</f>
        <v>1.889</v>
      </c>
      <c r="BI36" s="139" cm="1">
        <f t="array" ref="BI36">_xlfn.XLOOKUP($A36,data_i,_xlfn.XLOOKUP(BI$4,data_col,data_val))</f>
        <v>0.56000000000000005</v>
      </c>
      <c r="BJ36" s="146">
        <f t="shared" si="6"/>
        <v>178.57142857142856</v>
      </c>
      <c r="BK36" s="139"/>
      <c r="BL36" s="139" cm="1">
        <f t="array" ref="BL36">_xlfn.XLOOKUP($A36,data_i,_xlfn.XLOOKUP(BL$4,data_col,data_val))</f>
        <v>0.57999999999999996</v>
      </c>
      <c r="BM36" s="24" cm="1">
        <f t="array" ref="BM36">_xlfn.XLOOKUP($A36,data_i,_xlfn.XLOOKUP(BM$4,data_col,data_val))</f>
        <v>15.2</v>
      </c>
      <c r="BN36" s="24" cm="1">
        <f t="array" ref="BN36">_xlfn.XLOOKUP($A36,data_i,_xlfn.XLOOKUP(BN$4,data_col,data_val))</f>
        <v>98</v>
      </c>
      <c r="BO36" s="110" cm="1">
        <f t="array" ref="BO36">_xlfn.XLOOKUP($A36,data_i,_xlfn.XLOOKUP(BO$4,data_col,data_val))</f>
        <v>33.700000000000003</v>
      </c>
      <c r="BP36" s="110" cm="1">
        <f t="array" ref="BP36">_xlfn.XLOOKUP($A36,data_i,_xlfn.XLOOKUP(BP$4,data_col,data_val))</f>
        <v>252.5</v>
      </c>
      <c r="BQ36" s="110" cm="1">
        <f t="array" ref="BQ36">_xlfn.XLOOKUP($A36,data_i,_xlfn.XLOOKUP(BQ$4,data_col,data_val))</f>
        <v>13</v>
      </c>
      <c r="BR36" s="24" cm="1">
        <f t="array" ref="BR36">_xlfn.XLOOKUP($A36,data_i,_xlfn.XLOOKUP(BR$4,data_col,data_val))</f>
        <v>1077</v>
      </c>
      <c r="BS36" s="24" cm="1">
        <f t="array" ref="BS36">_xlfn.XLOOKUP($A36,data_i,_xlfn.XLOOKUP(BS$4,data_col,data_val))</f>
        <v>59</v>
      </c>
      <c r="BT36" s="109">
        <f t="shared" si="7"/>
        <v>922.52383508535456</v>
      </c>
      <c r="BU36" s="162">
        <f>IFERROR((AX36*_xlfn.XLOOKUP(F36,summary!$S$3:$S$6,summary!$W$31:$W$34))/(BT36*$BS$1)," ")</f>
        <v>0.45541182712883604</v>
      </c>
      <c r="BV36" s="24" cm="1">
        <f t="array" ref="BV36">_xlfn.XLOOKUP($A36,data_i,_xlfn.XLOOKUP(BV$4,data_col,data_val))</f>
        <v>0</v>
      </c>
      <c r="BW36" s="24" cm="1">
        <f t="array" ref="BW36">_xlfn.XLOOKUP($A36,data_i,_xlfn.XLOOKUP(BW$4,data_col,data_val))</f>
        <v>0</v>
      </c>
      <c r="BX36" s="110" cm="1">
        <f t="array" ref="BX36">_xlfn.XLOOKUP($A36,data_i,_xlfn.XLOOKUP(BX$4,data_col,data_val))</f>
        <v>0</v>
      </c>
      <c r="BY36" s="110"/>
      <c r="BZ36" s="164"/>
      <c r="CA36" s="202" cm="1">
        <f t="array" ref="CA36">IF(_xlfn.XLOOKUP($A36,data_i,_xlfn.XLOOKUP(CA$4,data_col,data_val)) &gt; 0,_xlfn.XLOOKUP($A36,data_i,_xlfn.XLOOKUP(CA$4,data_col,data_val))," ")</f>
        <v>68.099999999999994</v>
      </c>
      <c r="CB36" s="202" cm="1">
        <f t="array" ref="CB36">IF(_xlfn.XLOOKUP($A36,data_i,_xlfn.XLOOKUP(CB$4,data_col,data_val)) &gt; 0,_xlfn.XLOOKUP($A36,data_i,_xlfn.XLOOKUP(CB$4,data_col,data_val))," ")</f>
        <v>2.77</v>
      </c>
      <c r="CC36" s="202" t="str" cm="1">
        <f t="array" ref="CC36">IF(_xlfn.XLOOKUP($A36,data_i,_xlfn.XLOOKUP(CC$4,data_col,data_val)) &gt; 0,_xlfn.XLOOKUP($A36,data_i,_xlfn.XLOOKUP(CC$4,data_col,data_val))," ")</f>
        <v xml:space="preserve"> </v>
      </c>
      <c r="CD36" s="202" t="str" cm="1">
        <f t="array" ref="CD36">IF(_xlfn.XLOOKUP($A36,data_i,_xlfn.XLOOKUP(CD$4,data_col,data_val)) &gt; 0,_xlfn.XLOOKUP($A36,data_i,_xlfn.XLOOKUP(CD$4,data_col,data_val))," ")</f>
        <v xml:space="preserve"> </v>
      </c>
      <c r="CE36" s="25"/>
      <c r="CF36" s="24" cm="1">
        <f t="array" ref="CF36">_xlfn.XLOOKUP($A36,data_i,_xlfn.XLOOKUP(CF$4,data_col,data_val))</f>
        <v>71.63</v>
      </c>
      <c r="CG36" s="110"/>
      <c r="CH36" s="24" cm="1">
        <f t="array" ref="CH36">IF(_xlfn.XLOOKUP($A36,data_i,_xlfn.XLOOKUP(CH$4,data_col,data_val)) &gt; 0,_xlfn.XLOOKUP($A36,data_i,_xlfn.XLOOKUP(CH$4,data_col,data_val))," ")</f>
        <v>269</v>
      </c>
      <c r="CI36" s="24" cm="1">
        <f t="array" ref="CI36">IF(_xlfn.XLOOKUP($A36,data_i,_xlfn.XLOOKUP(CI$4,data_col,data_val)) &gt; 0,_xlfn.XLOOKUP($A36,data_i,_xlfn.XLOOKUP(CI$4,data_col,data_val))," ")</f>
        <v>237</v>
      </c>
      <c r="CJ36" s="24" cm="1">
        <f t="array" ref="CJ36">IF(_xlfn.XLOOKUP($A36,data_i,_xlfn.XLOOKUP(CJ$4,data_col,data_val)) &gt; 0,_xlfn.XLOOKUP($A36,data_i,_xlfn.XLOOKUP(CJ$4,data_col,data_val))," ")</f>
        <v>205</v>
      </c>
      <c r="CK36" s="24" cm="1">
        <f t="array" ref="CK36">IF(_xlfn.XLOOKUP($A36,data_i,_xlfn.XLOOKUP(CK$4,data_col,data_val)) &gt; 0,_xlfn.XLOOKUP($A36,data_i,_xlfn.XLOOKUP(CK$4,data_col,data_val))," ")</f>
        <v>126</v>
      </c>
      <c r="CL36" s="24" cm="1">
        <f t="array" ref="CL36">IF(_xlfn.XLOOKUP($A36,data_i,_xlfn.XLOOKUP(CL$4,data_col,data_val)) &gt; 0,_xlfn.XLOOKUP($A36,data_i,_xlfn.XLOOKUP(CL$4,data_col,data_val))," ")</f>
        <v>237</v>
      </c>
      <c r="CM36" s="24" cm="1">
        <f t="array" ref="CM36">IF(_xlfn.XLOOKUP($A36,data_i,_xlfn.XLOOKUP(CM$4,data_col,data_val)) &gt; 0,_xlfn.XLOOKUP($A36,data_i,_xlfn.XLOOKUP(CM$4,data_col,data_val))," ")</f>
        <v>158</v>
      </c>
      <c r="CN36" s="24" cm="1">
        <f t="array" ref="CN36">IF(_xlfn.XLOOKUP($A36,data_i,_xlfn.XLOOKUP(CN$4,data_col,data_val)) &gt; 0,_xlfn.XLOOKUP($A36,data_i,_xlfn.XLOOKUP(CN$4,data_col,data_val))," ")</f>
        <v>253</v>
      </c>
      <c r="CO36" s="24" cm="1">
        <f t="array" ref="CO36">IF(_xlfn.XLOOKUP($A36,data_i,_xlfn.XLOOKUP(CO$4,data_col,data_val)) &gt; 0,_xlfn.XLOOKUP($A36,data_i,_xlfn.XLOOKUP(CO$4,data_col,data_val))," ")</f>
        <v>126</v>
      </c>
      <c r="CP36" s="24" cm="1">
        <f t="array" ref="CP36">IF(_xlfn.XLOOKUP($A36,data_i,_xlfn.XLOOKUP(CP$4,data_col,data_val)) &gt; 0,_xlfn.XLOOKUP($A36,data_i,_xlfn.XLOOKUP(CP$4,data_col,data_val))," ")</f>
        <v>174</v>
      </c>
      <c r="CQ36" s="24" cm="1">
        <f t="array" ref="CQ36">IF(_xlfn.XLOOKUP($A36,data_i,_xlfn.XLOOKUP(CQ$4,data_col,data_val)) &gt; 0,_xlfn.XLOOKUP($A36,data_i,_xlfn.XLOOKUP(CQ$4,data_col,data_val))," ")</f>
        <v>174</v>
      </c>
      <c r="CR36" s="24" cm="1">
        <f t="array" ref="CR36">IF(_xlfn.XLOOKUP($A36,data_i,_xlfn.XLOOKUP(CR$4,data_col,data_val)) &gt; 0,_xlfn.XLOOKUP($A36,data_i,_xlfn.XLOOKUP(CR$4,data_col,data_val))," ")</f>
        <v>126</v>
      </c>
      <c r="CS36" s="24" cm="1">
        <f t="array" ref="CS36">IF(_xlfn.XLOOKUP($A36,data_i,_xlfn.XLOOKUP(CS$4,data_col,data_val)) &gt; 0,_xlfn.XLOOKUP($A36,data_i,_xlfn.XLOOKUP(CS$4,data_col,data_val))," ")</f>
        <v>174</v>
      </c>
      <c r="CT36" s="24" cm="1">
        <f t="array" ref="CT36">IF(_xlfn.XLOOKUP($A36,data_i,_xlfn.XLOOKUP(CT$4,data_col,data_val)) &gt; 0,_xlfn.XLOOKUP($A36,data_i,_xlfn.XLOOKUP(CT$4,data_col,data_val))," ")</f>
        <v>205</v>
      </c>
      <c r="CU36" s="24" cm="1">
        <f t="array" ref="CU36">IF(_xlfn.XLOOKUP($A36,data_i,_xlfn.XLOOKUP(CU$4,data_col,data_val)) &gt; 0,_xlfn.XLOOKUP($A36,data_i,_xlfn.XLOOKUP(CU$4,data_col,data_val))," ")</f>
        <v>269</v>
      </c>
      <c r="CV36" s="24" cm="1">
        <f t="array" ref="CV36">IF(_xlfn.XLOOKUP($A36,data_i,_xlfn.XLOOKUP(CV$4,data_col,data_val)) &gt; 0,_xlfn.XLOOKUP($A36,data_i,_xlfn.XLOOKUP(CV$4,data_col,data_val))," ")</f>
        <v>126</v>
      </c>
      <c r="CW36" s="24" cm="1">
        <f t="array" ref="CW36">IF(_xlfn.XLOOKUP($A36,data_i,_xlfn.XLOOKUP(CW$4,data_col,data_val)) &gt; 0,_xlfn.XLOOKUP($A36,data_i,_xlfn.XLOOKUP(CW$4,data_col,data_val))," ")</f>
        <v>141</v>
      </c>
      <c r="CX36" s="24" cm="1">
        <f t="array" ref="CX36">IF(_xlfn.XLOOKUP($A36,data_i,_xlfn.XLOOKUP(CX$4,data_col,data_val)) &gt; 0,_xlfn.XLOOKUP($A36,data_i,_xlfn.XLOOKUP(CX$4,data_col,data_val))," ")</f>
        <v>189</v>
      </c>
      <c r="CY36" s="24" cm="1">
        <f t="array" ref="CY36">IF(_xlfn.XLOOKUP($A36,data_i,_xlfn.XLOOKUP(CY$4,data_col,data_val)) &gt; 0,_xlfn.XLOOKUP($A36,data_i,_xlfn.XLOOKUP(CY$4,data_col,data_val))," ")</f>
        <v>220</v>
      </c>
      <c r="CZ36" s="24" cm="1">
        <f t="array" ref="CZ36">IF(_xlfn.XLOOKUP($A36,data_i,_xlfn.XLOOKUP(CZ$4,data_col,data_val)) &gt; 0,_xlfn.XLOOKUP($A36,data_i,_xlfn.XLOOKUP(CZ$4,data_col,data_val))," ")</f>
        <v>174</v>
      </c>
      <c r="DA36" s="24" cm="1">
        <f t="array" ref="DA36">IF(_xlfn.XLOOKUP($A36,data_i,_xlfn.XLOOKUP(DA$4,data_col,data_val)) &gt; 0,_xlfn.XLOOKUP($A36,data_i,_xlfn.XLOOKUP(DA$4,data_col,data_val))," ")</f>
        <v>110</v>
      </c>
      <c r="DB36" s="24" cm="1">
        <f t="array" ref="DB36">IF(_xlfn.XLOOKUP($A36,data_i,_xlfn.XLOOKUP(DB$4,data_col,data_val)) &gt; 0,_xlfn.XLOOKUP($A36,data_i,_xlfn.XLOOKUP(DB$4,data_col,data_val))," ")</f>
        <v>141</v>
      </c>
      <c r="DC36" s="24" cm="1">
        <f t="array" ref="DC36">IF(_xlfn.XLOOKUP($A36,data_i,_xlfn.XLOOKUP(DC$4,data_col,data_val)) &gt; 0,_xlfn.XLOOKUP($A36,data_i,_xlfn.XLOOKUP(DC$4,data_col,data_val))," ")</f>
        <v>205</v>
      </c>
      <c r="DD36" s="24" cm="1">
        <f t="array" ref="DD36">IF(_xlfn.XLOOKUP($A36,data_i,_xlfn.XLOOKUP(DD$4,data_col,data_val)) &gt; 0,_xlfn.XLOOKUP($A36,data_i,_xlfn.XLOOKUP(DD$4,data_col,data_val))," ")</f>
        <v>110</v>
      </c>
      <c r="DE36" s="24" cm="1">
        <f t="array" ref="DE36">IF(_xlfn.XLOOKUP($A36,data_i,_xlfn.XLOOKUP(DE$4,data_col,data_val)) &gt; 0,_xlfn.XLOOKUP($A36,data_i,_xlfn.XLOOKUP(DE$4,data_col,data_val))," ")</f>
        <v>110</v>
      </c>
      <c r="DF36" s="110"/>
      <c r="DG36" s="24" cm="1">
        <f t="array" ref="DG36">IF(_xlfn.XLOOKUP($A36,data_i,_xlfn.XLOOKUP(DG$4,data_col,data_val)) &gt; 0,_xlfn.XLOOKUP($A36,data_i,_xlfn.XLOOKUP(DG$4,data_col,data_val))," ")</f>
        <v>317</v>
      </c>
      <c r="DH36" s="24" cm="1">
        <f t="array" ref="DH36">IF(_xlfn.XLOOKUP($A36,data_i,_xlfn.XLOOKUP(DH$4,data_col,data_val)) &gt; 0,_xlfn.XLOOKUP($A36,data_i,_xlfn.XLOOKUP(DH$4,data_col,data_val))," ")</f>
        <v>366</v>
      </c>
      <c r="DI36" s="24" cm="1">
        <f t="array" ref="DI36">IF(_xlfn.XLOOKUP($A36,data_i,_xlfn.XLOOKUP(DI$4,data_col,data_val)) &gt; 0,_xlfn.XLOOKUP($A36,data_i,_xlfn.XLOOKUP(DI$4,data_col,data_val))," ")</f>
        <v>366</v>
      </c>
      <c r="DJ36" s="24" cm="1">
        <f t="array" ref="DJ36">IF(_xlfn.XLOOKUP($A36,data_i,_xlfn.XLOOKUP(DJ$4,data_col,data_val)) &gt; 0,_xlfn.XLOOKUP($A36,data_i,_xlfn.XLOOKUP(DJ$4,data_col,data_val))," ")</f>
        <v>256</v>
      </c>
      <c r="DK36" s="24" cm="1">
        <f t="array" ref="DK36">IF(_xlfn.XLOOKUP($A36,data_i,_xlfn.XLOOKUP(DK$4,data_col,data_val)) &gt; 0,_xlfn.XLOOKUP($A36,data_i,_xlfn.XLOOKUP(DK$4,data_col,data_val))," ")</f>
        <v>329</v>
      </c>
      <c r="DL36" s="24" cm="1">
        <f t="array" ref="DL36">IF(_xlfn.XLOOKUP($A36,data_i,_xlfn.XLOOKUP(DL$4,data_col,data_val)) &gt; 0,_xlfn.XLOOKUP($A36,data_i,_xlfn.XLOOKUP(DL$4,data_col,data_val))," ")</f>
        <v>293</v>
      </c>
      <c r="DM36" s="24" cm="1">
        <f t="array" ref="DM36">IF(_xlfn.XLOOKUP($A36,data_i,_xlfn.XLOOKUP(DM$4,data_col,data_val)) &gt; 0,_xlfn.XLOOKUP($A36,data_i,_xlfn.XLOOKUP(DM$4,data_col,data_val))," ")</f>
        <v>293</v>
      </c>
      <c r="DN36" s="24" cm="1">
        <f t="array" ref="DN36">IF(_xlfn.XLOOKUP($A36,data_i,_xlfn.XLOOKUP(DN$4,data_col,data_val)) &gt; 0,_xlfn.XLOOKUP($A36,data_i,_xlfn.XLOOKUP(DN$4,data_col,data_val))," ")</f>
        <v>293</v>
      </c>
      <c r="DO36" s="24" cm="1">
        <f t="array" ref="DO36">IF(_xlfn.XLOOKUP($A36,data_i,_xlfn.XLOOKUP(DO$4,data_col,data_val)) &gt; 0,_xlfn.XLOOKUP($A36,data_i,_xlfn.XLOOKUP(DO$4,data_col,data_val))," ")</f>
        <v>378</v>
      </c>
      <c r="DP36" s="24" cm="1">
        <f t="array" ref="DP36">IF(_xlfn.XLOOKUP($A36,data_i,_xlfn.XLOOKUP(DP$4,data_col,data_val)) &gt; 0,_xlfn.XLOOKUP($A36,data_i,_xlfn.XLOOKUP(DP$4,data_col,data_val))," ")</f>
        <v>427</v>
      </c>
      <c r="DQ36" s="24" cm="1">
        <f t="array" ref="DQ36">IF(_xlfn.XLOOKUP($A36,data_i,_xlfn.XLOOKUP(DQ$4,data_col,data_val)) &gt; 0,_xlfn.XLOOKUP($A36,data_i,_xlfn.XLOOKUP(DQ$4,data_col,data_val))," ")</f>
        <v>476</v>
      </c>
      <c r="DR36" s="24" cm="1">
        <f t="array" ref="DR36">IF(_xlfn.XLOOKUP($A36,data_i,_xlfn.XLOOKUP(DR$4,data_col,data_val)) &gt; 0,_xlfn.XLOOKUP($A36,data_i,_xlfn.XLOOKUP(DR$4,data_col,data_val))," ")</f>
        <v>402</v>
      </c>
      <c r="DS36" s="24" cm="1">
        <f t="array" ref="DS36">IF(_xlfn.XLOOKUP($A36,data_i,_xlfn.XLOOKUP(DS$4,data_col,data_val)) &gt; 0,_xlfn.XLOOKUP($A36,data_i,_xlfn.XLOOKUP(DS$4,data_col,data_val))," ")</f>
        <v>305</v>
      </c>
      <c r="DT36" s="24" cm="1">
        <f t="array" ref="DT36">IF(_xlfn.XLOOKUP($A36,data_i,_xlfn.XLOOKUP(DT$4,data_col,data_val)) &gt; 0,_xlfn.XLOOKUP($A36,data_i,_xlfn.XLOOKUP(DT$4,data_col,data_val))," ")</f>
        <v>378</v>
      </c>
      <c r="DU36" s="24" cm="1">
        <f t="array" ref="DU36">IF(_xlfn.XLOOKUP($A36,data_i,_xlfn.XLOOKUP(DU$4,data_col,data_val)) &gt; 0,_xlfn.XLOOKUP($A36,data_i,_xlfn.XLOOKUP(DU$4,data_col,data_val))," ")</f>
        <v>280</v>
      </c>
      <c r="DV36" s="24" cm="1">
        <f t="array" ref="DV36">IF(_xlfn.XLOOKUP($A36,data_i,_xlfn.XLOOKUP(DV$4,data_col,data_val)) &gt; 0,_xlfn.XLOOKUP($A36,data_i,_xlfn.XLOOKUP(DV$4,data_col,data_val))," ")</f>
        <v>305</v>
      </c>
      <c r="DW36" s="24" cm="1">
        <f t="array" ref="DW36">IF(_xlfn.XLOOKUP($A36,data_i,_xlfn.XLOOKUP(DW$4,data_col,data_val)) &gt; 0,_xlfn.XLOOKUP($A36,data_i,_xlfn.XLOOKUP(DW$4,data_col,data_val))," ")</f>
        <v>280</v>
      </c>
      <c r="DX36" s="24" cm="1">
        <f t="array" ref="DX36">IF(_xlfn.XLOOKUP($A36,data_i,_xlfn.XLOOKUP(DX$4,data_col,data_val)) &gt; 0,_xlfn.XLOOKUP($A36,data_i,_xlfn.XLOOKUP(DX$4,data_col,data_val))," ")</f>
        <v>378</v>
      </c>
      <c r="DY36" s="24" cm="1">
        <f t="array" ref="DY36">IF(_xlfn.XLOOKUP($A36,data_i,_xlfn.XLOOKUP(DY$4,data_col,data_val)) &gt; 0,_xlfn.XLOOKUP($A36,data_i,_xlfn.XLOOKUP(DY$4,data_col,data_val))," ")</f>
        <v>268</v>
      </c>
      <c r="DZ36" s="24" cm="1">
        <f t="array" ref="DZ36">IF(_xlfn.XLOOKUP($A36,data_i,_xlfn.XLOOKUP(DZ$4,data_col,data_val)) &gt; 0,_xlfn.XLOOKUP($A36,data_i,_xlfn.XLOOKUP(DZ$4,data_col,data_val))," ")</f>
        <v>366</v>
      </c>
      <c r="EA36" s="24" cm="1">
        <f t="array" ref="EA36">IF(_xlfn.XLOOKUP($A36,data_i,_xlfn.XLOOKUP(EA$4,data_col,data_val)) &gt; 0,_xlfn.XLOOKUP($A36,data_i,_xlfn.XLOOKUP(EA$4,data_col,data_val))," ")</f>
        <v>451</v>
      </c>
      <c r="EB36" s="24" cm="1">
        <f t="array" ref="EB36">IF(_xlfn.XLOOKUP($A36,data_i,_xlfn.XLOOKUP(EB$4,data_col,data_val)) &gt; 0,_xlfn.XLOOKUP($A36,data_i,_xlfn.XLOOKUP(EB$4,data_col,data_val))," ")</f>
        <v>366</v>
      </c>
      <c r="EC36" s="24" cm="1">
        <f t="array" ref="EC36">IF(_xlfn.XLOOKUP($A36,data_i,_xlfn.XLOOKUP(EC$4,data_col,data_val)) &gt; 0,_xlfn.XLOOKUP($A36,data_i,_xlfn.XLOOKUP(EC$4,data_col,data_val))," ")</f>
        <v>341</v>
      </c>
      <c r="ED36" s="24" cm="1">
        <f t="array" ref="ED36">IF(_xlfn.XLOOKUP($A36,data_i,_xlfn.XLOOKUP(ED$4,data_col,data_val)) &gt; 0,_xlfn.XLOOKUP($A36,data_i,_xlfn.XLOOKUP(ED$4,data_col,data_val))," ")</f>
        <v>280</v>
      </c>
      <c r="EE36" s="25"/>
      <c r="EF36" s="24" cm="1">
        <f t="array" ref="EF36">IF(_xlfn.XLOOKUP($A36,data_i,_xlfn.XLOOKUP(EF$4,data_col,data_val)) &gt; 0,_xlfn.XLOOKUP($A36,data_i,_xlfn.XLOOKUP(EF$4,data_col,data_val))," ")</f>
        <v>367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370</v>
      </c>
      <c r="EI36" s="24" cm="1">
        <f t="array" ref="EI36">IF(_xlfn.XLOOKUP($A36,data_i,_xlfn.XLOOKUP(EI$4,data_col,data_val)) &gt; 0,_xlfn.XLOOKUP($A36,data_i,_xlfn.XLOOKUP(EI$4,data_col,data_val))," ")</f>
        <v>369</v>
      </c>
      <c r="EJ36" s="24" cm="1">
        <f t="array" ref="EJ36">IF(_xlfn.XLOOKUP($A36,data_i,_xlfn.XLOOKUP(EJ$4,data_col,data_val)) &gt; 0,_xlfn.XLOOKUP($A36,data_i,_xlfn.XLOOKUP(EJ$4,data_col,data_val))," ")</f>
        <v>375</v>
      </c>
      <c r="EK36" s="24" cm="1">
        <f t="array" ref="EK36">IF(_xlfn.XLOOKUP($A36,data_i,_xlfn.XLOOKUP(EK$4,data_col,data_val)) &gt; 0,_xlfn.XLOOKUP($A36,data_i,_xlfn.XLOOKUP(EK$4,data_col,data_val))," ")</f>
        <v>371</v>
      </c>
      <c r="EL36" s="24" cm="1">
        <f t="array" ref="EL36">IF(_xlfn.XLOOKUP($A36,data_i,_xlfn.XLOOKUP(EL$4,data_col,data_val)) &gt; 0,_xlfn.XLOOKUP($A36,data_i,_xlfn.XLOOKUP(EL$4,data_col,data_val))," ")</f>
        <v>374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363</v>
      </c>
      <c r="EO36" s="24" cm="1">
        <f t="array" ref="EO36">IF(_xlfn.XLOOKUP($A36,data_i,_xlfn.XLOOKUP(EO$4,data_col,data_val)) &gt; 0,_xlfn.XLOOKUP($A36,data_i,_xlfn.XLOOKUP(EO$4,data_col,data_val))," ")</f>
        <v>367</v>
      </c>
      <c r="EP36" s="24" cm="1">
        <f t="array" ref="EP36">IF(_xlfn.XLOOKUP($A36,data_i,_xlfn.XLOOKUP(EP$4,data_col,data_val)) &gt; 0,_xlfn.XLOOKUP($A36,data_i,_xlfn.XLOOKUP(EP$4,data_col,data_val))," ")</f>
        <v>368</v>
      </c>
      <c r="EQ36" s="24" cm="1">
        <f t="array" ref="EQ36">IF(_xlfn.XLOOKUP($A36,data_i,_xlfn.XLOOKUP(EQ$4,data_col,data_val)) &gt; 0,_xlfn.XLOOKUP($A36,data_i,_xlfn.XLOOKUP(EQ$4,data_col,data_val))," ")</f>
        <v>377</v>
      </c>
      <c r="ER36" s="24" cm="1">
        <f t="array" ref="ER36">IF(_xlfn.XLOOKUP($A36,data_i,_xlfn.XLOOKUP(ER$4,data_col,data_val)) &gt; 0,_xlfn.XLOOKUP($A36,data_i,_xlfn.XLOOKUP(ER$4,data_col,data_val))," ")</f>
        <v>379</v>
      </c>
      <c r="ES36" s="24" cm="1">
        <f t="array" ref="ES36">IF(_xlfn.XLOOKUP($A36,data_i,_xlfn.XLOOKUP(ES$4,data_col,data_val)) &gt; 0,_xlfn.XLOOKUP($A36,data_i,_xlfn.XLOOKUP(ES$4,data_col,data_val))," ")</f>
        <v>369</v>
      </c>
      <c r="ET36" s="24" cm="1">
        <f t="array" ref="ET36">IF(_xlfn.XLOOKUP($A36,data_i,_xlfn.XLOOKUP(ET$4,data_col,data_val)) &gt; 0,_xlfn.XLOOKUP($A36,data_i,_xlfn.XLOOKUP(ET$4,data_col,data_val))," ")</f>
        <v>370</v>
      </c>
      <c r="EU36" s="24" cm="1">
        <f t="array" ref="EU36">IF(_xlfn.XLOOKUP($A36,data_i,_xlfn.XLOOKUP(EU$4,data_col,data_val)) &gt; 0,_xlfn.XLOOKUP($A36,data_i,_xlfn.XLOOKUP(EU$4,data_col,data_val))," ")</f>
        <v>371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377</v>
      </c>
      <c r="EX36" s="24" cm="1">
        <f t="array" ref="EX36">IF(_xlfn.XLOOKUP($A36,data_i,_xlfn.XLOOKUP(EX$4,data_col,data_val)) &gt; 0,_xlfn.XLOOKUP($A36,data_i,_xlfn.XLOOKUP(EX$4,data_col,data_val))," ")</f>
        <v>369</v>
      </c>
      <c r="EY36" s="24" cm="1">
        <f t="array" ref="EY36">IF(_xlfn.XLOOKUP($A36,data_i,_xlfn.XLOOKUP(EY$4,data_col,data_val)) &gt; 0,_xlfn.XLOOKUP($A36,data_i,_xlfn.XLOOKUP(EY$4,data_col,data_val))," ")</f>
        <v>372</v>
      </c>
      <c r="EZ36" s="24" cm="1">
        <f t="array" ref="EZ36">IF(_xlfn.XLOOKUP($A36,data_i,_xlfn.XLOOKUP(EZ$4,data_col,data_val)) &gt; 0,_xlfn.XLOOKUP($A36,data_i,_xlfn.XLOOKUP(EZ$4,data_col,data_val))," ")</f>
        <v>370</v>
      </c>
      <c r="FA36" s="24" cm="1">
        <f t="array" ref="FA36">IF(_xlfn.XLOOKUP($A36,data_i,_xlfn.XLOOKUP(FA$4,data_col,data_val)) &gt; 0,_xlfn.XLOOKUP($A36,data_i,_xlfn.XLOOKUP(FA$4,data_col,data_val))," ")</f>
        <v>371</v>
      </c>
      <c r="FB36" s="24" cm="1">
        <f t="array" ref="FB36">IF(_xlfn.XLOOKUP($A36,data_i,_xlfn.XLOOKUP(FB$4,data_col,data_val)) &gt; 0,_xlfn.XLOOKUP($A36,data_i,_xlfn.XLOOKUP(FB$4,data_col,data_val))," ")</f>
        <v>367</v>
      </c>
      <c r="FC36" s="24" cm="1">
        <f t="array" ref="FC36">IF(_xlfn.XLOOKUP($A36,data_i,_xlfn.XLOOKUP(FC$4,data_col,data_val)) &gt; 0,_xlfn.XLOOKUP($A36,data_i,_xlfn.XLOOKUP(FC$4,data_col,data_val))," ")</f>
        <v>371</v>
      </c>
      <c r="FD36" s="25"/>
      <c r="FE36" s="24" t="str" cm="1">
        <f t="array" ref="FE36">IF(_xlfn.XLOOKUP($A36,data_i,_xlfn.XLOOKUP(FE$4,data_col,data_val)) &gt; 0,_xlfn.XLOOKUP($A36,data_i,_xlfn.XLOOKUP(FE$4,data_col,data_val))," ")</f>
        <v xml:space="preserve"> 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497</v>
      </c>
      <c r="FH36" s="24" cm="1">
        <f t="array" ref="FH36">IF(_xlfn.XLOOKUP($A36,data_i,_xlfn.XLOOKUP(FH$4,data_col,data_val)) &gt; 0,_xlfn.XLOOKUP($A36,data_i,_xlfn.XLOOKUP(FH$4,data_col,data_val))," ")</f>
        <v>499</v>
      </c>
      <c r="FI36" s="24" t="str" cm="1">
        <f t="array" ref="FI36">IF(_xlfn.XLOOKUP($A36,data_i,_xlfn.XLOOKUP(FI$4,data_col,data_val)) &gt; 0,_xlfn.XLOOKUP($A36,data_i,_xlfn.XLOOKUP(FI$4,data_col,data_val))," ")</f>
        <v xml:space="preserve"> </v>
      </c>
      <c r="FJ36" s="24" t="str" cm="1">
        <f t="array" ref="FJ36">IF(_xlfn.XLOOKUP($A36,data_i,_xlfn.XLOOKUP(FJ$4,data_col,data_val)) &gt; 0,_xlfn.XLOOKUP($A36,data_i,_xlfn.XLOOKUP(FJ$4,data_col,data_val))," ")</f>
        <v xml:space="preserve"> </v>
      </c>
      <c r="FK36" s="24" cm="1">
        <f t="array" ref="FK36">IF(_xlfn.XLOOKUP($A36,data_i,_xlfn.XLOOKUP(FK$4,data_col,data_val)) &gt; 0,_xlfn.XLOOKUP($A36,data_i,_xlfn.XLOOKUP(FK$4,data_col,data_val))," ")</f>
        <v>496</v>
      </c>
      <c r="FL36" s="24" cm="1">
        <f t="array" ref="FL36">IF(_xlfn.XLOOKUP($A36,data_i,_xlfn.XLOOKUP(FL$4,data_col,data_val)) &gt; 0,_xlfn.XLOOKUP($A36,data_i,_xlfn.XLOOKUP(FL$4,data_col,data_val))," ")</f>
        <v>496</v>
      </c>
      <c r="FM36" s="24" cm="1">
        <f t="array" ref="FM36">IF(_xlfn.XLOOKUP($A36,data_i,_xlfn.XLOOKUP(FM$4,data_col,data_val)) &gt; 0,_xlfn.XLOOKUP($A36,data_i,_xlfn.XLOOKUP(FM$4,data_col,data_val))," ")</f>
        <v>496</v>
      </c>
      <c r="FN36" s="24" cm="1">
        <f t="array" ref="FN36">IF(_xlfn.XLOOKUP($A36,data_i,_xlfn.XLOOKUP(FN$4,data_col,data_val)) &gt; 0,_xlfn.XLOOKUP($A36,data_i,_xlfn.XLOOKUP(FN$4,data_col,data_val))," ")</f>
        <v>503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497</v>
      </c>
      <c r="FQ36" s="24" cm="1">
        <f t="array" ref="FQ36">IF(_xlfn.XLOOKUP($A36,data_i,_xlfn.XLOOKUP(FQ$4,data_col,data_val)) &gt; 0,_xlfn.XLOOKUP($A36,data_i,_xlfn.XLOOKUP(FQ$4,data_col,data_val))," ")</f>
        <v>493</v>
      </c>
      <c r="FR36" s="24" cm="1">
        <f t="array" ref="FR36">IF(_xlfn.XLOOKUP($A36,data_i,_xlfn.XLOOKUP(FR$4,data_col,data_val)) &gt; 0,_xlfn.XLOOKUP($A36,data_i,_xlfn.XLOOKUP(FR$4,data_col,data_val))," ")</f>
        <v>496</v>
      </c>
      <c r="FS36" s="24" cm="1">
        <f t="array" ref="FS36">IF(_xlfn.XLOOKUP($A36,data_i,_xlfn.XLOOKUP(FS$4,data_col,data_val)) &gt; 0,_xlfn.XLOOKUP($A36,data_i,_xlfn.XLOOKUP(FS$4,data_col,data_val))," ")</f>
        <v>497</v>
      </c>
      <c r="FT36" s="24" cm="1">
        <f t="array" ref="FT36">IF(_xlfn.XLOOKUP($A36,data_i,_xlfn.XLOOKUP(FT$4,data_col,data_val)) &gt; 0,_xlfn.XLOOKUP($A36,data_i,_xlfn.XLOOKUP(FT$4,data_col,data_val))," ")</f>
        <v>505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490</v>
      </c>
      <c r="FW36" s="24" cm="1">
        <f t="array" ref="FW36">IF(_xlfn.XLOOKUP($A36,data_i,_xlfn.XLOOKUP(FW$4,data_col,data_val)) &gt; 0,_xlfn.XLOOKUP($A36,data_i,_xlfn.XLOOKUP(FW$4,data_col,data_val))," ")</f>
        <v>500</v>
      </c>
      <c r="FX36" s="24" cm="1">
        <f t="array" ref="FX36">IF(_xlfn.XLOOKUP($A36,data_i,_xlfn.XLOOKUP(FX$4,data_col,data_val)) &gt; 0,_xlfn.XLOOKUP($A36,data_i,_xlfn.XLOOKUP(FX$4,data_col,data_val))," ")</f>
        <v>495</v>
      </c>
      <c r="FY36" s="24" cm="1">
        <f t="array" ref="FY36">IF(_xlfn.XLOOKUP($A36,data_i,_xlfn.XLOOKUP(FY$4,data_col,data_val)) &gt; 0,_xlfn.XLOOKUP($A36,data_i,_xlfn.XLOOKUP(FY$4,data_col,data_val))," ")</f>
        <v>507</v>
      </c>
      <c r="FZ36" s="24" cm="1">
        <f t="array" ref="FZ36">IF(_xlfn.XLOOKUP($A36,data_i,_xlfn.XLOOKUP(FZ$4,data_col,data_val)) &gt; 0,_xlfn.XLOOKUP($A36,data_i,_xlfn.XLOOKUP(FZ$4,data_col,data_val))," ")</f>
        <v>498</v>
      </c>
      <c r="GA36" s="24" cm="1">
        <f t="array" ref="GA36">IF(_xlfn.XLOOKUP($A36,data_i,_xlfn.XLOOKUP(GA$4,data_col,data_val)) &gt; 0,_xlfn.XLOOKUP($A36,data_i,_xlfn.XLOOKUP(GA$4,data_col,data_val))," ")</f>
        <v>494</v>
      </c>
      <c r="GB36" s="24" cm="1">
        <f t="array" ref="GB36">IF(_xlfn.XLOOKUP($A36,data_i,_xlfn.XLOOKUP(GB$4,data_col,data_val)) &gt; 0,_xlfn.XLOOKUP($A36,data_i,_xlfn.XLOOKUP(GB$4,data_col,data_val))," ")</f>
        <v>494</v>
      </c>
      <c r="GC36" s="25"/>
      <c r="GD36" s="114"/>
      <c r="GE36" s="25"/>
    </row>
    <row r="37" spans="1:187" x14ac:dyDescent="0.2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I37" s="142"/>
      <c r="AJ37" s="142"/>
      <c r="AK37" s="142"/>
      <c r="AM37" s="142"/>
      <c r="AN37" s="142"/>
      <c r="AO37" s="110"/>
      <c r="AP37" s="25"/>
      <c r="AQ37" s="142"/>
      <c r="AR37" s="131"/>
      <c r="AS37" s="131"/>
      <c r="AT37" s="131"/>
      <c r="AU37" s="131"/>
      <c r="AV37" s="131"/>
      <c r="AW37" s="24"/>
      <c r="AX37" s="131"/>
      <c r="AY37" s="131"/>
      <c r="AZ37" s="110"/>
      <c r="BA37" s="109"/>
      <c r="BB37" s="203"/>
      <c r="BC37" s="110"/>
      <c r="BD37" s="139"/>
      <c r="BE37" s="139"/>
      <c r="BF37" s="110"/>
      <c r="BG37" s="110"/>
      <c r="BH37" s="110"/>
      <c r="BI37" s="139"/>
      <c r="BJ37" s="211"/>
      <c r="BK37" s="139"/>
      <c r="BL37" s="139"/>
      <c r="BM37" s="24"/>
      <c r="BN37" s="24"/>
      <c r="BO37" s="110"/>
      <c r="BP37" s="110"/>
      <c r="BQ37" s="110"/>
      <c r="BR37" s="24"/>
      <c r="BS37" s="24"/>
      <c r="BT37" s="109"/>
      <c r="BU37" s="164"/>
      <c r="BV37" s="24"/>
      <c r="BW37" s="24"/>
      <c r="BX37" s="110"/>
      <c r="BY37" s="110"/>
      <c r="BZ37" s="164"/>
      <c r="CA37" s="202"/>
      <c r="CB37" s="202"/>
      <c r="CC37" s="202"/>
      <c r="CD37" s="202"/>
      <c r="CE37" s="25"/>
      <c r="CF37" s="24"/>
      <c r="CG37" s="110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110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5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5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5"/>
      <c r="GD37" s="114"/>
    </row>
    <row r="49" spans="23:24" x14ac:dyDescent="0.2">
      <c r="W49" s="95"/>
    </row>
    <row r="58" spans="23:24" x14ac:dyDescent="0.2">
      <c r="X58" s="96"/>
    </row>
    <row r="59" spans="23:24" x14ac:dyDescent="0.2">
      <c r="X59" s="96"/>
    </row>
    <row r="60" spans="23:24" x14ac:dyDescent="0.2">
      <c r="X60" s="96"/>
    </row>
    <row r="61" spans="23:24" x14ac:dyDescent="0.2">
      <c r="X61" s="96"/>
    </row>
    <row r="62" spans="23:24" x14ac:dyDescent="0.2">
      <c r="X62" s="43"/>
    </row>
  </sheetData>
  <sortState xmlns:xlrd2="http://schemas.microsoft.com/office/spreadsheetml/2017/richdata2" ref="A5:HZ37">
    <sortCondition descending="1" ref="O5:O37"/>
  </sortState>
  <phoneticPr fontId="11" type="noConversion"/>
  <conditionalFormatting sqref="Q3:U3 BP3:BR3 W3:AE3 BB3:BH3 GD3 BT3:BU3 BZ3:CD3 CF3:CG3 DF3 C3:O3 BJ3:BN3 AG3:AZ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9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D5:GD37">
    <cfRule type="cellIs" dxfId="93" priority="163" operator="equal">
      <formula>1</formula>
    </cfRule>
  </conditionalFormatting>
  <conditionalFormatting sqref="BO3">
    <cfRule type="containsText" dxfId="92" priority="157" operator="containsText" text="d">
      <formula>NOT(ISERROR(SEARCH("d",BO3)))</formula>
    </cfRule>
    <cfRule type="containsText" dxfId="91" priority="158" operator="containsText" text="p">
      <formula>NOT(ISERROR(SEARCH("p",BO3)))</formula>
    </cfRule>
  </conditionalFormatting>
  <conditionalFormatting sqref="BO3">
    <cfRule type="containsText" dxfId="90" priority="156" operator="containsText" text="c">
      <formula>NOT(ISERROR(SEARCH("c",BO3)))</formula>
    </cfRule>
  </conditionalFormatting>
  <conditionalFormatting sqref="BO3">
    <cfRule type="containsText" dxfId="89" priority="155" operator="containsText" text="v">
      <formula>NOT(ISERROR(SEARCH("v",BO3)))</formula>
    </cfRule>
  </conditionalFormatting>
  <conditionalFormatting sqref="BS3">
    <cfRule type="containsText" dxfId="88" priority="143" operator="containsText" text="d">
      <formula>NOT(ISERROR(SEARCH("d",BS3)))</formula>
    </cfRule>
    <cfRule type="containsText" dxfId="87" priority="144" operator="containsText" text="p">
      <formula>NOT(ISERROR(SEARCH("p",BS3)))</formula>
    </cfRule>
  </conditionalFormatting>
  <conditionalFormatting sqref="BS3">
    <cfRule type="containsText" dxfId="86" priority="142" operator="containsText" text="c">
      <formula>NOT(ISERROR(SEARCH("c",BS3)))</formula>
    </cfRule>
  </conditionalFormatting>
  <conditionalFormatting sqref="BS3">
    <cfRule type="containsText" dxfId="85" priority="141" operator="containsText" text="v">
      <formula>NOT(ISERROR(SEARCH("v",BS3)))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F3:FC3">
    <cfRule type="containsText" dxfId="80" priority="124" operator="containsText" text="d">
      <formula>NOT(ISERROR(SEARCH("d",EF3)))</formula>
    </cfRule>
    <cfRule type="containsText" dxfId="79" priority="125" operator="containsText" text="p">
      <formula>NOT(ISERROR(SEARCH("p",EF3)))</formula>
    </cfRule>
  </conditionalFormatting>
  <conditionalFormatting sqref="EF3:FC3">
    <cfRule type="containsText" dxfId="78" priority="123" operator="containsText" text="c">
      <formula>NOT(ISERROR(SEARCH("c",EF3)))</formula>
    </cfRule>
  </conditionalFormatting>
  <conditionalFormatting sqref="EF3:FC3">
    <cfRule type="containsText" dxfId="77" priority="122" operator="containsText" text="v">
      <formula>NOT(ISERROR(SEARCH("v",EF3)))</formula>
    </cfRule>
  </conditionalFormatting>
  <conditionalFormatting sqref="FE3:GB3">
    <cfRule type="containsText" dxfId="76" priority="119" operator="containsText" text="d">
      <formula>NOT(ISERROR(SEARCH("d",FE3)))</formula>
    </cfRule>
    <cfRule type="containsText" dxfId="75" priority="120" operator="containsText" text="p">
      <formula>NOT(ISERROR(SEARCH("p",FE3)))</formula>
    </cfRule>
  </conditionalFormatting>
  <conditionalFormatting sqref="FE3:GB3">
    <cfRule type="containsText" dxfId="74" priority="118" operator="containsText" text="c">
      <formula>NOT(ISERROR(SEARCH("c",FE3)))</formula>
    </cfRule>
  </conditionalFormatting>
  <conditionalFormatting sqref="FE3:GB3">
    <cfRule type="containsText" dxfId="73" priority="117" operator="containsText" text="v">
      <formula>NOT(ISERROR(SEARCH("v",FE3)))</formula>
    </cfRule>
  </conditionalFormatting>
  <conditionalFormatting sqref="GD3:HA3">
    <cfRule type="containsText" dxfId="72" priority="113" operator="containsText" text="d">
      <formula>NOT(ISERROR(SEARCH("d",GD3)))</formula>
    </cfRule>
    <cfRule type="containsText" dxfId="71" priority="114" operator="containsText" text="p">
      <formula>NOT(ISERROR(SEARCH("p",GD3)))</formula>
    </cfRule>
  </conditionalFormatting>
  <conditionalFormatting sqref="GD3:HA3">
    <cfRule type="containsText" dxfId="70" priority="112" operator="containsText" text="c">
      <formula>NOT(ISERROR(SEARCH("c",GD3)))</formula>
    </cfRule>
  </conditionalFormatting>
  <conditionalFormatting sqref="GD3:HA3">
    <cfRule type="containsText" dxfId="69" priority="111" operator="containsText" text="v">
      <formula>NOT(ISERROR(SEARCH("v",GD3)))</formula>
    </cfRule>
  </conditionalFormatting>
  <conditionalFormatting sqref="HC3:HZ3">
    <cfRule type="containsText" dxfId="68" priority="108" operator="containsText" text="d">
      <formula>NOT(ISERROR(SEARCH("d",HC3)))</formula>
    </cfRule>
    <cfRule type="containsText" dxfId="67" priority="109" operator="containsText" text="p">
      <formula>NOT(ISERROR(SEARCH("p",HC3)))</formula>
    </cfRule>
  </conditionalFormatting>
  <conditionalFormatting sqref="HC3:HZ3">
    <cfRule type="containsText" dxfId="66" priority="107" operator="containsText" text="c">
      <formula>NOT(ISERROR(SEARCH("c",HC3)))</formula>
    </cfRule>
  </conditionalFormatting>
  <conditionalFormatting sqref="HC3:HZ3">
    <cfRule type="containsText" dxfId="65" priority="106" operator="containsText" text="v">
      <formula>NOT(ISERROR(SEARCH("v",HC3)))</formula>
    </cfRule>
  </conditionalFormatting>
  <conditionalFormatting sqref="BI3">
    <cfRule type="containsText" dxfId="64" priority="100" operator="containsText" text="d">
      <formula>NOT(ISERROR(SEARCH("d",BI3)))</formula>
    </cfRule>
    <cfRule type="containsText" dxfId="63" priority="101" operator="containsText" text="p">
      <formula>NOT(ISERROR(SEARCH("p",BI3)))</formula>
    </cfRule>
  </conditionalFormatting>
  <conditionalFormatting sqref="BI3">
    <cfRule type="containsText" dxfId="62" priority="99" operator="containsText" text="c">
      <formula>NOT(ISERROR(SEARCH("c",BI3)))</formula>
    </cfRule>
  </conditionalFormatting>
  <conditionalFormatting sqref="BI3">
    <cfRule type="containsText" dxfId="61" priority="98" operator="containsText" text="v">
      <formula>NOT(ISERROR(SEARCH("v",BI3)))</formula>
    </cfRule>
  </conditionalFormatting>
  <conditionalFormatting sqref="BJ5:BJ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G3:ED3">
    <cfRule type="containsText" dxfId="53" priority="78" operator="containsText" text="d">
      <formula>NOT(ISERROR(SEARCH("d",DG3)))</formula>
    </cfRule>
    <cfRule type="containsText" dxfId="52" priority="79" operator="containsText" text="p">
      <formula>NOT(ISERROR(SEARCH("p",DG3)))</formula>
    </cfRule>
  </conditionalFormatting>
  <conditionalFormatting sqref="DG3:ED3">
    <cfRule type="containsText" dxfId="51" priority="77" operator="containsText" text="c">
      <formula>NOT(ISERROR(SEARCH("c",DG3)))</formula>
    </cfRule>
  </conditionalFormatting>
  <conditionalFormatting sqref="DG3:ED3">
    <cfRule type="containsText" dxfId="50" priority="76" operator="containsText" text="v">
      <formula>NOT(ISERROR(SEARCH("v",DG3)))</formula>
    </cfRule>
  </conditionalFormatting>
  <conditionalFormatting sqref="CH3:DE3">
    <cfRule type="containsText" dxfId="49" priority="65" operator="containsText" text="d">
      <formula>NOT(ISERROR(SEARCH("d",CH3)))</formula>
    </cfRule>
    <cfRule type="containsText" dxfId="48" priority="66" operator="containsText" text="p">
      <formula>NOT(ISERROR(SEARCH("p",CH3)))</formula>
    </cfRule>
  </conditionalFormatting>
  <conditionalFormatting sqref="CH3:DE3">
    <cfRule type="containsText" dxfId="47" priority="64" operator="containsText" text="c">
      <formula>NOT(ISERROR(SEARCH("c",CH3)))</formula>
    </cfRule>
  </conditionalFormatting>
  <conditionalFormatting sqref="CH3:DE3">
    <cfRule type="containsText" dxfId="46" priority="63" operator="containsText" text="v">
      <formula>NOT(ISERROR(SEARCH("v",CH3)))</formula>
    </cfRule>
  </conditionalFormatting>
  <conditionalFormatting sqref="CF3">
    <cfRule type="containsText" dxfId="45" priority="69" operator="containsText" text="d">
      <formula>NOT(ISERROR(SEARCH("d",CF3)))</formula>
    </cfRule>
    <cfRule type="containsText" dxfId="44" priority="70" operator="containsText" text="p">
      <formula>NOT(ISERROR(SEARCH("p",CF3)))</formula>
    </cfRule>
  </conditionalFormatting>
  <conditionalFormatting sqref="CF3">
    <cfRule type="containsText" dxfId="43" priority="68" operator="containsText" text="c">
      <formula>NOT(ISERROR(SEARCH("c",CF3)))</formula>
    </cfRule>
  </conditionalFormatting>
  <conditionalFormatting sqref="CF3">
    <cfRule type="containsText" dxfId="42" priority="67" operator="containsText" text="v">
      <formula>NOT(ISERROR(SEARCH("v",CF3)))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BA3">
    <cfRule type="containsText" dxfId="35" priority="47" operator="containsText" text="d">
      <formula>NOT(ISERROR(SEARCH("d",BA3)))</formula>
    </cfRule>
    <cfRule type="containsText" dxfId="34" priority="48" operator="containsText" text="p">
      <formula>NOT(ISERROR(SEARCH("p",BA3)))</formula>
    </cfRule>
  </conditionalFormatting>
  <conditionalFormatting sqref="BA3">
    <cfRule type="containsText" dxfId="33" priority="46" operator="containsText" text="c">
      <formula>NOT(ISERROR(SEARCH("c",BA3)))</formula>
    </cfRule>
  </conditionalFormatting>
  <conditionalFormatting sqref="BA3">
    <cfRule type="containsText" dxfId="32" priority="45" operator="containsText" text="v">
      <formula>NOT(ISERROR(SEARCH("v",BA3)))</formula>
    </cfRule>
  </conditionalFormatting>
  <conditionalFormatting sqref="BV3:BX3">
    <cfRule type="containsText" dxfId="31" priority="38" operator="containsText" text="d">
      <formula>NOT(ISERROR(SEARCH("d",BV3)))</formula>
    </cfRule>
    <cfRule type="containsText" dxfId="30" priority="39" operator="containsText" text="p">
      <formula>NOT(ISERROR(SEARCH("p",BV3)))</formula>
    </cfRule>
  </conditionalFormatting>
  <conditionalFormatting sqref="BV3:BX3">
    <cfRule type="containsText" dxfId="29" priority="37" operator="containsText" text="c">
      <formula>NOT(ISERROR(SEARCH("c",BV3)))</formula>
    </cfRule>
  </conditionalFormatting>
  <conditionalFormatting sqref="BV3:BX3">
    <cfRule type="containsText" dxfId="28" priority="36" operator="containsText" text="v">
      <formula>NOT(ISERROR(SEARCH("v",BV3)))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1:EE2 CF4 EE38:EE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H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7:DE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7:ED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7:FC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6 FE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7:GB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5:FC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EE1:EE2 CF4 EE38:EE1048576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tabSelected="1" zoomScale="90" zoomScaleNormal="90" workbookViewId="0">
      <selection activeCell="S11" sqref="S11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8051</v>
      </c>
      <c r="BQ1" s="150">
        <v>1013</v>
      </c>
      <c r="BR1" t="s">
        <v>7868</v>
      </c>
      <c r="BS1" t="s">
        <v>8052</v>
      </c>
      <c r="BT1" s="150">
        <v>0</v>
      </c>
      <c r="BU1" t="s">
        <v>7871</v>
      </c>
      <c r="BW1" s="150">
        <v>9.8000000000000007</v>
      </c>
      <c r="BX1" t="s">
        <v>8053</v>
      </c>
    </row>
    <row r="2" spans="19:82" s="150" customFormat="1" ht="25" customHeight="1" x14ac:dyDescent="0.2">
      <c r="S2" s="186" t="s">
        <v>8047</v>
      </c>
      <c r="T2" s="187"/>
      <c r="U2" s="190" t="s">
        <v>87</v>
      </c>
      <c r="V2" s="242">
        <f>ndashboard!B2</f>
        <v>44194.749895833331</v>
      </c>
      <c r="W2" s="243"/>
      <c r="BP2" s="160" t="s">
        <v>8050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79879</v>
      </c>
    </row>
    <row r="4" spans="19:82" x14ac:dyDescent="0.2">
      <c r="S4" s="181">
        <v>620</v>
      </c>
      <c r="T4" s="184">
        <f>COUNTIF(_xlfn.XLOOKUP(ndashboard!$F$4,ndashboard_col,ndashboard_val),S4)</f>
        <v>6</v>
      </c>
      <c r="V4" s="153" t="s">
        <v>8115</v>
      </c>
      <c r="W4" s="48">
        <f>MAX(_xlfn.XLOOKUP(ndashboard!$O$4,ndashboard_col,ndashboard_val))</f>
        <v>6434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2496.21875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16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8121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4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8120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66</v>
      </c>
      <c r="T10" s="144" t="s">
        <v>7675</v>
      </c>
      <c r="U10" s="144" t="s">
        <v>7740</v>
      </c>
      <c r="V10" s="144" t="s">
        <v>8058</v>
      </c>
      <c r="W10" s="144" t="s">
        <v>8049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22</v>
      </c>
      <c r="U11" s="189">
        <f>COUNTIF(_xlfn.XLOOKUP(ndashboard!$W$4,ndashboard_col,ndashboard_val),U10)</f>
        <v>4</v>
      </c>
      <c r="V11" s="44">
        <f>COUNTIF(_xlfn.XLOOKUP(ndashboard!$W$4,ndashboard_col,ndashboard_val),V10)</f>
        <v>5</v>
      </c>
      <c r="W11" s="44">
        <f>T7-U11-T11-V11</f>
        <v>1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0.9811124404342535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0.9386212692871192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0.99710576981016352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8054</v>
      </c>
      <c r="T18" s="151"/>
      <c r="U18" s="151"/>
      <c r="V18" s="151"/>
      <c r="W18" s="47" t="s">
        <v>7967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8196</v>
      </c>
      <c r="T19" s="40"/>
      <c r="U19" s="188">
        <f>V14</f>
        <v>1.21</v>
      </c>
      <c r="V19" s="141">
        <f>W14</f>
        <v>0.9811124404342535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8197</v>
      </c>
      <c r="T20" s="40"/>
      <c r="U20" s="177">
        <f>V15</f>
        <v>1.21</v>
      </c>
      <c r="V20" s="141">
        <f>W15</f>
        <v>0.9386212692871192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8088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8048</v>
      </c>
      <c r="V23" s="40" t="s">
        <v>8124</v>
      </c>
      <c r="W23" s="75">
        <f>ndReliaCalc2!AD63</f>
        <v>7824</v>
      </c>
      <c r="X23" s="146">
        <f>W4</f>
        <v>6434</v>
      </c>
      <c r="Y23" s="146">
        <f>X23</f>
        <v>6434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7950</v>
      </c>
      <c r="T24" s="44">
        <v>190</v>
      </c>
      <c r="V24" s="40" t="s">
        <v>8122</v>
      </c>
      <c r="W24" s="191">
        <f>(1-$W$15)/($U$15-$U$16)</f>
        <v>7.6723413391101003E-2</v>
      </c>
      <c r="X24" s="157">
        <f>ndReliaCalc2!AD62</f>
        <v>234.19101269612966</v>
      </c>
      <c r="Y24" s="157" cm="1">
        <f t="array" ref="Y24">SUM(ndashboard!$H$5:$H$36*(ndashboard!$O$5:$O$36)^Y$22)/(MAX(ndashboard!O5:O36)^summary!Y$22)</f>
        <v>234.19101269612966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7951</v>
      </c>
      <c r="T25" s="44">
        <v>220</v>
      </c>
      <c r="V25" s="40" t="s">
        <v>8122</v>
      </c>
      <c r="W25" s="75">
        <f>W24*$T$8</f>
        <v>51.865027452384275</v>
      </c>
      <c r="X25" s="7">
        <f>EXP(-_xlfn.CHISQ.INV(U15,(2*failures!C1+1))/(2*X24))</f>
        <v>0.99424029054365015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7952</v>
      </c>
      <c r="T26" s="152">
        <f>T24^2*PI()/4*T25/1000000</f>
        <v>6.2376322137025344</v>
      </c>
      <c r="V26" s="40" t="s">
        <v>8123</v>
      </c>
      <c r="W26" s="191">
        <f>1-V19</f>
        <v>1.8887559565746503E-2</v>
      </c>
      <c r="X26" s="146">
        <f>EXP(LN(X23)-1/S11*LN(LN(1/X25)))</f>
        <v>455358.59816268715</v>
      </c>
      <c r="Y26">
        <f>X23*X24*(1+U15)/2</f>
        <v>1431445.7269025533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8123</v>
      </c>
      <c r="W27" s="75">
        <f>W26*$T$8</f>
        <v>12.767990266444636</v>
      </c>
      <c r="X27" s="7">
        <f>1-_xlfn.WEIBULL.DIST(T15,S11,X26,TRUE)</f>
        <v>0.96346971773618084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2349.625851363824</v>
      </c>
      <c r="X28" s="193">
        <f>_xlfn.WEIBULL.DIST(T15,S11,X26,TRUE)</f>
        <v>3.6530282263819158E-2</v>
      </c>
      <c r="Y28" s="193">
        <f>_xlfn.WEIBULL.DIST(Y$23,Y$22,Y$26,TRUE)</f>
        <v>1.4436462707335168E-3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8.5550637974392725</v>
      </c>
      <c r="Y29" s="194">
        <f>Y28*T8</f>
        <v>0.97590487901585732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94</v>
      </c>
      <c r="T30" s="73" t="s">
        <v>8116</v>
      </c>
      <c r="U30" s="47" t="s">
        <v>7954</v>
      </c>
      <c r="V30" s="47" t="s">
        <v>7953</v>
      </c>
      <c r="W30" s="47" t="s">
        <v>7955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8117</v>
      </c>
      <c r="T36" s="47" t="s">
        <v>8118</v>
      </c>
      <c r="U36" s="47" t="s">
        <v>8119</v>
      </c>
      <c r="V36" s="47" t="s">
        <v>93</v>
      </c>
      <c r="W36" s="47" t="s">
        <v>91</v>
      </c>
      <c r="X36" s="47" t="s">
        <v>73</v>
      </c>
      <c r="Y36" s="47" t="s">
        <v>7959</v>
      </c>
    </row>
    <row r="37" spans="19:82" x14ac:dyDescent="0.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IFERROR(AVERAGEIFS(_xlfn.XLOOKUP(ndashboard!$AO$4,ndashboard_col,ndashboard_val),_xlfn.XLOOKUP(ndashboard!$G$4,ndashboard_col,ndashboard_val),summary!$X38)," ")</f>
        <v>24.325406132728062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 x14ac:dyDescent="0.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IFERROR(AVERAGEIFS(_xlfn.XLOOKUP(ndashboard!$AO$4,ndashboard_col,ndashboard_val),_xlfn.XLOOKUP(ndashboard!$G$4,ndashboard_col,ndashboard_val),summary!$X42)," ")</f>
        <v>21.968046287239758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 x14ac:dyDescent="0.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7824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IFERROR(AVERAGEIFS(_xlfn.XLOOKUP(ndashboard!$AO$4,ndashboard_col,ndashboard_val),_xlfn.XLOOKUP(ndashboard!$G$4,ndashboard_col,ndashboard_val),summary!$X48)," ")</f>
        <v>21.986407720989082</v>
      </c>
      <c r="T48" s="137">
        <f>_xlfn.MINIFS(_xlfn.XLOOKUP(ndashboard!$AO$4,ndashboard_col,ndashboard_val),_xlfn.XLOOKUP(ndashboard!$G$4,ndashboard_col,ndashboard_val),summary!$X48)</f>
        <v>21.960190524831592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 x14ac:dyDescent="0.2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7862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8200</v>
      </c>
      <c r="B1" s="218"/>
      <c r="C1" s="132"/>
      <c r="H1" s="217"/>
    </row>
    <row r="2" spans="1:9" x14ac:dyDescent="0.2">
      <c r="C2" s="80">
        <f ca="1">TODAY()</f>
        <v>44194</v>
      </c>
      <c r="H2" s="87"/>
    </row>
    <row r="3" spans="1:9" ht="30" customHeight="1" x14ac:dyDescent="0.2">
      <c r="C3" s="224" t="s">
        <v>8213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68</v>
      </c>
      <c r="E4" s="206" t="s">
        <v>8203</v>
      </c>
      <c r="F4" s="206">
        <v>7</v>
      </c>
      <c r="G4" s="206">
        <v>7</v>
      </c>
      <c r="H4" s="132" t="s">
        <v>8204</v>
      </c>
      <c r="I4" s="206" t="s">
        <v>8205</v>
      </c>
    </row>
    <row r="5" spans="1:9" x14ac:dyDescent="0.2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8210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29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8209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16</v>
      </c>
      <c r="B7" s="131" t="str">
        <f>ndashboard!W7</f>
        <v>Tripped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8210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8209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8209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14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8209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8209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8209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18</v>
      </c>
      <c r="B13" s="131" t="str">
        <f>ndashboard!W13</f>
        <v>Not 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8209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23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8209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4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8210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13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8209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11</v>
      </c>
      <c r="B17" s="131" t="str">
        <f>ndashboard!W17</f>
        <v>Running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8209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15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8209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10</v>
      </c>
      <c r="B19" s="131" t="str">
        <f>ndashboard!W19</f>
        <v>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8209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12</v>
      </c>
      <c r="B20" s="131" t="str">
        <f>ndashboard!W20</f>
        <v>Not Available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8209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9</v>
      </c>
      <c r="B21" s="131" t="str">
        <f>ndashboard!W21</f>
        <v>Running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8209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5</v>
      </c>
      <c r="B22" s="131" t="str">
        <f>ndashboard!W22</f>
        <v>Running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8209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8209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31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8209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8209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8210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8209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8209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30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8209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8</v>
      </c>
      <c r="B30" s="131" t="str">
        <f>ndashboard!W30</f>
        <v>Running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8209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8209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17</v>
      </c>
      <c r="B32" s="131" t="str">
        <f>ndashboard!W32</f>
        <v>Not 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8209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8209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>
        <f>ndashboard!A34</f>
        <v>24</v>
      </c>
      <c r="B34" s="131" t="str">
        <f>ndashboard!W34</f>
        <v>Available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8209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8209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8209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249</v>
      </c>
      <c r="B1" s="132" t="s">
        <v>163</v>
      </c>
      <c r="C1" s="132" t="s">
        <v>8208</v>
      </c>
    </row>
    <row r="2" spans="1:3" x14ac:dyDescent="0.2">
      <c r="A2" s="43">
        <v>1</v>
      </c>
      <c r="B2" t="s">
        <v>8209</v>
      </c>
      <c r="C2" s="25" t="s">
        <v>8202</v>
      </c>
    </row>
    <row r="3" spans="1:3" x14ac:dyDescent="0.2">
      <c r="A3" s="43">
        <v>2</v>
      </c>
      <c r="B3" t="s">
        <v>8210</v>
      </c>
      <c r="C3" s="219" t="s">
        <v>8201</v>
      </c>
    </row>
    <row r="4" spans="1:3" x14ac:dyDescent="0.2">
      <c r="A4" s="43">
        <v>3</v>
      </c>
      <c r="B4" t="s">
        <v>8211</v>
      </c>
      <c r="C4" t="s">
        <v>8212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D27" sqref="D27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196" t="s">
        <v>8141</v>
      </c>
      <c r="B1" s="197" t="s">
        <v>137</v>
      </c>
      <c r="C1" s="198" t="s">
        <v>1</v>
      </c>
      <c r="D1" s="199" t="s">
        <v>7843</v>
      </c>
      <c r="E1" s="198" t="s">
        <v>7841</v>
      </c>
      <c r="F1" s="198" t="s">
        <v>7842</v>
      </c>
      <c r="G1" s="198" t="s">
        <v>8207</v>
      </c>
    </row>
    <row r="2" spans="1:7" x14ac:dyDescent="0.2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 x14ac:dyDescent="0.2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 x14ac:dyDescent="0.2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 x14ac:dyDescent="0.2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 x14ac:dyDescent="0.2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 x14ac:dyDescent="0.2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 x14ac:dyDescent="0.2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 x14ac:dyDescent="0.2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 x14ac:dyDescent="0.2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 x14ac:dyDescent="0.2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 x14ac:dyDescent="0.2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90</v>
      </c>
      <c r="C1" s="55">
        <f>SUM(C3:C27)</f>
        <v>0</v>
      </c>
      <c r="D1" s="145">
        <v>0</v>
      </c>
    </row>
    <row r="2" spans="1:4" x14ac:dyDescent="0.2">
      <c r="A2" s="102" t="s">
        <v>8046</v>
      </c>
      <c r="B2" s="102"/>
      <c r="C2" s="102"/>
      <c r="D2" s="17">
        <v>4</v>
      </c>
    </row>
    <row r="3" spans="1:4" x14ac:dyDescent="0.2">
      <c r="A3" s="40" t="s">
        <v>95</v>
      </c>
      <c r="B3" s="154">
        <f>ndashboard!B2-10</f>
        <v>44184.749895833331</v>
      </c>
      <c r="C3" s="155">
        <v>0</v>
      </c>
      <c r="D3" s="145">
        <v>6</v>
      </c>
    </row>
    <row r="4" spans="1:4" x14ac:dyDescent="0.2">
      <c r="A4" s="40" t="s">
        <v>96</v>
      </c>
      <c r="B4" s="154">
        <f>ndashboard!$B$2+30</f>
        <v>44224.749895833331</v>
      </c>
      <c r="C4" s="155">
        <v>0</v>
      </c>
      <c r="D4" s="95"/>
    </row>
    <row r="5" spans="1:4" x14ac:dyDescent="0.2">
      <c r="A5" s="40" t="s">
        <v>97</v>
      </c>
      <c r="B5" s="154">
        <f>ndashboard!$B$2-31</f>
        <v>44163.749895833331</v>
      </c>
      <c r="C5" s="155">
        <v>0</v>
      </c>
      <c r="D5" s="95"/>
    </row>
    <row r="6" spans="1:4" x14ac:dyDescent="0.2">
      <c r="A6" s="40" t="s">
        <v>98</v>
      </c>
      <c r="B6" s="154">
        <f>ndashboard!$B$2-$D$2*31</f>
        <v>44070.749895833331</v>
      </c>
      <c r="C6" s="155">
        <v>0</v>
      </c>
      <c r="D6" s="95"/>
    </row>
    <row r="7" spans="1:4" x14ac:dyDescent="0.2">
      <c r="A7" s="40" t="s">
        <v>99</v>
      </c>
      <c r="B7" s="154">
        <f>ndashboard!$B$2+$D$2*31</f>
        <v>44318.749895833331</v>
      </c>
      <c r="C7" s="155">
        <v>0</v>
      </c>
      <c r="D7" s="95"/>
    </row>
    <row r="8" spans="1:4" x14ac:dyDescent="0.2">
      <c r="A8" s="40" t="s">
        <v>100</v>
      </c>
      <c r="B8" s="154">
        <f>ndashboard!$B$2+$D$3*31</f>
        <v>44380.749895833331</v>
      </c>
      <c r="C8" s="155">
        <v>0</v>
      </c>
      <c r="D8" s="95"/>
    </row>
    <row r="9" spans="1:4" x14ac:dyDescent="0.2">
      <c r="A9" s="40" t="s">
        <v>117</v>
      </c>
      <c r="B9" s="154"/>
      <c r="C9" s="154"/>
      <c r="D9" s="95"/>
    </row>
    <row r="10" spans="1:4" x14ac:dyDescent="0.2">
      <c r="A10" s="40" t="s">
        <v>118</v>
      </c>
      <c r="B10" s="154"/>
      <c r="C10" s="155"/>
      <c r="D10" s="95"/>
    </row>
    <row r="11" spans="1:4" x14ac:dyDescent="0.2">
      <c r="A11" s="40" t="s">
        <v>119</v>
      </c>
      <c r="B11" s="154"/>
      <c r="C11" s="155"/>
      <c r="D11" s="95"/>
    </row>
    <row r="12" spans="1:4" x14ac:dyDescent="0.2">
      <c r="A12" s="40" t="s">
        <v>120</v>
      </c>
      <c r="B12" s="154"/>
      <c r="C12" s="155"/>
      <c r="D12" s="95"/>
    </row>
    <row r="13" spans="1:4" x14ac:dyDescent="0.2">
      <c r="A13" s="40" t="s">
        <v>121</v>
      </c>
      <c r="B13" s="154"/>
      <c r="C13" s="155"/>
      <c r="D13" s="95"/>
    </row>
    <row r="14" spans="1:4" x14ac:dyDescent="0.2">
      <c r="A14" s="40" t="s">
        <v>122</v>
      </c>
      <c r="B14" s="154"/>
      <c r="C14" s="155"/>
      <c r="D14" s="95"/>
    </row>
    <row r="15" spans="1:4" x14ac:dyDescent="0.2">
      <c r="A15" s="40" t="s">
        <v>123</v>
      </c>
      <c r="B15" s="154"/>
      <c r="C15" s="155"/>
      <c r="D15" s="95"/>
    </row>
    <row r="16" spans="1:4" x14ac:dyDescent="0.2">
      <c r="A16" s="40" t="s">
        <v>124</v>
      </c>
      <c r="B16" s="154"/>
      <c r="C16" s="155"/>
      <c r="D16" s="95"/>
    </row>
    <row r="17" spans="1:4" x14ac:dyDescent="0.2">
      <c r="A17" s="40" t="s">
        <v>125</v>
      </c>
      <c r="B17" s="154"/>
      <c r="C17" s="155"/>
      <c r="D17" s="95"/>
    </row>
    <row r="18" spans="1:4" x14ac:dyDescent="0.2">
      <c r="A18" s="40" t="s">
        <v>126</v>
      </c>
      <c r="B18" s="154"/>
      <c r="C18" s="155"/>
      <c r="D18" s="95"/>
    </row>
    <row r="19" spans="1:4" x14ac:dyDescent="0.2">
      <c r="A19" s="40" t="s">
        <v>127</v>
      </c>
      <c r="B19" s="154"/>
      <c r="C19" s="155"/>
      <c r="D19" s="95"/>
    </row>
    <row r="20" spans="1:4" x14ac:dyDescent="0.2">
      <c r="A20" s="40" t="s">
        <v>128</v>
      </c>
      <c r="B20" s="154"/>
      <c r="C20" s="155"/>
      <c r="D20" s="95"/>
    </row>
    <row r="21" spans="1:4" x14ac:dyDescent="0.2">
      <c r="A21" s="40" t="s">
        <v>129</v>
      </c>
      <c r="B21" s="154"/>
      <c r="C21" s="155"/>
      <c r="D21" s="25"/>
    </row>
    <row r="22" spans="1:4" x14ac:dyDescent="0.2">
      <c r="A22" s="40" t="s">
        <v>130</v>
      </c>
      <c r="B22" s="154"/>
      <c r="C22" s="155"/>
    </row>
    <row r="23" spans="1:4" x14ac:dyDescent="0.2">
      <c r="A23" s="40" t="s">
        <v>131</v>
      </c>
      <c r="B23" s="154"/>
      <c r="C23" s="155"/>
    </row>
    <row r="24" spans="1:4" x14ac:dyDescent="0.2">
      <c r="A24" s="40" t="s">
        <v>132</v>
      </c>
      <c r="B24" s="154"/>
      <c r="C24" s="155"/>
    </row>
    <row r="25" spans="1:4" x14ac:dyDescent="0.2">
      <c r="A25" s="40" t="s">
        <v>133</v>
      </c>
      <c r="B25" s="154"/>
      <c r="C25" s="155"/>
    </row>
    <row r="26" spans="1:4" x14ac:dyDescent="0.2">
      <c r="A26" s="40" t="s">
        <v>134</v>
      </c>
      <c r="B26" s="154"/>
      <c r="C26" s="155"/>
    </row>
    <row r="27" spans="1:4" x14ac:dyDescent="0.2">
      <c r="A27" s="40" t="s">
        <v>135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67</v>
      </c>
      <c r="C1" s="90">
        <f>ndashboard!B2</f>
        <v>44194.749895833331</v>
      </c>
      <c r="F1" s="56"/>
      <c r="G1" s="56"/>
      <c r="H1" s="56"/>
      <c r="I1" s="56"/>
      <c r="L1" s="36"/>
    </row>
    <row r="2" spans="2:50" x14ac:dyDescent="0.2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 x14ac:dyDescent="0.2">
      <c r="B3" s="89" t="s">
        <v>69</v>
      </c>
      <c r="C3" s="91">
        <f>_xlfn.DAYS(C1,C2)</f>
        <v>326</v>
      </c>
      <c r="F3" s="54"/>
      <c r="G3" s="54"/>
      <c r="H3" s="54"/>
      <c r="I3" s="54"/>
      <c r="L3" s="36"/>
    </row>
    <row r="4" spans="2:50" x14ac:dyDescent="0.2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 x14ac:dyDescent="0.2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 x14ac:dyDescent="0.2">
      <c r="E19" s="40" t="str">
        <f>failures!A3</f>
        <v>f1</v>
      </c>
      <c r="F19" s="76">
        <f>failures!B3</f>
        <v>44184.749895833331</v>
      </c>
      <c r="G19" s="40">
        <f>failures!C3</f>
        <v>0</v>
      </c>
      <c r="H19" s="99">
        <f t="shared" ref="H19:H43" si="2">I19/$C$3</f>
        <v>0.96932515337423308</v>
      </c>
      <c r="I19" s="40">
        <f t="shared" ref="I19:I43" si="3">_xlfn.DAYS(F19,$C$2)</f>
        <v>316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44224.749895833331</v>
      </c>
      <c r="G20" s="40">
        <f>failures!C4</f>
        <v>0</v>
      </c>
      <c r="H20" s="99">
        <f t="shared" si="2"/>
        <v>1.0920245398773005</v>
      </c>
      <c r="I20" s="40">
        <f t="shared" si="3"/>
        <v>356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 x14ac:dyDescent="0.2">
      <c r="E21" s="40" t="str">
        <f>failures!A5</f>
        <v>f3</v>
      </c>
      <c r="F21" s="76">
        <f>failures!B5</f>
        <v>44163.749895833331</v>
      </c>
      <c r="G21" s="40">
        <f>failures!C5</f>
        <v>0</v>
      </c>
      <c r="H21" s="99">
        <f t="shared" si="2"/>
        <v>0.90490797546012269</v>
      </c>
      <c r="I21" s="40">
        <f t="shared" si="3"/>
        <v>295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44070.749895833331</v>
      </c>
      <c r="G22" s="40">
        <f>failures!C6</f>
        <v>0</v>
      </c>
      <c r="H22" s="99">
        <f t="shared" si="2"/>
        <v>0.61963190184049077</v>
      </c>
      <c r="I22" s="40">
        <f t="shared" si="3"/>
        <v>202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44318.749895833331</v>
      </c>
      <c r="G23" s="40">
        <f>failures!C7</f>
        <v>0</v>
      </c>
      <c r="H23" s="99">
        <f t="shared" si="2"/>
        <v>1.3803680981595092</v>
      </c>
      <c r="I23" s="40">
        <f t="shared" si="3"/>
        <v>450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 x14ac:dyDescent="0.2">
      <c r="E24" s="40" t="str">
        <f>failures!A8</f>
        <v>f6</v>
      </c>
      <c r="F24" s="76">
        <f>failures!B8</f>
        <v>44380.749895833331</v>
      </c>
      <c r="G24" s="40">
        <f>failures!C8</f>
        <v>0</v>
      </c>
      <c r="H24" s="99">
        <f t="shared" si="2"/>
        <v>1.5705521472392638</v>
      </c>
      <c r="I24" s="40">
        <f t="shared" si="3"/>
        <v>512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-134.56441717791412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-134.56441717791412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-134.56441717791412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-134.56441717791412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-134.56441717791412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-134.56441717791412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-134.56441717791412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-134.56441717791412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-134.56441717791412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-134.56441717791412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-134.56441717791412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-134.56441717791412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-134.56441717791412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-134.56441717791412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-134.56441717791412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-134.56441717791412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-134.56441717791412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-134.56441717791412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-134.56441717791412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6" x14ac:dyDescent="0.2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 x14ac:dyDescent="0.2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9.7799999999999994</v>
      </c>
      <c r="L48" s="30">
        <f t="shared" si="15"/>
        <v>26.080000000000002</v>
      </c>
      <c r="M48" s="30">
        <f t="shared" si="15"/>
        <v>48.9</v>
      </c>
      <c r="N48" s="30">
        <f t="shared" si="15"/>
        <v>65.2</v>
      </c>
      <c r="O48" s="30">
        <f t="shared" si="15"/>
        <v>81.5</v>
      </c>
      <c r="P48" s="30">
        <f t="shared" si="15"/>
        <v>97.8</v>
      </c>
      <c r="Q48" s="30">
        <f t="shared" si="15"/>
        <v>114.1</v>
      </c>
      <c r="R48" s="30">
        <f t="shared" si="15"/>
        <v>130.4</v>
      </c>
      <c r="S48" s="30">
        <f t="shared" si="15"/>
        <v>146.70000000000002</v>
      </c>
      <c r="T48" s="30">
        <f t="shared" si="15"/>
        <v>163</v>
      </c>
      <c r="U48" s="30">
        <f t="shared" si="15"/>
        <v>179.3</v>
      </c>
      <c r="V48" s="30">
        <f t="shared" si="15"/>
        <v>195.6</v>
      </c>
      <c r="W48" s="30">
        <f t="shared" si="15"/>
        <v>211.9</v>
      </c>
      <c r="X48" s="30">
        <f t="shared" si="15"/>
        <v>228.2</v>
      </c>
      <c r="Y48" s="30">
        <f t="shared" si="15"/>
        <v>244.5</v>
      </c>
      <c r="Z48" s="30">
        <f t="shared" si="15"/>
        <v>260.8</v>
      </c>
      <c r="AA48" s="30">
        <f t="shared" si="15"/>
        <v>277.09999999999997</v>
      </c>
      <c r="AB48" s="30">
        <f t="shared" si="15"/>
        <v>293.40000000000003</v>
      </c>
      <c r="AC48" s="30">
        <f t="shared" si="15"/>
        <v>309.7</v>
      </c>
      <c r="AD48" s="31">
        <f t="shared" si="15"/>
        <v>326</v>
      </c>
      <c r="AE48" s="30">
        <f t="shared" si="15"/>
        <v>342.3</v>
      </c>
      <c r="AF48" s="30">
        <f t="shared" si="15"/>
        <v>358.6</v>
      </c>
      <c r="AG48" s="30">
        <f t="shared" si="15"/>
        <v>374.9</v>
      </c>
      <c r="AH48" s="30">
        <f t="shared" si="15"/>
        <v>391.2</v>
      </c>
      <c r="AI48" s="30">
        <f t="shared" si="15"/>
        <v>407.5</v>
      </c>
      <c r="AJ48" s="30">
        <f t="shared" si="15"/>
        <v>423.8</v>
      </c>
      <c r="AK48" s="30">
        <f t="shared" si="15"/>
        <v>440.1</v>
      </c>
      <c r="AL48" s="30">
        <f t="shared" si="15"/>
        <v>456.4</v>
      </c>
      <c r="AM48" s="30">
        <f t="shared" si="15"/>
        <v>472.7</v>
      </c>
      <c r="AN48" s="30">
        <f t="shared" si="15"/>
        <v>489</v>
      </c>
      <c r="AO48" s="30">
        <f t="shared" si="15"/>
        <v>505.3</v>
      </c>
      <c r="AP48" s="30">
        <f t="shared" si="15"/>
        <v>521.6</v>
      </c>
      <c r="AQ48" s="30">
        <f t="shared" si="15"/>
        <v>537.9</v>
      </c>
      <c r="AR48" s="30">
        <f t="shared" si="15"/>
        <v>554.19999999999993</v>
      </c>
      <c r="AS48" s="30">
        <f t="shared" si="15"/>
        <v>570.5</v>
      </c>
      <c r="AT48" s="30">
        <f t="shared" si="15"/>
        <v>586.80000000000007</v>
      </c>
      <c r="AU48" s="30">
        <f t="shared" si="15"/>
        <v>603.1</v>
      </c>
      <c r="AV48" s="30">
        <f t="shared" si="15"/>
        <v>619.4</v>
      </c>
      <c r="AW48" s="30">
        <f t="shared" si="15"/>
        <v>635.69999999999993</v>
      </c>
      <c r="AX48" s="30">
        <f t="shared" si="15"/>
        <v>652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0.9386212692871192</v>
      </c>
      <c r="O49" s="66"/>
      <c r="P49" s="82" t="s">
        <v>159</v>
      </c>
      <c r="Q49" s="86">
        <f>AD67</f>
        <v>6434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8158</v>
      </c>
      <c r="J50" s="62">
        <f>AD63</f>
        <v>7824</v>
      </c>
      <c r="K50" s="62">
        <f>J50</f>
        <v>7824</v>
      </c>
      <c r="L50" s="34"/>
      <c r="M50" s="84">
        <f>AD66</f>
        <v>44194</v>
      </c>
      <c r="N50" s="85">
        <f>AD63</f>
        <v>7824</v>
      </c>
      <c r="O50" s="34"/>
      <c r="P50" s="84">
        <f>AD66</f>
        <v>44194</v>
      </c>
      <c r="Q50" s="85">
        <f>AD63</f>
        <v>7824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115</v>
      </c>
      <c r="H51" s="50"/>
      <c r="J51" s="58">
        <f t="shared" ref="J51:M51" si="16">K51</f>
        <v>0.71254319325127857</v>
      </c>
      <c r="K51" s="58">
        <f t="shared" si="16"/>
        <v>0.71254319325127857</v>
      </c>
      <c r="L51" s="58">
        <f t="shared" si="16"/>
        <v>0.71254319325127857</v>
      </c>
      <c r="M51" s="58">
        <f t="shared" si="16"/>
        <v>0.71254319325127857</v>
      </c>
      <c r="N51" s="58">
        <f>O51</f>
        <v>0.71254319325127857</v>
      </c>
      <c r="O51" s="58">
        <f t="shared" ref="O51:AX51" si="17">O60-O59</f>
        <v>0.71254319325127857</v>
      </c>
      <c r="P51" s="58">
        <f t="shared" si="17"/>
        <v>0.6012489681320683</v>
      </c>
      <c r="Q51" s="58">
        <f t="shared" si="17"/>
        <v>0.50219667756351194</v>
      </c>
      <c r="R51" s="58">
        <f t="shared" si="17"/>
        <v>0.42139441637302755</v>
      </c>
      <c r="S51" s="58">
        <f t="shared" si="17"/>
        <v>0.3487333793649966</v>
      </c>
      <c r="T51" s="58">
        <f t="shared" si="17"/>
        <v>0.2895548509581255</v>
      </c>
      <c r="U51" s="58">
        <f t="shared" si="17"/>
        <v>0.24115234549082665</v>
      </c>
      <c r="V51" s="58">
        <f t="shared" si="17"/>
        <v>0.20289085012512953</v>
      </c>
      <c r="W51" s="58">
        <f t="shared" si="17"/>
        <v>0.17090056674860976</v>
      </c>
      <c r="X51" s="58">
        <f t="shared" si="17"/>
        <v>0.14437944070264763</v>
      </c>
      <c r="Y51" s="58">
        <f t="shared" si="17"/>
        <v>0.12289071954148523</v>
      </c>
      <c r="Z51" s="58">
        <f t="shared" si="17"/>
        <v>0.1042091344481717</v>
      </c>
      <c r="AA51" s="58">
        <f t="shared" si="17"/>
        <v>8.8490831129322212E-2</v>
      </c>
      <c r="AB51" s="58">
        <f t="shared" si="17"/>
        <v>7.6185569239742068E-2</v>
      </c>
      <c r="AC51" s="58">
        <f t="shared" si="17"/>
        <v>6.6438486569010968E-2</v>
      </c>
      <c r="AD51" s="64">
        <f t="shared" si="17"/>
        <v>5.8484500523044325E-2</v>
      </c>
      <c r="AE51" s="58">
        <f t="shared" si="17"/>
        <v>5.2036098944548526E-2</v>
      </c>
      <c r="AF51" s="58">
        <f t="shared" si="17"/>
        <v>4.6740583848071338E-2</v>
      </c>
      <c r="AG51" s="58">
        <f t="shared" si="17"/>
        <v>4.2331310231706665E-2</v>
      </c>
      <c r="AH51" s="58">
        <f t="shared" si="17"/>
        <v>3.8613201020485377E-2</v>
      </c>
      <c r="AI51" s="58">
        <f t="shared" si="17"/>
        <v>3.5442235538158062E-2</v>
      </c>
      <c r="AJ51" s="58">
        <f t="shared" si="17"/>
        <v>3.271052923331752E-2</v>
      </c>
      <c r="AK51" s="58">
        <f t="shared" si="17"/>
        <v>3.0336029941813836E-2</v>
      </c>
      <c r="AL51" s="58">
        <f t="shared" si="17"/>
        <v>2.8255417226096702E-2</v>
      </c>
      <c r="AM51" s="58">
        <f t="shared" si="17"/>
        <v>2.6419159087324284E-2</v>
      </c>
      <c r="AN51" s="58">
        <f t="shared" si="17"/>
        <v>2.4788022701428991E-2</v>
      </c>
      <c r="AO51" s="58">
        <f t="shared" si="17"/>
        <v>2.3330575104515305E-2</v>
      </c>
      <c r="AP51" s="58">
        <f t="shared" si="17"/>
        <v>2.2021366920047081E-2</v>
      </c>
      <c r="AQ51" s="58">
        <f t="shared" si="17"/>
        <v>2.0839594121957017E-2</v>
      </c>
      <c r="AR51" s="58">
        <f t="shared" si="17"/>
        <v>1.9768099122508653E-2</v>
      </c>
      <c r="AS51" s="58">
        <f t="shared" si="17"/>
        <v>1.8792616029440268E-2</v>
      </c>
      <c r="AT51" s="58">
        <f t="shared" si="17"/>
        <v>1.7901193890403788E-2</v>
      </c>
      <c r="AU51" s="58">
        <f t="shared" si="17"/>
        <v>1.7083751274087566E-2</v>
      </c>
      <c r="AV51" s="58">
        <f t="shared" si="17"/>
        <v>1.6331728881197716E-2</v>
      </c>
      <c r="AW51" s="58">
        <f t="shared" si="17"/>
        <v>1.5637816114972614E-2</v>
      </c>
      <c r="AX51" s="58">
        <f t="shared" si="17"/>
        <v>1.4995734015363471E-2</v>
      </c>
    </row>
    <row r="52" spans="4:50" s="33" customFormat="1" x14ac:dyDescent="0.2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8250</v>
      </c>
      <c r="G54" s="233" t="s">
        <v>64</v>
      </c>
      <c r="H54" s="234" t="s">
        <v>8216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0.99853114817083066</v>
      </c>
      <c r="L55" s="239">
        <f t="shared" si="21"/>
        <v>0.99620107625032683</v>
      </c>
      <c r="M55" s="239">
        <f t="shared" si="21"/>
        <v>0.99302124098662559</v>
      </c>
      <c r="N55" s="239">
        <f t="shared" si="21"/>
        <v>0.99078532646151096</v>
      </c>
      <c r="O55" s="239">
        <f t="shared" si="21"/>
        <v>0.9885712767308954</v>
      </c>
      <c r="P55" s="239">
        <f t="shared" si="21"/>
        <v>0.98637546537458576</v>
      </c>
      <c r="Q55" s="239">
        <f t="shared" si="21"/>
        <v>0.9841954983395601</v>
      </c>
      <c r="R55" s="239">
        <f t="shared" si="21"/>
        <v>0.98202967335779978</v>
      </c>
      <c r="S55" s="239">
        <f t="shared" si="21"/>
        <v>0.97987671587459202</v>
      </c>
      <c r="T55" s="239">
        <f t="shared" si="21"/>
        <v>0.97773563445608447</v>
      </c>
      <c r="U55" s="239">
        <f t="shared" si="21"/>
        <v>0.97560563488246022</v>
      </c>
      <c r="V55" s="239">
        <f t="shared" si="21"/>
        <v>0.97348606586346054</v>
      </c>
      <c r="W55" s="239">
        <f t="shared" si="21"/>
        <v>0.97137638303802665</v>
      </c>
      <c r="X55" s="239">
        <f t="shared" si="21"/>
        <v>0.96927612415094444</v>
      </c>
      <c r="Y55" s="239">
        <f t="shared" si="21"/>
        <v>0.96718489137752917</v>
      </c>
      <c r="Z55" s="239">
        <f t="shared" si="21"/>
        <v>0.96510233839402293</v>
      </c>
      <c r="AA55" s="239">
        <f t="shared" si="21"/>
        <v>0.96302816069974684</v>
      </c>
      <c r="AB55" s="239">
        <f t="shared" si="21"/>
        <v>0.96096208822828733</v>
      </c>
      <c r="AC55" s="239">
        <f t="shared" si="21"/>
        <v>0.95890387960808232</v>
      </c>
      <c r="AD55" s="239">
        <f t="shared" si="21"/>
        <v>0.95685331763601456</v>
      </c>
      <c r="AE55" s="239">
        <f t="shared" si="21"/>
        <v>0.95481020565928199</v>
      </c>
      <c r="AF55" s="239">
        <f t="shared" si="21"/>
        <v>0.95277436464833531</v>
      </c>
      <c r="AG55" s="239">
        <f t="shared" si="21"/>
        <v>0.95074563080319374</v>
      </c>
      <c r="AH55" s="239">
        <f t="shared" si="21"/>
        <v>0.94872385357677369</v>
      </c>
      <c r="AI55" s="239">
        <f t="shared" si="21"/>
        <v>0.94670889402807146</v>
      </c>
      <c r="AJ55" s="239">
        <f t="shared" si="21"/>
        <v>0.94470062343904038</v>
      </c>
      <c r="AK55" s="239">
        <f t="shared" si="21"/>
        <v>0.94269892214432249</v>
      </c>
      <c r="AL55" s="239">
        <f t="shared" si="21"/>
        <v>0.94070367853433112</v>
      </c>
      <c r="AM55" s="239">
        <f t="shared" si="21"/>
        <v>0.93871478820066878</v>
      </c>
      <c r="AN55" s="239">
        <f t="shared" si="21"/>
        <v>0.93673215319929937</v>
      </c>
      <c r="AO55" s="239">
        <f t="shared" si="21"/>
        <v>0.93475568141182486</v>
      </c>
      <c r="AP55" s="239">
        <f t="shared" si="21"/>
        <v>0.93278528598902388</v>
      </c>
      <c r="AQ55" s="239">
        <f t="shared" si="21"/>
        <v>0.93082088486379111</v>
      </c>
      <c r="AR55" s="239">
        <f t="shared" si="21"/>
        <v>0.92886240032295486</v>
      </c>
      <c r="AS55" s="239">
        <f t="shared" si="21"/>
        <v>0.92690975862931402</v>
      </c>
      <c r="AT55" s="239">
        <f t="shared" si="21"/>
        <v>0.92496288968671747</v>
      </c>
      <c r="AU55" s="239">
        <f t="shared" si="21"/>
        <v>0.92302172674221283</v>
      </c>
      <c r="AV55" s="239">
        <f t="shared" si="21"/>
        <v>0.92108620612025449</v>
      </c>
      <c r="AW55" s="239">
        <f t="shared" si="21"/>
        <v>0.91915626698475772</v>
      </c>
      <c r="AX55" s="239">
        <f t="shared" si="21"/>
        <v>0.91723185112543204</v>
      </c>
    </row>
    <row r="56" spans="4:50" s="33" customFormat="1" x14ac:dyDescent="0.2">
      <c r="F56" s="232" t="s">
        <v>8251</v>
      </c>
      <c r="G56" s="233" t="s">
        <v>64</v>
      </c>
      <c r="H56" s="234" t="s">
        <v>8216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0.9811124404342535</v>
      </c>
      <c r="H57" s="238">
        <f>EXP(LN(F57)-1/I57*LN(LN(1/G57)))</f>
        <v>791321.12905819039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0.99994612998744203</v>
      </c>
      <c r="L57" s="58">
        <f t="shared" si="22"/>
        <v>0.99982350085264726</v>
      </c>
      <c r="M57" s="58">
        <f t="shared" si="22"/>
        <v>0.99962240131550339</v>
      </c>
      <c r="N57" s="58">
        <f t="shared" si="22"/>
        <v>0.99946522364077994</v>
      </c>
      <c r="O57" s="58">
        <f t="shared" si="22"/>
        <v>0.99929951745981027</v>
      </c>
      <c r="P57" s="58">
        <f t="shared" si="22"/>
        <v>0.99912668872220989</v>
      </c>
      <c r="Q57" s="58">
        <f t="shared" si="22"/>
        <v>0.99894770916493347</v>
      </c>
      <c r="R57" s="58">
        <f t="shared" si="22"/>
        <v>0.99876329544434383</v>
      </c>
      <c r="S57" s="58">
        <f t="shared" si="22"/>
        <v>0.99857400053611456</v>
      </c>
      <c r="T57" s="58">
        <f t="shared" si="22"/>
        <v>0.99838026560934112</v>
      </c>
      <c r="U57" s="58">
        <f t="shared" si="22"/>
        <v>0.99818245180329768</v>
      </c>
      <c r="V57" s="58">
        <f t="shared" si="22"/>
        <v>0.9979808608494769</v>
      </c>
      <c r="W57" s="58">
        <f t="shared" si="22"/>
        <v>0.99777574907459365</v>
      </c>
      <c r="X57" s="58">
        <f t="shared" si="22"/>
        <v>0.99756733726299696</v>
      </c>
      <c r="Y57" s="58">
        <f t="shared" si="22"/>
        <v>0.99735581781544391</v>
      </c>
      <c r="Z57" s="58">
        <f t="shared" si="22"/>
        <v>0.99714136007862508</v>
      </c>
      <c r="AA57" s="58">
        <f t="shared" si="22"/>
        <v>0.99692411439937034</v>
      </c>
      <c r="AB57" s="58">
        <f t="shared" si="22"/>
        <v>0.99670421526662489</v>
      </c>
      <c r="AC57" s="58">
        <f t="shared" si="22"/>
        <v>0.99648178378626473</v>
      </c>
      <c r="AD57" s="58">
        <f t="shared" si="22"/>
        <v>0.99625692965841839</v>
      </c>
      <c r="AE57" s="58">
        <f t="shared" si="22"/>
        <v>0.99602975277740835</v>
      </c>
      <c r="AF57" s="58">
        <f t="shared" si="22"/>
        <v>0.99580034454103472</v>
      </c>
      <c r="AG57" s="58">
        <f t="shared" si="22"/>
        <v>0.99556878893292633</v>
      </c>
      <c r="AH57" s="58">
        <f t="shared" si="22"/>
        <v>0.99533516342552875</v>
      </c>
      <c r="AI57" s="58">
        <f t="shared" si="22"/>
        <v>0.9950995397397423</v>
      </c>
      <c r="AJ57" s="58">
        <f t="shared" si="22"/>
        <v>0.99486198448883567</v>
      </c>
      <c r="AK57" s="58">
        <f t="shared" si="22"/>
        <v>0.99462255972806635</v>
      </c>
      <c r="AL57" s="58">
        <f t="shared" si="22"/>
        <v>0.99438132342682317</v>
      </c>
      <c r="AM57" s="58">
        <f t="shared" si="22"/>
        <v>0.99413832987660611</v>
      </c>
      <c r="AN57" s="58">
        <f t="shared" si="22"/>
        <v>0.99389363004549014</v>
      </c>
      <c r="AO57" s="58">
        <f t="shared" si="22"/>
        <v>0.99364727188765445</v>
      </c>
      <c r="AP57" s="58">
        <f t="shared" si="22"/>
        <v>0.99339930061494608</v>
      </c>
      <c r="AQ57" s="58">
        <f t="shared" si="22"/>
        <v>0.99314975893618507</v>
      </c>
      <c r="AR57" s="58">
        <f t="shared" si="22"/>
        <v>0.99289868726890873</v>
      </c>
      <c r="AS57" s="58">
        <f t="shared" si="22"/>
        <v>0.99264612392745111</v>
      </c>
      <c r="AT57" s="58">
        <f t="shared" si="22"/>
        <v>0.99239210529060851</v>
      </c>
      <c r="AU57" s="58">
        <f t="shared" si="22"/>
        <v>0.99213666595161287</v>
      </c>
      <c r="AV57" s="58">
        <f t="shared" si="22"/>
        <v>0.9918798388527128</v>
      </c>
      <c r="AW57" s="58">
        <f t="shared" si="22"/>
        <v>0.99162165540630676</v>
      </c>
      <c r="AX57" s="58">
        <f t="shared" si="22"/>
        <v>0.99136214560428326</v>
      </c>
    </row>
    <row r="58" spans="4:50" s="33" customFormat="1" x14ac:dyDescent="0.2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5.8266136772090957E-8</v>
      </c>
      <c r="L58" s="58" cm="1">
        <f t="array" ref="L58">IFERROR(EXP(-_xlfn.CHISQ.INV($H58,2*(L$18+1))/(2*(SUM($F$67:$F$166*(L$67:L$166)^$I58)/MAX(L$67:L$166)^$I58)*((MAX(L$67:L$166))/$G58)^$I58))," ")</f>
        <v>1.5362453045667962E-2</v>
      </c>
      <c r="M58" s="58" cm="1">
        <f t="array" ref="M58">IFERROR(EXP(-_xlfn.CHISQ.INV($H58,2*(M$18+1))/(2*(SUM($F$67:$F$166*(M$67:M$166)^$I58)/MAX(M$67:M$166)^$I58)*((MAX(M$67:M$166))/$G58)^$I58))," ")</f>
        <v>0.30575849974050601</v>
      </c>
      <c r="N58" s="58" cm="1">
        <f t="array" ref="N58">IFERROR(EXP(-_xlfn.CHISQ.INV($H58,2*(N$18+1))/(2*(SUM($F$67:$F$166*(N$67:N$166)^$I58)/MAX(N$67:N$166)^$I58)*((MAX(N$67:N$166))/$G58)^$I58))," ")</f>
        <v>0.50939257624636991</v>
      </c>
      <c r="O58" s="58" cm="1">
        <f t="array" ref="O58">IFERROR(EXP(-_xlfn.CHISQ.INV($H58,2*(O$18+1))/(2*(SUM($F$67:$F$166*(O$67:O$166)^$I58)/MAX(O$67:O$166)^$I58)*((MAX(O$67:O$166))/$G58)^$I58))," ")</f>
        <v>0.63450055012691819</v>
      </c>
      <c r="P58" s="58" cm="1">
        <f t="array" ref="P58">IFERROR(EXP(-_xlfn.CHISQ.INV($H58,2*(P$18+1))/(2*(SUM($F$67:$F$166*(P$67:P$166)^$I58)/MAX(P$67:P$166)^$I58)*((MAX(P$67:P$166))/$G58)^$I58))," ")</f>
        <v>0.73036041024668552</v>
      </c>
      <c r="Q58" s="58" cm="1">
        <f t="array" ref="Q58">IFERROR(EXP(-_xlfn.CHISQ.INV($H58,2*(Q$18+1))/(2*(SUM($F$67:$F$166*(Q$67:Q$166)^$I58)/MAX(Q$67:Q$166)^$I58)*((MAX(Q$67:Q$166))/$G58)^$I58))," ")</f>
        <v>0.7932073499677248</v>
      </c>
      <c r="R58" s="58" cm="1">
        <f t="array" ref="R58">IFERROR(EXP(-_xlfn.CHISQ.INV($H58,2*(R$18+1))/(2*(SUM($F$67:$F$166*(R$67:R$166)^$I58)/MAX(R$67:R$166)^$I58)*((MAX(R$67:R$166))/$G58)^$I58))," ")</f>
        <v>0.83610315973988514</v>
      </c>
      <c r="S58" s="58" cm="1">
        <f t="array" ref="S58">IFERROR(EXP(-_xlfn.CHISQ.INV($H58,2*(S$18+1))/(2*(SUM($F$67:$F$166*(S$67:S$166)^$I58)/MAX(S$67:S$166)^$I58)*((MAX(S$67:S$166))/$G58)^$I58))," ")</f>
        <v>0.87030799386976154</v>
      </c>
      <c r="T58" s="58" cm="1">
        <f t="array" ref="T58">IFERROR(EXP(-_xlfn.CHISQ.INV($H58,2*(T$18+1))/(2*(SUM($F$67:$F$166*(T$67:T$166)^$I58)/MAX(T$67:T$166)^$I58)*((MAX(T$67:T$166))/$G58)^$I58))," ")</f>
        <v>0.8958146773551281</v>
      </c>
      <c r="U58" s="58" cm="1">
        <f t="array" ref="U58">IFERROR(EXP(-_xlfn.CHISQ.INV($H58,2*(U$18+1))/(2*(SUM($F$67:$F$166*(U$67:U$166)^$I58)/MAX(U$67:U$166)^$I58)*((MAX(U$67:U$166))/$G58)^$I58))," ")</f>
        <v>0.91538259294321322</v>
      </c>
      <c r="V58" s="58" cm="1">
        <f t="array" ref="V58">IFERROR(EXP(-_xlfn.CHISQ.INV($H58,2*(V$18+1))/(2*(SUM($F$67:$F$166*(V$67:V$166)^$I58)/MAX(V$67:V$166)^$I58)*((MAX(V$67:V$166))/$G58)^$I58))," ")</f>
        <v>0.93013449086685285</v>
      </c>
      <c r="W58" s="58" cm="1">
        <f t="array" ref="W58">IFERROR(EXP(-_xlfn.CHISQ.INV($H58,2*(W$18+1))/(2*(SUM($F$67:$F$166*(W$67:W$166)^$I58)/MAX(W$67:W$166)^$I58)*((MAX(W$67:W$166))/$G58)^$I58))," ")</f>
        <v>0.94203165480723994</v>
      </c>
      <c r="X58" s="58" cm="1">
        <f t="array" ref="X58">IFERROR(EXP(-_xlfn.CHISQ.INV($H58,2*(X$18+1))/(2*(SUM($F$67:$F$166*(X$67:X$166)^$I58)/MAX(X$67:X$166)^$I58)*((MAX(X$67:X$166))/$G58)^$I58))," ")</f>
        <v>0.95161670404753329</v>
      </c>
      <c r="Y58" s="58" cm="1">
        <f t="array" ref="Y58">IFERROR(EXP(-_xlfn.CHISQ.INV($H58,2*(Y$18+1))/(2*(SUM($F$67:$F$166*(Y$67:Y$166)^$I58)/MAX(Y$67:Y$166)^$I58)*((MAX(Y$67:Y$166))/$G58)^$I58))," ")</f>
        <v>0.95920954455097718</v>
      </c>
      <c r="Z58" s="58" cm="1">
        <f t="array" ref="Z58">IFERROR(EXP(-_xlfn.CHISQ.INV($H58,2*(Z$18+1))/(2*(SUM($F$67:$F$166*(Z$67:Z$166)^$I58)/MAX(Z$67:Z$166)^$I58)*((MAX(Z$67:Z$166))/$G58)^$I58))," ")</f>
        <v>0.96569068251838186</v>
      </c>
      <c r="AA58" s="58" cm="1">
        <f t="array" ref="AA58">IFERROR(EXP(-_xlfn.CHISQ.INV($H58,2*(AA$18+1))/(2*(SUM($F$67:$F$166*(AA$67:AA$166)^$I58)/MAX(AA$67:AA$166)^$I58)*((MAX(AA$67:AA$166))/$G58)^$I58))," ")</f>
        <v>0.97106098591559187</v>
      </c>
      <c r="AB58" s="58" cm="1">
        <f t="array" ref="AB58">IFERROR(EXP(-_xlfn.CHISQ.INV($H58,2*(AB$18+1))/(2*(SUM($F$67:$F$166*(AB$67:AB$166)^$I58)/MAX(AB$67:AB$166)^$I58)*((MAX(AB$67:AB$166))/$G58)^$I58))," ")</f>
        <v>0.9752141670845107</v>
      </c>
      <c r="AC58" s="58" cm="1">
        <f t="array" ref="AC58">IFERROR(EXP(-_xlfn.CHISQ.INV($H58,2*(AC$18+1))/(2*(SUM($F$67:$F$166*(AC$67:AC$166)^$I58)/MAX(AC$67:AC$166)^$I58)*((MAX(AC$67:AC$166))/$G58)^$I58))," ")</f>
        <v>0.97847297735778427</v>
      </c>
      <c r="AD58" s="64" cm="1">
        <f t="array" ref="AD58">IFERROR(EXP(-_xlfn.CHISQ.INV($H58,2*(AD$18+1))/(2*(SUM($F$67:$F$166*(AD$67:AD$166)^$I58)/MAX(AD$67:AD$166)^$I58)*((MAX(AD$67:AD$166))/$G58)^$I58))," ")</f>
        <v>0.9811124404342535</v>
      </c>
      <c r="AE58" s="58" cm="1">
        <f t="array" ref="AE58">IFERROR(EXP(-_xlfn.CHISQ.INV($H58,2*(AE$18+1))/(2*(SUM($F$67:$F$166*(AE$67:AE$166)^$I58)/MAX(AE$67:AE$166)^$I58)*((MAX(AE$67:AE$166))/$G58)^$I58))," ")</f>
        <v>0.98323941456779751</v>
      </c>
      <c r="AF58" s="58" cm="1">
        <f t="array" ref="AF58">IFERROR(EXP(-_xlfn.CHISQ.INV($H58,2*(AF$18+1))/(2*(SUM($F$67:$F$166*(AF$67:AF$166)^$I58)/MAX(AF$67:AF$166)^$I58)*((MAX(AF$67:AF$166))/$G58)^$I58))," ")</f>
        <v>0.98497761110275106</v>
      </c>
      <c r="AG58" s="58" cm="1">
        <f t="array" ref="AG58">IFERROR(EXP(-_xlfn.CHISQ.INV($H58,2*(AG$18+1))/(2*(SUM($F$67:$F$166*(AG$67:AG$166)^$I58)/MAX(AG$67:AG$166)^$I58)*((MAX(AG$67:AG$166))/$G58)^$I58))," ")</f>
        <v>0.98641912190011061</v>
      </c>
      <c r="AH58" s="58" cm="1">
        <f t="array" ref="AH58">IFERROR(EXP(-_xlfn.CHISQ.INV($H58,2*(AH$18+1))/(2*(SUM($F$67:$F$166*(AH$67:AH$166)^$I58)/MAX(AH$67:AH$166)^$I58)*((MAX(AH$67:AH$166))/$G58)^$I58))," ")</f>
        <v>0.98763062339811014</v>
      </c>
      <c r="AI58" s="58" cm="1">
        <f t="array" ref="AI58">IFERROR(EXP(-_xlfn.CHISQ.INV($H58,2*(AI$18+1))/(2*(SUM($F$67:$F$166*(AI$67:AI$166)^$I58)/MAX(AI$67:AI$166)^$I58)*((MAX(AI$67:AI$166))/$G58)^$I58))," ")</f>
        <v>0.9886609400368328</v>
      </c>
      <c r="AJ58" s="58" cm="1">
        <f t="array" ref="AJ58">IFERROR(EXP(-_xlfn.CHISQ.INV($H58,2*(AJ$18+1))/(2*(SUM($F$67:$F$166*(AJ$67:AJ$166)^$I58)/MAX(AJ$67:AJ$166)^$I58)*((MAX(AJ$67:AJ$166))/$G58)^$I58))," ")</f>
        <v>0.98954640162959573</v>
      </c>
      <c r="AK58" s="58" cm="1">
        <f t="array" ref="AK58">IFERROR(EXP(-_xlfn.CHISQ.INV($H58,2*(AK$18+1))/(2*(SUM($F$67:$F$166*(AK$67:AK$166)^$I58)/MAX(AK$67:AK$166)^$I58)*((MAX(AK$67:AK$166))/$G58)^$I58))," ")</f>
        <v>0.99031448454521831</v>
      </c>
      <c r="AL58" s="58" cm="1">
        <f t="array" ref="AL58">IFERROR(EXP(-_xlfn.CHISQ.INV($H58,2*(AL$18+1))/(2*(SUM($F$67:$F$166*(AL$67:AL$166)^$I58)/MAX(AL$67:AL$166)^$I58)*((MAX(AL$67:AL$166))/$G58)^$I58))," ")</f>
        <v>0.99098629171020092</v>
      </c>
      <c r="AM58" s="58" cm="1">
        <f t="array" ref="AM58">IFERROR(EXP(-_xlfn.CHISQ.INV($H58,2*(AM$18+1))/(2*(SUM($F$67:$F$166*(AM$67:AM$166)^$I58)/MAX(AM$67:AM$166)^$I58)*((MAX(AM$67:AM$166))/$G58)^$I58))," ")</f>
        <v>0.99157826312139352</v>
      </c>
      <c r="AN58" s="58" cm="1">
        <f t="array" ref="AN58">IFERROR(EXP(-_xlfn.CHISQ.INV($H58,2*(AN$18+1))/(2*(SUM($F$67:$F$166*(AN$67:AN$166)^$I58)/MAX(AN$67:AN$166)^$I58)*((MAX(AN$67:AN$166))/$G58)^$I58))," ")</f>
        <v>0.99210337398767878</v>
      </c>
      <c r="AO58" s="58" cm="1">
        <f t="array" ref="AO58">IFERROR(EXP(-_xlfn.CHISQ.INV($H58,2*(AO$18+1))/(2*(SUM($F$67:$F$166*(AO$67:AO$166)^$I58)/MAX(AO$67:AO$166)^$I58)*((MAX(AO$67:AO$166))/$G58)^$I58))," ")</f>
        <v>0.99257198738900732</v>
      </c>
      <c r="AP58" s="58" cm="1">
        <f t="array" ref="AP58">IFERROR(EXP(-_xlfn.CHISQ.INV($H58,2*(AP$18+1))/(2*(SUM($F$67:$F$166*(AP$67:AP$166)^$I58)/MAX(AP$67:AP$166)^$I58)*((MAX(AP$67:AP$166))/$G58)^$I58))," ")</f>
        <v>0.99299247046199346</v>
      </c>
      <c r="AQ58" s="58" cm="1">
        <f t="array" ref="AQ58">IFERROR(EXP(-_xlfn.CHISQ.INV($H58,2*(AQ$18+1))/(2*(SUM($F$67:$F$166*(AQ$67:AQ$166)^$I58)/MAX(AQ$67:AQ$166)^$I58)*((MAX(AQ$67:AQ$166))/$G58)^$I58))," ")</f>
        <v>0.99337164620705676</v>
      </c>
      <c r="AR58" s="58" cm="1">
        <f t="array" ref="AR58">IFERROR(EXP(-_xlfn.CHISQ.INV($H58,2*(AR$18+1))/(2*(SUM($F$67:$F$166*(AR$67:AR$166)^$I58)/MAX(AR$67:AR$166)^$I58)*((MAX(AR$67:AR$166))/$G58)^$I58))," ")</f>
        <v>0.99371512929667483</v>
      </c>
      <c r="AS58" s="58" cm="1">
        <f t="array" ref="AS58">IFERROR(EXP(-_xlfn.CHISQ.INV($H58,2*(AS$18+1))/(2*(SUM($F$67:$F$166*(AS$67:AS$166)^$I58)/MAX(AS$67:AS$166)^$I58)*((MAX(AS$67:AS$166))/$G58)^$I58))," ")</f>
        <v>0.99402757884042736</v>
      </c>
      <c r="AT58" s="58" cm="1">
        <f t="array" ref="AT58">IFERROR(EXP(-_xlfn.CHISQ.INV($H58,2*(AT$18+1))/(2*(SUM($F$67:$F$166*(AT$67:AT$166)^$I58)/MAX(AT$67:AT$166)^$I58)*((MAX(AT$67:AT$166))/$G58)^$I58))," ")</f>
        <v>0.99431289088887054</v>
      </c>
      <c r="AU58" s="58" cm="1">
        <f t="array" ref="AU58">IFERROR(EXP(-_xlfn.CHISQ.INV($H58,2*(AU$18+1))/(2*(SUM($F$67:$F$166*(AU$67:AU$166)^$I58)/MAX(AU$67:AU$166)^$I58)*((MAX(AU$67:AU$166))/$G58)^$I58))," ")</f>
        <v>0.99457434664944966</v>
      </c>
      <c r="AV58" s="58" cm="1">
        <f t="array" ref="AV58">IFERROR(EXP(-_xlfn.CHISQ.INV($H58,2*(AV$18+1))/(2*(SUM($F$67:$F$166*(AV$67:AV$166)^$I58)/MAX(AV$67:AV$166)^$I58)*((MAX(AV$67:AV$166))/$G58)^$I58))," ")</f>
        <v>0.99481472776495294</v>
      </c>
      <c r="AW58" s="58" cm="1">
        <f t="array" ref="AW58">IFERROR(EXP(-_xlfn.CHISQ.INV($H58,2*(AW$18+1))/(2*(SUM($F$67:$F$166*(AW$67:AW$166)^$I58)/MAX(AW$67:AW$166)^$I58)*((MAX(AW$67:AW$166))/$G58)^$I58))," ")</f>
        <v>0.99503640682278038</v>
      </c>
      <c r="AX58" s="58" cm="1">
        <f t="array" ref="AX58">IFERROR(EXP(-_xlfn.CHISQ.INV($H58,2*(AX$18+1))/(2*(SUM($F$67:$F$166*(AX$67:AX$166)^$I58)/MAX(AX$67:AX$166)^$I58)*((MAX(AX$67:AX$166))/$G58)^$I58))," ")</f>
        <v>0.99524141904356656</v>
      </c>
    </row>
    <row r="59" spans="4:50" s="33" customFormat="1" x14ac:dyDescent="0.2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9.27326988647996E-25</v>
      </c>
      <c r="L59" s="204" cm="1">
        <f t="array" ref="L59">IFERROR(EXP(-_xlfn.CHISQ.INV($H59,2*(L$18+1))/(2*(SUM($F$67:$F$166*(L$67:L$166)^$I59)/MAX(L$67:L$166)^$I59)*((MAX(L$67:L$166))/$G59)^$I59))," ")</f>
        <v>9.4526246128736785E-7</v>
      </c>
      <c r="M59" s="204" cm="1">
        <f t="array" ref="M59">IFERROR(EXP(-_xlfn.CHISQ.INV($H59,2*(M$18+1))/(2*(SUM($F$67:$F$166*(M$67:M$166)^$I59)/MAX(M$67:M$166)^$I59)*((MAX(M$67:M$166))/$G59)^$I59))," ")</f>
        <v>1.9519312168678277E-2</v>
      </c>
      <c r="N59" s="204" cm="1">
        <f t="array" ref="N59">IFERROR(EXP(-_xlfn.CHISQ.INV($H59,2*(N$18+1))/(2*(SUM($F$67:$F$166*(N$67:N$166)^$I59)/MAX(N$67:N$166)^$I59)*((MAX(N$67:N$166))/$G59)^$I59))," ")</f>
        <v>0.10637751463799845</v>
      </c>
      <c r="O59" s="204" cm="1">
        <f t="array" ref="O59">IFERROR(EXP(-_xlfn.CHISQ.INV($H59,2*(O$18+1))/(2*(SUM($F$67:$F$166*(O$67:O$166)^$I59)/MAX(O$67:O$166)^$I59)*((MAX(O$67:O$166))/$G59)^$I59))," ")</f>
        <v>0.22064460860128823</v>
      </c>
      <c r="P59" s="204" cm="1">
        <f t="array" ref="P59">IFERROR(EXP(-_xlfn.CHISQ.INV($H59,2*(P$18+1))/(2*(SUM($F$67:$F$166*(P$67:P$166)^$I59)/MAX(P$67:P$166)^$I59)*((MAX(P$67:P$166))/$G59)^$I59))," ")</f>
        <v>0.35211171140098541</v>
      </c>
      <c r="Q59" s="204" cm="1">
        <f t="array" ref="Q59">IFERROR(EXP(-_xlfn.CHISQ.INV($H59,2*(Q$18+1))/(2*(SUM($F$67:$F$166*(Q$67:Q$166)^$I59)/MAX(Q$67:Q$166)^$I59)*((MAX(Q$67:Q$166))/$G59)^$I59))," ")</f>
        <v>0.46320149342958927</v>
      </c>
      <c r="R59" s="204" cm="1">
        <f t="array" ref="R59">IFERROR(EXP(-_xlfn.CHISQ.INV($H59,2*(R$18+1))/(2*(SUM($F$67:$F$166*(R$67:R$166)^$I59)/MAX(R$67:R$166)^$I59)*((MAX(R$67:R$166))/$G59)^$I59))," ")</f>
        <v>0.55176336350530342</v>
      </c>
      <c r="S59" s="204" cm="1">
        <f t="array" ref="S59">IFERROR(EXP(-_xlfn.CHISQ.INV($H59,2*(S$18+1))/(2*(SUM($F$67:$F$166*(S$67:S$166)^$I59)/MAX(S$67:S$166)^$I59)*((MAX(S$67:S$166))/$G59)^$I59))," ")</f>
        <v>0.63037350724072583</v>
      </c>
      <c r="T59" s="204" cm="1">
        <f t="array" ref="T59">IFERROR(EXP(-_xlfn.CHISQ.INV($H59,2*(T$18+1))/(2*(SUM($F$67:$F$166*(T$67:T$166)^$I59)/MAX(T$67:T$166)^$I59)*((MAX(T$67:T$166))/$G59)^$I59))," ")</f>
        <v>0.69386057095012255</v>
      </c>
      <c r="U59" s="204" cm="1">
        <f t="array" ref="U59">IFERROR(EXP(-_xlfn.CHISQ.INV($H59,2*(U$18+1))/(2*(SUM($F$67:$F$166*(U$67:U$166)^$I59)/MAX(U$67:U$166)^$I59)*((MAX(U$67:U$166))/$G59)^$I59))," ")</f>
        <v>0.74549848085012471</v>
      </c>
      <c r="V59" s="204" cm="1">
        <f t="array" ref="V59">IFERROR(EXP(-_xlfn.CHISQ.INV($H59,2*(V$18+1))/(2*(SUM($F$67:$F$166*(V$67:V$166)^$I59)/MAX(V$67:V$166)^$I59)*((MAX(V$67:V$166))/$G59)^$I59))," ")</f>
        <v>0.78616053739109504</v>
      </c>
      <c r="W59" s="204" cm="1">
        <f t="array" ref="W59">IFERROR(EXP(-_xlfn.CHISQ.INV($H59,2*(W$18+1))/(2*(SUM($F$67:$F$166*(W$67:W$166)^$I59)/MAX(W$67:W$166)^$I59)*((MAX(W$67:W$166))/$G59)^$I59))," ")</f>
        <v>0.82006342785225073</v>
      </c>
      <c r="X59" s="204" cm="1">
        <f t="array" ref="X59">IFERROR(EXP(-_xlfn.CHISQ.INV($H59,2*(X$18+1))/(2*(SUM($F$67:$F$166*(X$67:X$166)^$I59)/MAX(X$67:X$166)^$I59)*((MAX(X$67:X$166))/$G59)^$I59))," ")</f>
        <v>0.84811061951330302</v>
      </c>
      <c r="Y59" s="204" cm="1">
        <f t="array" ref="Y59">IFERROR(EXP(-_xlfn.CHISQ.INV($H59,2*(Y$18+1))/(2*(SUM($F$67:$F$166*(Y$67:Y$166)^$I59)/MAX(Y$67:Y$166)^$I59)*((MAX(Y$67:Y$166))/$G59)^$I59))," ")</f>
        <v>0.87079899546696748</v>
      </c>
      <c r="Z59" s="204" cm="1">
        <f t="array" ref="Z59">IFERROR(EXP(-_xlfn.CHISQ.INV($H59,2*(Z$18+1))/(2*(SUM($F$67:$F$166*(Z$67:Z$166)^$I59)/MAX(Z$67:Z$166)^$I59)*((MAX(Z$67:Z$166))/$G59)^$I59))," ")</f>
        <v>0.89049823466848743</v>
      </c>
      <c r="AA59" s="204" cm="1">
        <f t="array" ref="AA59">IFERROR(EXP(-_xlfn.CHISQ.INV($H59,2*(AA$18+1))/(2*(SUM($F$67:$F$166*(AA$67:AA$166)^$I59)/MAX(AA$67:AA$166)^$I59)*((MAX(AA$67:AA$166))/$G59)^$I59))," ")</f>
        <v>0.9070553928254308</v>
      </c>
      <c r="AB59" s="204" cm="1">
        <f t="array" ref="AB59">IFERROR(EXP(-_xlfn.CHISQ.INV($H59,2*(AB$18+1))/(2*(SUM($F$67:$F$166*(AB$67:AB$166)^$I59)/MAX(AB$67:AB$166)^$I59)*((MAX(AB$67:AB$166))/$G59)^$I59))," ")</f>
        <v>0.92000669860703632</v>
      </c>
      <c r="AC59" s="204" cm="1">
        <f t="array" ref="AC59">IFERROR(EXP(-_xlfn.CHISQ.INV($H59,2*(AC$18+1))/(2*(SUM($F$67:$F$166*(AC$67:AC$166)^$I59)/MAX(AC$67:AC$166)^$I59)*((MAX(AC$67:AC$166))/$G59)^$I59))," ")</f>
        <v>0.93025907065453173</v>
      </c>
      <c r="AD59" s="64" cm="1">
        <f t="array" ref="AD59">IFERROR(EXP(-_xlfn.CHISQ.INV($H59,2*(AD$18+1))/(2*(SUM($F$67:$F$166*(AD$67:AD$166)^$I59)/MAX(AD$67:AD$166)^$I59)*((MAX(AD$67:AD$166))/$G59)^$I59))," ")</f>
        <v>0.9386212692871192</v>
      </c>
      <c r="AE59" s="204" cm="1">
        <f t="array" ref="AE59">IFERROR(EXP(-_xlfn.CHISQ.INV($H59,2*(AE$18+1))/(2*(SUM($F$67:$F$166*(AE$67:AE$166)^$I59)/MAX(AE$67:AE$166)^$I59)*((MAX(AE$67:AE$166))/$G59)^$I59))," ")</f>
        <v>0.94539794618267203</v>
      </c>
      <c r="AF59" s="204" cm="1">
        <f t="array" ref="AF59">IFERROR(EXP(-_xlfn.CHISQ.INV($H59,2*(AF$18+1))/(2*(SUM($F$67:$F$166*(AF$67:AF$166)^$I59)/MAX(AF$67:AF$166)^$I59)*((MAX(AF$67:AF$166))/$G59)^$I59))," ")</f>
        <v>0.95096128615908548</v>
      </c>
      <c r="AG59" s="204" cm="1">
        <f t="array" ref="AG59">IFERROR(EXP(-_xlfn.CHISQ.INV($H59,2*(AG$18+1))/(2*(SUM($F$67:$F$166*(AG$67:AG$166)^$I59)/MAX(AG$67:AG$166)^$I59)*((MAX(AG$67:AG$166))/$G59)^$I59))," ")</f>
        <v>0.95559236686550275</v>
      </c>
      <c r="AH59" s="204" cm="1">
        <f t="array" ref="AH59">IFERROR(EXP(-_xlfn.CHISQ.INV($H59,2*(AH$18+1))/(2*(SUM($F$67:$F$166*(AH$67:AH$166)^$I59)/MAX(AH$67:AH$166)^$I59)*((MAX(AH$67:AH$166))/$G59)^$I59))," ")</f>
        <v>0.95949667886541212</v>
      </c>
      <c r="AI59" s="204" cm="1">
        <f t="array" ref="AI59">IFERROR(EXP(-_xlfn.CHISQ.INV($H59,2*(AI$18+1))/(2*(SUM($F$67:$F$166*(AI$67:AI$166)^$I59)/MAX(AI$67:AI$166)^$I59)*((MAX(AI$67:AI$166))/$G59)^$I59))," ")</f>
        <v>0.96282584742570521</v>
      </c>
      <c r="AJ59" s="204" cm="1">
        <f t="array" ref="AJ59">IFERROR(EXP(-_xlfn.CHISQ.INV($H59,2*(AJ$18+1))/(2*(SUM($F$67:$F$166*(AJ$67:AJ$166)^$I59)/MAX(AJ$67:AJ$166)^$I59)*((MAX(AJ$67:AJ$166))/$G59)^$I59))," ")</f>
        <v>0.9656934029366363</v>
      </c>
      <c r="AK59" s="204" cm="1">
        <f t="array" ref="AK59">IFERROR(EXP(-_xlfn.CHISQ.INV($H59,2*(AK$18+1))/(2*(SUM($F$67:$F$166*(AK$67:AK$166)^$I59)/MAX(AK$67:AK$166)^$I59)*((MAX(AK$67:AK$166))/$G59)^$I59))," ")</f>
        <v>0.96818565950834168</v>
      </c>
      <c r="AL59" s="204" cm="1">
        <f t="array" ref="AL59">IFERROR(EXP(-_xlfn.CHISQ.INV($H59,2*(AL$18+1))/(2*(SUM($F$67:$F$166*(AL$67:AL$166)^$I59)/MAX(AL$67:AL$166)^$I59)*((MAX(AL$67:AL$166))/$G59)^$I59))," ")</f>
        <v>0.97036920567831975</v>
      </c>
      <c r="AM59" s="204" cm="1">
        <f t="array" ref="AM59">IFERROR(EXP(-_xlfn.CHISQ.INV($H59,2*(AM$18+1))/(2*(SUM($F$67:$F$166*(AM$67:AM$166)^$I59)/MAX(AM$67:AM$166)^$I59)*((MAX(AM$67:AM$166))/$G59)^$I59))," ")</f>
        <v>0.97229611590521958</v>
      </c>
      <c r="AN59" s="204" cm="1">
        <f t="array" ref="AN59">IFERROR(EXP(-_xlfn.CHISQ.INV($H59,2*(AN$18+1))/(2*(SUM($F$67:$F$166*(AN$67:AN$166)^$I59)/MAX(AN$67:AN$166)^$I59)*((MAX(AN$67:AN$166))/$G59)^$I59))," ")</f>
        <v>0.97400762722559509</v>
      </c>
      <c r="AO59" s="204" cm="1">
        <f t="array" ref="AO59">IFERROR(EXP(-_xlfn.CHISQ.INV($H59,2*(AO$18+1))/(2*(SUM($F$67:$F$166*(AO$67:AO$166)^$I59)/MAX(AO$67:AO$166)^$I59)*((MAX(AO$67:AO$166))/$G59)^$I59))," ")</f>
        <v>0.97553677164117458</v>
      </c>
      <c r="AP59" s="204" cm="1">
        <f t="array" ref="AP59">IFERROR(EXP(-_xlfn.CHISQ.INV($H59,2*(AP$18+1))/(2*(SUM($F$67:$F$166*(AP$67:AP$166)^$I59)/MAX(AP$67:AP$166)^$I59)*((MAX(AP$67:AP$166))/$G59)^$I59))," ")</f>
        <v>0.97691028838074656</v>
      </c>
      <c r="AQ59" s="204" cm="1">
        <f t="array" ref="AQ59">IFERROR(EXP(-_xlfn.CHISQ.INV($H59,2*(AQ$18+1))/(2*(SUM($F$67:$F$166*(AQ$67:AQ$166)^$I59)/MAX(AQ$67:AQ$166)^$I59)*((MAX(AQ$67:AQ$166))/$G59)^$I59))," ")</f>
        <v>0.97815003240579046</v>
      </c>
      <c r="AR59" s="204" cm="1">
        <f t="array" ref="AR59">IFERROR(EXP(-_xlfn.CHISQ.INV($H59,2*(AR$18+1))/(2*(SUM($F$67:$F$166*(AR$67:AR$166)^$I59)/MAX(AR$67:AR$166)^$I59)*((MAX(AR$67:AR$166))/$G59)^$I59))," ")</f>
        <v>0.97927402547597964</v>
      </c>
      <c r="AS59" s="204" cm="1">
        <f t="array" ref="AS59">IFERROR(EXP(-_xlfn.CHISQ.INV($H59,2*(AS$18+1))/(2*(SUM($F$67:$F$166*(AS$67:AS$166)^$I59)/MAX(AS$67:AS$166)^$I59)*((MAX(AS$67:AS$166))/$G59)^$I59))," ")</f>
        <v>0.9802972500985967</v>
      </c>
      <c r="AT59" s="204" cm="1">
        <f t="array" ref="AT59">IFERROR(EXP(-_xlfn.CHISQ.INV($H59,2*(AT$18+1))/(2*(SUM($F$67:$F$166*(AT$67:AT$166)^$I59)/MAX(AT$67:AT$166)^$I59)*((MAX(AT$67:AT$166))/$G59)^$I59))," ")</f>
        <v>0.98123225610973031</v>
      </c>
      <c r="AU59" s="204" cm="1">
        <f t="array" ref="AU59">IFERROR(EXP(-_xlfn.CHISQ.INV($H59,2*(AU$18+1))/(2*(SUM($F$67:$F$166*(AU$67:AU$166)^$I59)/MAX(AU$67:AU$166)^$I59)*((MAX(AU$67:AU$166))/$G59)^$I59))," ")</f>
        <v>0.98208962903364228</v>
      </c>
      <c r="AV59" s="204" cm="1">
        <f t="array" ref="AV59">IFERROR(EXP(-_xlfn.CHISQ.INV($H59,2*(AV$18+1))/(2*(SUM($F$67:$F$166*(AV$67:AV$166)^$I59)/MAX(AV$67:AV$166)^$I59)*((MAX(AV$67:AV$166))/$G59)^$I59))," ")</f>
        <v>0.98287835529786027</v>
      </c>
      <c r="AW59" s="204" cm="1">
        <f t="array" ref="AW59">IFERROR(EXP(-_xlfn.CHISQ.INV($H59,2*(AW$18+1))/(2*(SUM($F$67:$F$166*(AW$67:AW$166)^$I59)/MAX(AW$67:AW$166)^$I59)*((MAX(AW$67:AW$166))/$G59)^$I59))," ")</f>
        <v>0.98360610964683226</v>
      </c>
      <c r="AX59" s="204" cm="1">
        <f t="array" ref="AX59">IFERROR(EXP(-_xlfn.CHISQ.INV($H59,2*(AX$18+1))/(2*(SUM($F$67:$F$166*(AX$67:AX$166)^$I59)/MAX(AX$67:AX$166)^$I59)*((MAX(AX$67:AX$166))/$G59)^$I59))," ")</f>
        <v>0.98427948327555381</v>
      </c>
    </row>
    <row r="60" spans="4:50" x14ac:dyDescent="0.2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7.9491535523846066E-2</v>
      </c>
      <c r="L60" s="58" cm="1">
        <f t="array" ref="L60">IFERROR(EXP(-_xlfn.CHISQ.INV($H60,2*(L$18+1))/(2*(SUM($F$67:$F$166*(L$67:L$166)^$I60)/MAX(L$67:L$166)^$I60)*((MAX(L$67:L$166))/$G60)^$I60))," ")</f>
        <v>0.53007387015555829</v>
      </c>
      <c r="M60" s="58" cm="1">
        <f t="array" ref="M60">IFERROR(EXP(-_xlfn.CHISQ.INV($H60,2*(M$18+1))/(2*(SUM($F$67:$F$166*(M$67:M$166)^$I60)/MAX(M$67:M$166)^$I60)*((MAX(M$67:M$166))/$G60)^$I60))," ")</f>
        <v>0.83517203885887559</v>
      </c>
      <c r="N60" s="58" cm="1">
        <f t="array" ref="N60">IFERROR(EXP(-_xlfn.CHISQ.INV($H60,2*(N$18+1))/(2*(SUM($F$67:$F$166*(N$67:N$166)^$I60)/MAX(N$67:N$166)^$I60)*((MAX(N$67:N$166))/$G60)^$I60))," ")</f>
        <v>0.90254962626891366</v>
      </c>
      <c r="O60" s="58" cm="1">
        <f t="array" ref="O60">IFERROR(EXP(-_xlfn.CHISQ.INV($H60,2*(O$18+1))/(2*(SUM($F$67:$F$166*(O$67:O$166)^$I60)/MAX(O$67:O$166)^$I60)*((MAX(O$67:O$166))/$G60)^$I60))," ")</f>
        <v>0.93318780185256678</v>
      </c>
      <c r="P60" s="58" cm="1">
        <f t="array" ref="P60">IFERROR(EXP(-_xlfn.CHISQ.INV($H60,2*(P$18+1))/(2*(SUM($F$67:$F$166*(P$67:P$166)^$I60)/MAX(P$67:P$166)^$I60)*((MAX(P$67:P$166))/$G60)^$I60))," ")</f>
        <v>0.9533606795330537</v>
      </c>
      <c r="Q60" s="58" cm="1">
        <f t="array" ref="Q60">IFERROR(EXP(-_xlfn.CHISQ.INV($H60,2*(Q$18+1))/(2*(SUM($F$67:$F$166*(Q$67:Q$166)^$I60)/MAX(Q$67:Q$166)^$I60)*((MAX(Q$67:Q$166))/$G60)^$I60))," ")</f>
        <v>0.96539817099310121</v>
      </c>
      <c r="R60" s="58" cm="1">
        <f t="array" ref="R60">IFERROR(EXP(-_xlfn.CHISQ.INV($H60,2*(R$18+1))/(2*(SUM($F$67:$F$166*(R$67:R$166)^$I60)/MAX(R$67:R$166)^$I60)*((MAX(R$67:R$166))/$G60)^$I60))," ")</f>
        <v>0.97315777987833096</v>
      </c>
      <c r="S60" s="58" cm="1">
        <f t="array" ref="S60">IFERROR(EXP(-_xlfn.CHISQ.INV($H60,2*(S$18+1))/(2*(SUM($F$67:$F$166*(S$67:S$166)^$I60)/MAX(S$67:S$166)^$I60)*((MAX(S$67:S$166))/$G60)^$I60))," ")</f>
        <v>0.97910688660572243</v>
      </c>
      <c r="T60" s="58" cm="1">
        <f t="array" ref="T60">IFERROR(EXP(-_xlfn.CHISQ.INV($H60,2*(T$18+1))/(2*(SUM($F$67:$F$166*(T$67:T$166)^$I60)/MAX(T$67:T$166)^$I60)*((MAX(T$67:T$166))/$G60)^$I60))," ")</f>
        <v>0.98341542190824804</v>
      </c>
      <c r="U60" s="58" cm="1">
        <f t="array" ref="U60">IFERROR(EXP(-_xlfn.CHISQ.INV($H60,2*(U$18+1))/(2*(SUM($F$67:$F$166*(U$67:U$166)^$I60)/MAX(U$67:U$166)^$I60)*((MAX(U$67:U$166))/$G60)^$I60))," ")</f>
        <v>0.98665082634095136</v>
      </c>
      <c r="V60" s="58" cm="1">
        <f t="array" ref="V60">IFERROR(EXP(-_xlfn.CHISQ.INV($H60,2*(V$18+1))/(2*(SUM($F$67:$F$166*(V$67:V$166)^$I60)/MAX(V$67:V$166)^$I60)*((MAX(V$67:V$166))/$G60)^$I60))," ")</f>
        <v>0.98905138751622457</v>
      </c>
      <c r="W60" s="58" cm="1">
        <f t="array" ref="W60">IFERROR(EXP(-_xlfn.CHISQ.INV($H60,2*(W$18+1))/(2*(SUM($F$67:$F$166*(W$67:W$166)^$I60)/MAX(W$67:W$166)^$I60)*((MAX(W$67:W$166))/$G60)^$I60))," ")</f>
        <v>0.99096399460086049</v>
      </c>
      <c r="X60" s="58" cm="1">
        <f t="array" ref="X60">IFERROR(EXP(-_xlfn.CHISQ.INV($H60,2*(X$18+1))/(2*(SUM($F$67:$F$166*(X$67:X$166)^$I60)/MAX(X$67:X$166)^$I60)*((MAX(X$67:X$166))/$G60)^$I60))," ")</f>
        <v>0.99249006021595065</v>
      </c>
      <c r="Y60" s="58" cm="1">
        <f t="array" ref="Y60">IFERROR(EXP(-_xlfn.CHISQ.INV($H60,2*(Y$18+1))/(2*(SUM($F$67:$F$166*(Y$67:Y$166)^$I60)/MAX(Y$67:Y$166)^$I60)*((MAX(Y$67:Y$166))/$G60)^$I60))," ")</f>
        <v>0.99368971500845271</v>
      </c>
      <c r="Z60" s="58" cm="1">
        <f t="array" ref="Z60">IFERROR(EXP(-_xlfn.CHISQ.INV($H60,2*(Z$18+1))/(2*(SUM($F$67:$F$166*(Z$67:Z$166)^$I60)/MAX(Z$67:Z$166)^$I60)*((MAX(Z$67:Z$166))/$G60)^$I60))," ")</f>
        <v>0.99470736911665913</v>
      </c>
      <c r="AA60" s="58" cm="1">
        <f t="array" ref="AA60">IFERROR(EXP(-_xlfn.CHISQ.INV($H60,2*(AA$18+1))/(2*(SUM($F$67:$F$166*(AA$67:AA$166)^$I60)/MAX(AA$67:AA$166)^$I60)*((MAX(AA$67:AA$166))/$G60)^$I60))," ")</f>
        <v>0.99554622395475301</v>
      </c>
      <c r="AB60" s="58" cm="1">
        <f t="array" ref="AB60">IFERROR(EXP(-_xlfn.CHISQ.INV($H60,2*(AB$18+1))/(2*(SUM($F$67:$F$166*(AB$67:AB$166)^$I60)/MAX(AB$67:AB$166)^$I60)*((MAX(AB$67:AB$166))/$G60)^$I60))," ")</f>
        <v>0.99619226784677839</v>
      </c>
      <c r="AC60" s="58" cm="1">
        <f t="array" ref="AC60">IFERROR(EXP(-_xlfn.CHISQ.INV($H60,2*(AC$18+1))/(2*(SUM($F$67:$F$166*(AC$67:AC$166)^$I60)/MAX(AC$67:AC$166)^$I60)*((MAX(AC$67:AC$166))/$G60)^$I60))," ")</f>
        <v>0.9966975572235427</v>
      </c>
      <c r="AD60" s="64" cm="1">
        <f t="array" ref="AD60">IFERROR(EXP(-_xlfn.CHISQ.INV($H60,2*(AD$18+1))/(2*(SUM($F$67:$F$166*(AD$67:AD$166)^$I60)/MAX(AD$67:AD$166)^$I60)*((MAX(AD$67:AD$166))/$G60)^$I60))," ")</f>
        <v>0.99710576981016352</v>
      </c>
      <c r="AE60" s="58" cm="1">
        <f t="array" ref="AE60">IFERROR(EXP(-_xlfn.CHISQ.INV($H60,2*(AE$18+1))/(2*(SUM($F$67:$F$166*(AE$67:AE$166)^$I60)/MAX(AE$67:AE$166)^$I60)*((MAX(AE$67:AE$166))/$G60)^$I60))," ")</f>
        <v>0.99743404512722056</v>
      </c>
      <c r="AF60" s="58" cm="1">
        <f t="array" ref="AF60">IFERROR(EXP(-_xlfn.CHISQ.INV($H60,2*(AF$18+1))/(2*(SUM($F$67:$F$166*(AF$67:AF$166)^$I60)/MAX(AF$67:AF$166)^$I60)*((MAX(AF$67:AF$166))/$G60)^$I60))," ")</f>
        <v>0.99770187000715682</v>
      </c>
      <c r="AG60" s="58" cm="1">
        <f t="array" ref="AG60">IFERROR(EXP(-_xlfn.CHISQ.INV($H60,2*(AG$18+1))/(2*(SUM($F$67:$F$166*(AG$67:AG$166)^$I60)/MAX(AG$67:AG$166)^$I60)*((MAX(AG$67:AG$166))/$G60)^$I60))," ")</f>
        <v>0.99792367709720942</v>
      </c>
      <c r="AH60" s="58" cm="1">
        <f t="array" ref="AH60">IFERROR(EXP(-_xlfn.CHISQ.INV($H60,2*(AH$18+1))/(2*(SUM($F$67:$F$166*(AH$67:AH$166)^$I60)/MAX(AH$67:AH$166)^$I60)*((MAX(AH$67:AH$166))/$G60)^$I60))," ")</f>
        <v>0.9981098798858975</v>
      </c>
      <c r="AI60" s="58" cm="1">
        <f t="array" ref="AI60">IFERROR(EXP(-_xlfn.CHISQ.INV($H60,2*(AI$18+1))/(2*(SUM($F$67:$F$166*(AI$67:AI$166)^$I60)/MAX(AI$67:AI$166)^$I60)*((MAX(AI$67:AI$166))/$G60)^$I60))," ")</f>
        <v>0.99826808296386327</v>
      </c>
      <c r="AJ60" s="58" cm="1">
        <f t="array" ref="AJ60">IFERROR(EXP(-_xlfn.CHISQ.INV($H60,2*(AJ$18+1))/(2*(SUM($F$67:$F$166*(AJ$67:AJ$166)^$I60)/MAX(AJ$67:AJ$166)^$I60)*((MAX(AJ$67:AJ$166))/$G60)^$I60))," ")</f>
        <v>0.99840393216995382</v>
      </c>
      <c r="AK60" s="58" cm="1">
        <f t="array" ref="AK60">IFERROR(EXP(-_xlfn.CHISQ.INV($H60,2*(AK$18+1))/(2*(SUM($F$67:$F$166*(AK$67:AK$166)^$I60)/MAX(AK$67:AK$166)^$I60)*((MAX(AK$67:AK$166))/$G60)^$I60))," ")</f>
        <v>0.99852168945015551</v>
      </c>
      <c r="AL60" s="58" cm="1">
        <f t="array" ref="AL60">IFERROR(EXP(-_xlfn.CHISQ.INV($H60,2*(AL$18+1))/(2*(SUM($F$67:$F$166*(AL$67:AL$166)^$I60)/MAX(AL$67:AL$166)^$I60)*((MAX(AL$67:AL$166))/$G60)^$I60))," ")</f>
        <v>0.99862462290441645</v>
      </c>
      <c r="AM60" s="58" cm="1">
        <f t="array" ref="AM60">IFERROR(EXP(-_xlfn.CHISQ.INV($H60,2*(AM$18+1))/(2*(SUM($F$67:$F$166*(AM$67:AM$166)^$I60)/MAX(AM$67:AM$166)^$I60)*((MAX(AM$67:AM$166))/$G60)^$I60))," ")</f>
        <v>0.99871527499254387</v>
      </c>
      <c r="AN60" s="58" cm="1">
        <f t="array" ref="AN60">IFERROR(EXP(-_xlfn.CHISQ.INV($H60,2*(AN$18+1))/(2*(SUM($F$67:$F$166*(AN$67:AN$166)^$I60)/MAX(AN$67:AN$166)^$I60)*((MAX(AN$67:AN$166))/$G60)^$I60))," ")</f>
        <v>0.99879564992702408</v>
      </c>
      <c r="AO60" s="58" cm="1">
        <f t="array" ref="AO60">IFERROR(EXP(-_xlfn.CHISQ.INV($H60,2*(AO$18+1))/(2*(SUM($F$67:$F$166*(AO$67:AO$166)^$I60)/MAX(AO$67:AO$166)^$I60)*((MAX(AO$67:AO$166))/$G60)^$I60))," ")</f>
        <v>0.99886734674568989</v>
      </c>
      <c r="AP60" s="58" cm="1">
        <f t="array" ref="AP60">IFERROR(EXP(-_xlfn.CHISQ.INV($H60,2*(AP$18+1))/(2*(SUM($F$67:$F$166*(AP$67:AP$166)^$I60)/MAX(AP$67:AP$166)^$I60)*((MAX(AP$67:AP$166))/$G60)^$I60))," ")</f>
        <v>0.99893165530079364</v>
      </c>
      <c r="AQ60" s="58" cm="1">
        <f t="array" ref="AQ60">IFERROR(EXP(-_xlfn.CHISQ.INV($H60,2*(AQ$18+1))/(2*(SUM($F$67:$F$166*(AQ$67:AQ$166)^$I60)/MAX(AQ$67:AQ$166)^$I60)*((MAX(AQ$67:AQ$166))/$G60)^$I60))," ")</f>
        <v>0.99898962652774748</v>
      </c>
      <c r="AR60" s="58" cm="1">
        <f t="array" ref="AR60">IFERROR(EXP(-_xlfn.CHISQ.INV($H60,2*(AR$18+1))/(2*(SUM($F$67:$F$166*(AR$67:AR$166)^$I60)/MAX(AR$67:AR$166)^$I60)*((MAX(AR$67:AR$166))/$G60)^$I60))," ")</f>
        <v>0.99904212459848829</v>
      </c>
      <c r="AS60" s="58" cm="1">
        <f t="array" ref="AS60">IFERROR(EXP(-_xlfn.CHISQ.INV($H60,2*(AS$18+1))/(2*(SUM($F$67:$F$166*(AS$67:AS$166)^$I60)/MAX(AS$67:AS$166)^$I60)*((MAX(AS$67:AS$166))/$G60)^$I60))," ")</f>
        <v>0.99908986612803696</v>
      </c>
      <c r="AT60" s="58" cm="1">
        <f t="array" ref="AT60">IFERROR(EXP(-_xlfn.CHISQ.INV($H60,2*(AT$18+1))/(2*(SUM($F$67:$F$166*(AT$67:AT$166)^$I60)/MAX(AT$67:AT$166)^$I60)*((MAX(AT$67:AT$166))/$G60)^$I60))," ")</f>
        <v>0.99913345000013409</v>
      </c>
      <c r="AU60" s="58" cm="1">
        <f t="array" ref="AU60">IFERROR(EXP(-_xlfn.CHISQ.INV($H60,2*(AU$18+1))/(2*(SUM($F$67:$F$166*(AU$67:AU$166)^$I60)/MAX(AU$67:AU$166)^$I60)*((MAX(AU$67:AU$166))/$G60)^$I60))," ")</f>
        <v>0.99917338030772984</v>
      </c>
      <c r="AV60" s="58" cm="1">
        <f t="array" ref="AV60">IFERROR(EXP(-_xlfn.CHISQ.INV($H60,2*(AV$18+1))/(2*(SUM($F$67:$F$166*(AV$67:AV$166)^$I60)/MAX(AV$67:AV$166)^$I60)*((MAX(AV$67:AV$166))/$G60)^$I60))," ")</f>
        <v>0.99921008417905799</v>
      </c>
      <c r="AW60" s="58" cm="1">
        <f t="array" ref="AW60">IFERROR(EXP(-_xlfn.CHISQ.INV($H60,2*(AW$18+1))/(2*(SUM($F$67:$F$166*(AW$67:AW$166)^$I60)/MAX(AW$67:AW$166)^$I60)*((MAX(AW$67:AW$166))/$G60)^$I60))," ")</f>
        <v>0.99924392576180487</v>
      </c>
      <c r="AX60" s="58" cm="1">
        <f t="array" ref="AX60">IFERROR(EXP(-_xlfn.CHISQ.INV($H60,2*(AX$18+1))/(2*(SUM($F$67:$F$166*(AX$67:AX$166)^$I60)/MAX(AX$67:AX$166)^$I60)*((MAX(AX$67:AX$166))/$G60)^$I60))," ")</f>
        <v>0.99927521729091728</v>
      </c>
    </row>
    <row r="61" spans="4:50" x14ac:dyDescent="0.2">
      <c r="F61" s="25" t="s">
        <v>8129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9.27326988647996E-25</v>
      </c>
      <c r="L61" s="58" cm="1">
        <f t="array" ref="L61">IFERROR(EXP(-_xlfn.CHISQ.INV($H61,2*(L$18+1))/(2*(SUM($F$67:$F$166*(L$67:L$166)^$I61)/MAX(L$67:L$166)^$I61)*((MAX(L$67:L$166))/$G61)^$I61))," ")</f>
        <v>9.4526246128736785E-7</v>
      </c>
      <c r="M61" s="58" cm="1">
        <f t="array" ref="M61">IFERROR(EXP(-_xlfn.CHISQ.INV($H61,2*(M$18+1))/(2*(SUM($F$67:$F$166*(M$67:M$166)^$I61)/MAX(M$67:M$166)^$I61)*((MAX(M$67:M$166))/$G61)^$I61))," ")</f>
        <v>1.9519312168678277E-2</v>
      </c>
      <c r="N61" s="58" cm="1">
        <f t="array" ref="N61">IFERROR(EXP(-_xlfn.CHISQ.INV($H61,2*(N$18+1))/(2*(SUM($F$67:$F$166*(N$67:N$166)^$I61)/MAX(N$67:N$166)^$I61)*((MAX(N$67:N$166))/$G61)^$I61))," ")</f>
        <v>0.10637751463799845</v>
      </c>
      <c r="O61" s="58" cm="1">
        <f t="array" ref="O61">IFERROR(EXP(-_xlfn.CHISQ.INV($H61,2*(O$18+1))/(2*(SUM($F$67:$F$166*(O$67:O$166)^$I61)/MAX(O$67:O$166)^$I61)*((MAX(O$67:O$166))/$G61)^$I61))," ")</f>
        <v>0.22064460860128823</v>
      </c>
      <c r="P61" s="58" cm="1">
        <f t="array" ref="P61">IFERROR(EXP(-_xlfn.CHISQ.INV($H61,2*(P$18+1))/(2*(SUM($F$67:$F$166*(P$67:P$166)^$I61)/MAX(P$67:P$166)^$I61)*((MAX(P$67:P$166))/$G61)^$I61))," ")</f>
        <v>0.35211171140098541</v>
      </c>
      <c r="Q61" s="58" cm="1">
        <f t="array" ref="Q61">IFERROR(EXP(-_xlfn.CHISQ.INV($H61,2*(Q$18+1))/(2*(SUM($F$67:$F$166*(Q$67:Q$166)^$I61)/MAX(Q$67:Q$166)^$I61)*((MAX(Q$67:Q$166))/$G61)^$I61))," ")</f>
        <v>0.46320149342958927</v>
      </c>
      <c r="R61" s="58" cm="1">
        <f t="array" ref="R61">IFERROR(EXP(-_xlfn.CHISQ.INV($H61,2*(R$18+1))/(2*(SUM($F$67:$F$166*(R$67:R$166)^$I61)/MAX(R$67:R$166)^$I61)*((MAX(R$67:R$166))/$G61)^$I61))," ")</f>
        <v>0.55176336350530342</v>
      </c>
      <c r="S61" s="58" cm="1">
        <f t="array" ref="S61">IFERROR(EXP(-_xlfn.CHISQ.INV($H61,2*(S$18+1))/(2*(SUM($F$67:$F$166*(S$67:S$166)^$I61)/MAX(S$67:S$166)^$I61)*((MAX(S$67:S$166))/$G61)^$I61))," ")</f>
        <v>0.63037350724072583</v>
      </c>
      <c r="T61" s="58" cm="1">
        <f t="array" ref="T61">IFERROR(EXP(-_xlfn.CHISQ.INV($H61,2*(T$18+1))/(2*(SUM($F$67:$F$166*(T$67:T$166)^$I61)/MAX(T$67:T$166)^$I61)*((MAX(T$67:T$166))/$G61)^$I61))," ")</f>
        <v>0.69386057095012255</v>
      </c>
      <c r="U61" s="58" cm="1">
        <f t="array" ref="U61">IFERROR(EXP(-_xlfn.CHISQ.INV($H61,2*(U$18+1))/(2*(SUM($F$67:$F$166*(U$67:U$166)^$I61)/MAX(U$67:U$166)^$I61)*((MAX(U$67:U$166))/$G61)^$I61))," ")</f>
        <v>0.74549848085012471</v>
      </c>
      <c r="V61" s="58" cm="1">
        <f t="array" ref="V61">IFERROR(EXP(-_xlfn.CHISQ.INV($H61,2*(V$18+1))/(2*(SUM($F$67:$F$166*(V$67:V$166)^$I61)/MAX(V$67:V$166)^$I61)*((MAX(V$67:V$166))/$G61)^$I61))," ")</f>
        <v>0.78616053739109504</v>
      </c>
      <c r="W61" s="58" cm="1">
        <f t="array" ref="W61">IFERROR(EXP(-_xlfn.CHISQ.INV($H61,2*(W$18+1))/(2*(SUM($F$67:$F$166*(W$67:W$166)^$I61)/MAX(W$67:W$166)^$I61)*((MAX(W$67:W$166))/$G61)^$I61))," ")</f>
        <v>0.82006342785225073</v>
      </c>
      <c r="X61" s="58" cm="1">
        <f t="array" ref="X61">IFERROR(EXP(-_xlfn.CHISQ.INV($H61,2*(X$18+1))/(2*(SUM($F$67:$F$166*(X$67:X$166)^$I61)/MAX(X$67:X$166)^$I61)*((MAX(X$67:X$166))/$G61)^$I61))," ")</f>
        <v>0.84811061951330302</v>
      </c>
      <c r="Y61" s="58" cm="1">
        <f t="array" ref="Y61">IFERROR(EXP(-_xlfn.CHISQ.INV($H61,2*(Y$18+1))/(2*(SUM($F$67:$F$166*(Y$67:Y$166)^$I61)/MAX(Y$67:Y$166)^$I61)*((MAX(Y$67:Y$166))/$G61)^$I61))," ")</f>
        <v>0.87079899546696748</v>
      </c>
      <c r="Z61" s="58" cm="1">
        <f t="array" ref="Z61">IFERROR(EXP(-_xlfn.CHISQ.INV($H61,2*(Z$18+1))/(2*(SUM($F$67:$F$166*(Z$67:Z$166)^$I61)/MAX(Z$67:Z$166)^$I61)*((MAX(Z$67:Z$166))/$G61)^$I61))," ")</f>
        <v>0.89049823466848743</v>
      </c>
      <c r="AA61" s="58" cm="1">
        <f t="array" ref="AA61">IFERROR(EXP(-_xlfn.CHISQ.INV($H61,2*(AA$18+1))/(2*(SUM($F$67:$F$166*(AA$67:AA$166)^$I61)/MAX(AA$67:AA$166)^$I61)*((MAX(AA$67:AA$166))/$G61)^$I61))," ")</f>
        <v>0.9070553928254308</v>
      </c>
      <c r="AB61" s="58" cm="1">
        <f t="array" ref="AB61">IFERROR(EXP(-_xlfn.CHISQ.INV($H61,2*(AB$18+1))/(2*(SUM($F$67:$F$166*(AB$67:AB$166)^$I61)/MAX(AB$67:AB$166)^$I61)*((MAX(AB$67:AB$166))/$G61)^$I61))," ")</f>
        <v>0.92000669860703632</v>
      </c>
      <c r="AC61" s="58" cm="1">
        <f t="array" ref="AC61">IFERROR(EXP(-_xlfn.CHISQ.INV($H61,2*(AC$18+1))/(2*(SUM($F$67:$F$166*(AC$67:AC$166)^$I61)/MAX(AC$67:AC$166)^$I61)*((MAX(AC$67:AC$166))/$G61)^$I61))," ")</f>
        <v>0.93025907065453173</v>
      </c>
      <c r="AD61" s="64" cm="1">
        <f t="array" ref="AD61">IFERROR(EXP(-_xlfn.CHISQ.INV($H61,2*(AD$18+1))/(2*(SUM($F$67:$F$166*(AD$67:AD$166)^$I61)/MAX(AD$67:AD$166)^$I61)*((MAX(AD$67:AD$166))/$G61)^$I61))," ")</f>
        <v>0.9386212692871192</v>
      </c>
      <c r="AE61" s="58" cm="1">
        <f t="array" ref="AE61">IFERROR(EXP(-_xlfn.CHISQ.INV($H61,2*(AE$18+1))/(2*(SUM($F$67:$F$166*(AE$67:AE$166)^$I61)/MAX(AE$67:AE$166)^$I61)*((MAX(AE$67:AE$166))/$G61)^$I61))," ")</f>
        <v>0.94539794618267203</v>
      </c>
      <c r="AF61" s="58" cm="1">
        <f t="array" ref="AF61">IFERROR(EXP(-_xlfn.CHISQ.INV($H61,2*(AF$18+1))/(2*(SUM($F$67:$F$166*(AF$67:AF$166)^$I61)/MAX(AF$67:AF$166)^$I61)*((MAX(AF$67:AF$166))/$G61)^$I61))," ")</f>
        <v>0.95096128615908548</v>
      </c>
      <c r="AG61" s="58" cm="1">
        <f t="array" ref="AG61">IFERROR(EXP(-_xlfn.CHISQ.INV($H61,2*(AG$18+1))/(2*(SUM($F$67:$F$166*(AG$67:AG$166)^$I61)/MAX(AG$67:AG$166)^$I61)*((MAX(AG$67:AG$166))/$G61)^$I61))," ")</f>
        <v>0.95559236686550275</v>
      </c>
      <c r="AH61" s="58" cm="1">
        <f t="array" ref="AH61">IFERROR(EXP(-_xlfn.CHISQ.INV($H61,2*(AH$18+1))/(2*(SUM($F$67:$F$166*(AH$67:AH$166)^$I61)/MAX(AH$67:AH$166)^$I61)*((MAX(AH$67:AH$166))/$G61)^$I61))," ")</f>
        <v>0.95949667886541212</v>
      </c>
      <c r="AI61" s="58" cm="1">
        <f t="array" ref="AI61">IFERROR(EXP(-_xlfn.CHISQ.INV($H61,2*(AI$18+1))/(2*(SUM($F$67:$F$166*(AI$67:AI$166)^$I61)/MAX(AI$67:AI$166)^$I61)*((MAX(AI$67:AI$166))/$G61)^$I61))," ")</f>
        <v>0.96282584742570521</v>
      </c>
      <c r="AJ61" s="58" cm="1">
        <f t="array" ref="AJ61">IFERROR(EXP(-_xlfn.CHISQ.INV($H61,2*(AJ$18+1))/(2*(SUM($F$67:$F$166*(AJ$67:AJ$166)^$I61)/MAX(AJ$67:AJ$166)^$I61)*((MAX(AJ$67:AJ$166))/$G61)^$I61))," ")</f>
        <v>0.9656934029366363</v>
      </c>
      <c r="AK61" s="58" cm="1">
        <f t="array" ref="AK61">IFERROR(EXP(-_xlfn.CHISQ.INV($H61,2*(AK$18+1))/(2*(SUM($F$67:$F$166*(AK$67:AK$166)^$I61)/MAX(AK$67:AK$166)^$I61)*((MAX(AK$67:AK$166))/$G61)^$I61))," ")</f>
        <v>0.96818565950834168</v>
      </c>
      <c r="AL61" s="58" cm="1">
        <f t="array" ref="AL61">IFERROR(EXP(-_xlfn.CHISQ.INV($H61,2*(AL$18+1))/(2*(SUM($F$67:$F$166*(AL$67:AL$166)^$I61)/MAX(AL$67:AL$166)^$I61)*((MAX(AL$67:AL$166))/$G61)^$I61))," ")</f>
        <v>0.97036920567831975</v>
      </c>
      <c r="AM61" s="58" cm="1">
        <f t="array" ref="AM61">IFERROR(EXP(-_xlfn.CHISQ.INV($H61,2*(AM$18+1))/(2*(SUM($F$67:$F$166*(AM$67:AM$166)^$I61)/MAX(AM$67:AM$166)^$I61)*((MAX(AM$67:AM$166))/$G61)^$I61))," ")</f>
        <v>0.97229611590521958</v>
      </c>
      <c r="AN61" s="58" cm="1">
        <f t="array" ref="AN61">IFERROR(EXP(-_xlfn.CHISQ.INV($H61,2*(AN$18+1))/(2*(SUM($F$67:$F$166*(AN$67:AN$166)^$I61)/MAX(AN$67:AN$166)^$I61)*((MAX(AN$67:AN$166))/$G61)^$I61))," ")</f>
        <v>0.97400762722559509</v>
      </c>
      <c r="AO61" s="58" cm="1">
        <f t="array" ref="AO61">IFERROR(EXP(-_xlfn.CHISQ.INV($H61,2*(AO$18+1))/(2*(SUM($F$67:$F$166*(AO$67:AO$166)^$I61)/MAX(AO$67:AO$166)^$I61)*((MAX(AO$67:AO$166))/$G61)^$I61))," ")</f>
        <v>0.97553677164117458</v>
      </c>
      <c r="AP61" s="58" cm="1">
        <f t="array" ref="AP61">IFERROR(EXP(-_xlfn.CHISQ.INV($H61,2*(AP$18+1))/(2*(SUM($F$67:$F$166*(AP$67:AP$166)^$I61)/MAX(AP$67:AP$166)^$I61)*((MAX(AP$67:AP$166))/$G61)^$I61))," ")</f>
        <v>0.97691028838074656</v>
      </c>
      <c r="AQ61" s="58" cm="1">
        <f t="array" ref="AQ61">IFERROR(EXP(-_xlfn.CHISQ.INV($H61,2*(AQ$18+1))/(2*(SUM($F$67:$F$166*(AQ$67:AQ$166)^$I61)/MAX(AQ$67:AQ$166)^$I61)*((MAX(AQ$67:AQ$166))/$G61)^$I61))," ")</f>
        <v>0.97815003240579046</v>
      </c>
      <c r="AR61" s="58" cm="1">
        <f t="array" ref="AR61">IFERROR(EXP(-_xlfn.CHISQ.INV($H61,2*(AR$18+1))/(2*(SUM($F$67:$F$166*(AR$67:AR$166)^$I61)/MAX(AR$67:AR$166)^$I61)*((MAX(AR$67:AR$166))/$G61)^$I61))," ")</f>
        <v>0.97927402547597964</v>
      </c>
      <c r="AS61" s="58" cm="1">
        <f t="array" ref="AS61">IFERROR(EXP(-_xlfn.CHISQ.INV($H61,2*(AS$18+1))/(2*(SUM($F$67:$F$166*(AS$67:AS$166)^$I61)/MAX(AS$67:AS$166)^$I61)*((MAX(AS$67:AS$166))/$G61)^$I61))," ")</f>
        <v>0.9802972500985967</v>
      </c>
      <c r="AT61" s="58" cm="1">
        <f t="array" ref="AT61">IFERROR(EXP(-_xlfn.CHISQ.INV($H61,2*(AT$18+1))/(2*(SUM($F$67:$F$166*(AT$67:AT$166)^$I61)/MAX(AT$67:AT$166)^$I61)*((MAX(AT$67:AT$166))/$G61)^$I61))," ")</f>
        <v>0.98123225610973031</v>
      </c>
      <c r="AU61" s="58" cm="1">
        <f t="array" ref="AU61">IFERROR(EXP(-_xlfn.CHISQ.INV($H61,2*(AU$18+1))/(2*(SUM($F$67:$F$166*(AU$67:AU$166)^$I61)/MAX(AU$67:AU$166)^$I61)*((MAX(AU$67:AU$166))/$G61)^$I61))," ")</f>
        <v>0.98208962903364228</v>
      </c>
      <c r="AV61" s="58" cm="1">
        <f t="array" ref="AV61">IFERROR(EXP(-_xlfn.CHISQ.INV($H61,2*(AV$18+1))/(2*(SUM($F$67:$F$166*(AV$67:AV$166)^$I61)/MAX(AV$67:AV$166)^$I61)*((MAX(AV$67:AV$166))/$G61)^$I61))," ")</f>
        <v>0.98287835529786027</v>
      </c>
      <c r="AW61" s="58" cm="1">
        <f t="array" ref="AW61">IFERROR(EXP(-_xlfn.CHISQ.INV($H61,2*(AW$18+1))/(2*(SUM($F$67:$F$166*(AW$67:AW$166)^$I61)/MAX(AW$67:AW$166)^$I61)*((MAX(AW$67:AW$166))/$G61)^$I61))," ")</f>
        <v>0.98360610964683226</v>
      </c>
      <c r="AX61" s="58" cm="1">
        <f t="array" ref="AX61">IFERROR(EXP(-_xlfn.CHISQ.INV($H61,2*(AX$18+1))/(2*(SUM($F$67:$F$166*(AX$67:AX$166)^$I61)/MAX(AX$67:AX$166)^$I61)*((MAX(AX$67:AX$166))/$G61)^$I61))," ")</f>
        <v>0.98427948327555381</v>
      </c>
    </row>
    <row r="62" spans="4:50" x14ac:dyDescent="0.2">
      <c r="F62" s="25" t="s">
        <v>8130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24</v>
      </c>
      <c r="L62" s="195" cm="1">
        <f t="array" ref="L62">IFERROR(SUM($F$67:$F$166*(L$67:L$166)^$I62)/MAX(L$67:L$166)^$I62," ")</f>
        <v>29.219691270901194</v>
      </c>
      <c r="M62" s="195" cm="1">
        <f t="array" ref="M62">IFERROR(SUM($F$67:$F$166*(M$67:M$166)^$I62)/MAX(M$67:M$166)^$I62," ")</f>
        <v>48.126379677882888</v>
      </c>
      <c r="N62" s="195" cm="1">
        <f t="array" ref="N62">IFERROR(SUM($F$67:$F$166*(N$67:N$166)^$I62)/MAX(N$67:N$166)^$I62," ")</f>
        <v>59.690550509628743</v>
      </c>
      <c r="O62" s="195" cm="1">
        <f t="array" ref="O62">IFERROR(SUM($F$67:$F$166*(O$67:O$166)^$I62)/MAX(O$67:O$166)^$I62," ")</f>
        <v>67.564334380950228</v>
      </c>
      <c r="P62" s="195" cm="1">
        <f t="array" ref="P62">IFERROR(SUM($F$67:$F$166*(P$67:P$166)^$I62)/MAX(P$67:P$166)^$I62," ")</f>
        <v>78.182654772028044</v>
      </c>
      <c r="Q62" s="195" cm="1">
        <f t="array" ref="Q62">IFERROR(SUM($F$67:$F$166*(Q$67:Q$166)^$I62)/MAX(Q$67:Q$166)^$I62," ")</f>
        <v>83.291474606349595</v>
      </c>
      <c r="R62" s="195" cm="1">
        <f t="array" ref="R62">IFERROR(SUM($F$67:$F$166*(R$67:R$166)^$I62)/MAX(R$67:R$166)^$I62," ")</f>
        <v>88.15118423699829</v>
      </c>
      <c r="S62" s="195" cm="1">
        <f t="array" ref="S62">IFERROR(SUM($F$67:$F$166*(S$67:S$166)^$I62)/MAX(S$67:S$166)^$I62," ")</f>
        <v>95.600236348589618</v>
      </c>
      <c r="T62" s="195" cm="1">
        <f t="array" ref="T62">IFERROR(SUM($F$67:$F$166*(T$67:T$166)^$I62)/MAX(T$67:T$166)^$I62," ")</f>
        <v>103.7915889342601</v>
      </c>
      <c r="U62" s="195" cm="1">
        <f t="array" ref="U62">IFERROR(SUM($F$67:$F$166*(U$67:U$166)^$I62)/MAX(U$67:U$166)^$I62," ")</f>
        <v>112.94164115462614</v>
      </c>
      <c r="V62" s="195" cm="1">
        <f t="array" ref="V62">IFERROR(SUM($F$67:$F$166*(V$67:V$166)^$I62)/MAX(V$67:V$166)^$I62," ")</f>
        <v>122.18771746729176</v>
      </c>
      <c r="W62" s="195" cm="1">
        <f t="array" ref="W62">IFERROR(SUM($F$67:$F$166*(W$67:W$166)^$I62)/MAX(W$67:W$166)^$I62," ")</f>
        <v>132.78330409344841</v>
      </c>
      <c r="X62" s="195" cm="1">
        <f t="array" ref="X62">IFERROR(SUM($F$67:$F$166*(X$67:X$166)^$I62)/MAX(X$67:X$166)^$I62," ")</f>
        <v>144.57764358802172</v>
      </c>
      <c r="Y62" s="195" cm="1">
        <f t="array" ref="Y62">IFERROR(SUM($F$67:$F$166*(Y$67:Y$166)^$I62)/MAX(Y$67:Y$166)^$I62," ")</f>
        <v>156.88942759854058</v>
      </c>
      <c r="Z62" s="195" cm="1">
        <f t="array" ref="Z62">IFERROR(SUM($F$67:$F$166*(Z$67:Z$166)^$I62)/MAX(Z$67:Z$166)^$I62," ")</f>
        <v>171.67839489596645</v>
      </c>
      <c r="AA62" s="195" cm="1">
        <f t="array" ref="AA62">IFERROR(SUM($F$67:$F$166*(AA$67:AA$166)^$I62)/MAX(AA$67:AA$166)^$I62," ")</f>
        <v>188.30425464014701</v>
      </c>
      <c r="AB62" s="195" cm="1">
        <f t="array" ref="AB62">IFERROR(SUM($F$67:$F$166*(AB$67:AB$166)^$I62)/MAX(AB$67:AB$166)^$I62," ")</f>
        <v>204.29855647772209</v>
      </c>
      <c r="AC62" s="195" cm="1">
        <f t="array" ref="AC62">IFERROR(SUM($F$67:$F$166*(AC$67:AC$166)^$I62)/MAX(AC$67:AC$166)^$I62," ")</f>
        <v>219.45027593466139</v>
      </c>
      <c r="AD62" s="195" cm="1">
        <f t="array" ref="AD62">IFERROR(SUM($F$67:$F$166*(AD$67:AD$166)^$I62)/MAX(AD$67:AD$166)^$I62," ")</f>
        <v>234.19101269612966</v>
      </c>
      <c r="AE62" s="195" cm="1">
        <f t="array" ref="AE62">IFERROR(SUM($F$67:$F$166*(AE$67:AE$166)^$I62)/MAX(AE$67:AE$166)^$I62," ")</f>
        <v>247.9144235948495</v>
      </c>
      <c r="AF62" s="195" cm="1">
        <f t="array" ref="AF62">IFERROR(SUM($F$67:$F$166*(AF$67:AF$166)^$I62)/MAX(AF$67:AF$166)^$I62," ")</f>
        <v>260.60962005588107</v>
      </c>
      <c r="AG62" s="195" cm="1">
        <f t="array" ref="AG62">IFERROR(SUM($F$67:$F$166*(AG$67:AG$166)^$I62)/MAX(AG$67:AG$166)^$I62," ")</f>
        <v>272.34719075164264</v>
      </c>
      <c r="AH62" s="195" cm="1">
        <f t="array" ref="AH62">IFERROR(SUM($F$67:$F$166*(AH$67:AH$166)^$I62)/MAX(AH$67:AH$166)^$I62," ")</f>
        <v>283.20996656727152</v>
      </c>
      <c r="AI62" s="195" cm="1">
        <f t="array" ref="AI62">IFERROR(SUM($F$67:$F$166*(AI$67:AI$166)^$I62)/MAX(AI$67:AI$166)^$I62," ")</f>
        <v>293.27928965238556</v>
      </c>
      <c r="AJ62" s="195" cm="1">
        <f t="array" ref="AJ62">IFERROR(SUM($F$67:$F$166*(AJ$67:AJ$166)^$I62)/MAX(AJ$67:AJ$166)^$I62," ")</f>
        <v>302.63070949370427</v>
      </c>
      <c r="AK62" s="195" cm="1">
        <f t="array" ref="AK62">IFERROR(SUM($F$67:$F$166*(AK$67:AK$166)^$I62)/MAX(AK$67:AK$166)^$I62," ")</f>
        <v>311.33274939318335</v>
      </c>
      <c r="AL62" s="195" cm="1">
        <f t="array" ref="AL62">IFERROR(SUM($F$67:$F$166*(AL$67:AL$166)^$I62)/MAX(AL$67:AL$166)^$I62," ")</f>
        <v>319.44686524947224</v>
      </c>
      <c r="AM62" s="195" cm="1">
        <f t="array" ref="AM62">IFERROR(SUM($F$67:$F$166*(AM$67:AM$166)^$I62)/MAX(AM$67:AM$166)^$I62," ")</f>
        <v>327.02788249634915</v>
      </c>
      <c r="AN62" s="195" cm="1">
        <f t="array" ref="AN62">IFERROR(SUM($F$67:$F$166*(AN$67:AN$166)^$I62)/MAX(AN$67:AN$166)^$I62," ")</f>
        <v>334.10866466325922</v>
      </c>
      <c r="AO62" s="195" cm="1">
        <f t="array" ref="AO62">IFERROR(SUM($F$67:$F$166*(AO$67:AO$166)^$I62)/MAX(AO$67:AO$166)^$I62," ")</f>
        <v>340.10491092676546</v>
      </c>
      <c r="AP62" s="195" cm="1">
        <f t="array" ref="AP62">IFERROR(SUM($F$67:$F$166*(AP$67:AP$166)^$I62)/MAX(AP$67:AP$166)^$I62," ")</f>
        <v>345.72091315478929</v>
      </c>
      <c r="AQ62" s="195" cm="1">
        <f t="array" ref="AQ62">IFERROR(SUM($F$67:$F$166*(AQ$67:AQ$166)^$I62)/MAX(AQ$67:AQ$166)^$I62," ")</f>
        <v>350.99095998640325</v>
      </c>
      <c r="AR62" s="195" cm="1">
        <f t="array" ref="AR62">IFERROR(SUM($F$67:$F$166*(AR$67:AR$166)^$I62)/MAX(AR$67:AR$166)^$I62," ")</f>
        <v>355.94546721154126</v>
      </c>
      <c r="AS62" s="195" cm="1">
        <f t="array" ref="AS62">IFERROR(SUM($F$67:$F$166*(AS$67:AS$166)^$I62)/MAX(AS$67:AS$166)^$I62," ")</f>
        <v>360.61148235164694</v>
      </c>
      <c r="AT62" s="195" cm="1">
        <f t="array" ref="AT62">IFERROR(SUM($F$67:$F$166*(AT$67:AT$166)^$I62)/MAX(AT$67:AT$166)^$I62," ")</f>
        <v>365.0131192537624</v>
      </c>
      <c r="AU62" s="195" cm="1">
        <f t="array" ref="AU62">IFERROR(SUM($F$67:$F$166*(AU$67:AU$166)^$I62)/MAX(AU$67:AU$166)^$I62," ")</f>
        <v>369.17193167562277</v>
      </c>
      <c r="AV62" s="195" cm="1">
        <f t="array" ref="AV62">IFERROR(SUM($F$67:$F$166*(AV$67:AV$166)^$I62)/MAX(AV$67:AV$166)^$I62," ")</f>
        <v>373.1072343194744</v>
      </c>
      <c r="AW62" s="195" cm="1">
        <f t="array" ref="AW62">IFERROR(SUM($F$67:$F$166*(AW$67:AW$166)^$I62)/MAX(AW$67:AW$166)^$I62," ")</f>
        <v>376.83637890212896</v>
      </c>
      <c r="AX62" s="195" cm="1">
        <f t="array" ref="AX62">IFERROR(SUM($F$67:$F$166*(AX$67:AX$166)^$I62)/MAX(AX$67:AX$166)^$I62," ")</f>
        <v>380.3749918879966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234.71999999999997</v>
      </c>
      <c r="L63" s="63">
        <f t="shared" si="23"/>
        <v>625.92000000000007</v>
      </c>
      <c r="M63" s="63">
        <f t="shared" si="23"/>
        <v>1173.5999999999999</v>
      </c>
      <c r="N63" s="63">
        <f t="shared" si="23"/>
        <v>1564.8000000000002</v>
      </c>
      <c r="O63" s="63">
        <f t="shared" si="23"/>
        <v>1956</v>
      </c>
      <c r="P63" s="63">
        <f t="shared" si="23"/>
        <v>2347.1999999999998</v>
      </c>
      <c r="Q63" s="63">
        <f t="shared" si="23"/>
        <v>2738.3999999999996</v>
      </c>
      <c r="R63" s="63">
        <f t="shared" si="23"/>
        <v>3129.6000000000004</v>
      </c>
      <c r="S63" s="63">
        <f t="shared" si="23"/>
        <v>3520.8</v>
      </c>
      <c r="T63" s="63">
        <f t="shared" si="23"/>
        <v>3912</v>
      </c>
      <c r="U63" s="63">
        <f t="shared" si="23"/>
        <v>4303.2000000000007</v>
      </c>
      <c r="V63" s="63">
        <f t="shared" si="23"/>
        <v>4694.3999999999996</v>
      </c>
      <c r="W63" s="63">
        <f t="shared" si="23"/>
        <v>5085.6000000000004</v>
      </c>
      <c r="X63" s="63">
        <f t="shared" si="23"/>
        <v>5476.7999999999993</v>
      </c>
      <c r="Y63" s="63">
        <f t="shared" si="23"/>
        <v>5868</v>
      </c>
      <c r="Z63" s="63">
        <f t="shared" si="23"/>
        <v>6259.2000000000007</v>
      </c>
      <c r="AA63" s="63">
        <f t="shared" si="23"/>
        <v>6650.4</v>
      </c>
      <c r="AB63" s="63">
        <f t="shared" si="23"/>
        <v>7041.6</v>
      </c>
      <c r="AC63" s="63">
        <f t="shared" si="23"/>
        <v>7432.7999999999993</v>
      </c>
      <c r="AD63" s="63">
        <f t="shared" si="23"/>
        <v>7824</v>
      </c>
      <c r="AE63" s="63">
        <f t="shared" si="23"/>
        <v>8215.2000000000007</v>
      </c>
      <c r="AF63" s="63">
        <f t="shared" si="23"/>
        <v>8606.4000000000015</v>
      </c>
      <c r="AG63" s="63">
        <f t="shared" si="23"/>
        <v>8997.5999999999985</v>
      </c>
      <c r="AH63" s="63">
        <f t="shared" si="23"/>
        <v>9388.7999999999993</v>
      </c>
      <c r="AI63" s="63">
        <f t="shared" si="23"/>
        <v>9780</v>
      </c>
      <c r="AJ63" s="63">
        <f t="shared" si="23"/>
        <v>10171.200000000001</v>
      </c>
      <c r="AK63" s="63">
        <f t="shared" si="23"/>
        <v>10562.400000000001</v>
      </c>
      <c r="AL63" s="63">
        <f t="shared" si="23"/>
        <v>10953.599999999999</v>
      </c>
      <c r="AM63" s="63">
        <f t="shared" si="23"/>
        <v>11344.8</v>
      </c>
      <c r="AN63" s="63">
        <f t="shared" si="23"/>
        <v>11736</v>
      </c>
      <c r="AO63" s="63">
        <f t="shared" si="23"/>
        <v>12127.2</v>
      </c>
      <c r="AP63" s="63">
        <f t="shared" si="23"/>
        <v>12518.400000000001</v>
      </c>
      <c r="AQ63" s="63">
        <f t="shared" si="23"/>
        <v>12909.599999999999</v>
      </c>
      <c r="AR63" s="63">
        <f t="shared" si="23"/>
        <v>13300.8</v>
      </c>
      <c r="AS63" s="63">
        <f t="shared" si="23"/>
        <v>13692</v>
      </c>
      <c r="AT63" s="63">
        <f t="shared" si="23"/>
        <v>14083.2</v>
      </c>
      <c r="AU63" s="63">
        <f t="shared" si="23"/>
        <v>14474.400000000001</v>
      </c>
      <c r="AV63" s="63">
        <f t="shared" si="23"/>
        <v>14865.599999999999</v>
      </c>
      <c r="AW63" s="63">
        <f t="shared" si="23"/>
        <v>15256.8</v>
      </c>
      <c r="AX63" s="63">
        <f t="shared" si="23"/>
        <v>15648</v>
      </c>
    </row>
    <row r="64" spans="4:50" x14ac:dyDescent="0.2">
      <c r="D64" s="33"/>
      <c r="E64" s="33"/>
      <c r="F64" s="33"/>
      <c r="I64" s="43" t="s">
        <v>114</v>
      </c>
      <c r="J64" s="71">
        <v>0</v>
      </c>
      <c r="K64" s="71">
        <f>MAX($AD$67:$AD$166)</f>
        <v>6434</v>
      </c>
      <c r="L64" s="71"/>
      <c r="M64" s="72" t="s">
        <v>87</v>
      </c>
      <c r="N64" s="71">
        <f>MAX($AD$67:$AD$166)</f>
        <v>6434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44194</v>
      </c>
      <c r="K65" s="72">
        <f>AD66</f>
        <v>44194</v>
      </c>
      <c r="L65" s="71"/>
      <c r="M65" s="71"/>
      <c r="N65" s="72">
        <f>AD66</f>
        <v>44194</v>
      </c>
      <c r="O65" s="71"/>
      <c r="P65" s="71"/>
      <c r="Q65" s="71"/>
      <c r="R65" s="72">
        <f>J66</f>
        <v>43868</v>
      </c>
      <c r="S65" s="72">
        <f>AX66</f>
        <v>44520</v>
      </c>
      <c r="T65" s="71"/>
      <c r="U65" s="71"/>
      <c r="V65" s="72">
        <f>J66</f>
        <v>43868</v>
      </c>
      <c r="W65" s="72">
        <f>AX66</f>
        <v>44520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43877.78</v>
      </c>
      <c r="L66" s="69">
        <f t="shared" si="24"/>
        <v>43894.080000000002</v>
      </c>
      <c r="M66" s="69">
        <f t="shared" si="24"/>
        <v>43916.9</v>
      </c>
      <c r="N66" s="69">
        <f t="shared" si="24"/>
        <v>43933.2</v>
      </c>
      <c r="O66" s="69">
        <f t="shared" si="24"/>
        <v>43949.5</v>
      </c>
      <c r="P66" s="69">
        <f t="shared" si="24"/>
        <v>43965.8</v>
      </c>
      <c r="Q66" s="69">
        <f t="shared" si="24"/>
        <v>43982.1</v>
      </c>
      <c r="R66" s="69">
        <f t="shared" si="24"/>
        <v>43998.400000000001</v>
      </c>
      <c r="S66" s="69">
        <f t="shared" si="24"/>
        <v>44014.7</v>
      </c>
      <c r="T66" s="69">
        <f t="shared" si="24"/>
        <v>44031</v>
      </c>
      <c r="U66" s="69">
        <f t="shared" si="24"/>
        <v>44047.3</v>
      </c>
      <c r="V66" s="69">
        <f t="shared" si="24"/>
        <v>44063.6</v>
      </c>
      <c r="W66" s="69">
        <f t="shared" si="24"/>
        <v>44079.9</v>
      </c>
      <c r="X66" s="69">
        <f t="shared" si="24"/>
        <v>44096.2</v>
      </c>
      <c r="Y66" s="69">
        <f t="shared" si="24"/>
        <v>44112.5</v>
      </c>
      <c r="Z66" s="69">
        <f t="shared" si="24"/>
        <v>44128.800000000003</v>
      </c>
      <c r="AA66" s="69">
        <f t="shared" si="24"/>
        <v>44145.1</v>
      </c>
      <c r="AB66" s="69">
        <f t="shared" si="24"/>
        <v>44161.4</v>
      </c>
      <c r="AC66" s="69">
        <f t="shared" si="24"/>
        <v>44177.7</v>
      </c>
      <c r="AD66" s="70">
        <f t="shared" si="24"/>
        <v>44194</v>
      </c>
      <c r="AE66" s="69">
        <f t="shared" si="24"/>
        <v>44210.3</v>
      </c>
      <c r="AF66" s="69">
        <f t="shared" si="24"/>
        <v>44226.6</v>
      </c>
      <c r="AG66" s="69">
        <f t="shared" si="24"/>
        <v>44242.9</v>
      </c>
      <c r="AH66" s="69">
        <f t="shared" si="24"/>
        <v>44259.199999999997</v>
      </c>
      <c r="AI66" s="69">
        <f t="shared" si="24"/>
        <v>44275.5</v>
      </c>
      <c r="AJ66" s="69">
        <f t="shared" si="24"/>
        <v>44291.8</v>
      </c>
      <c r="AK66" s="69">
        <f t="shared" si="24"/>
        <v>44308.1</v>
      </c>
      <c r="AL66" s="69">
        <f t="shared" si="24"/>
        <v>44324.4</v>
      </c>
      <c r="AM66" s="69">
        <f t="shared" si="24"/>
        <v>44340.7</v>
      </c>
      <c r="AN66" s="69">
        <f t="shared" si="24"/>
        <v>44357</v>
      </c>
      <c r="AO66" s="69">
        <f t="shared" si="24"/>
        <v>44373.3</v>
      </c>
      <c r="AP66" s="69">
        <f t="shared" si="24"/>
        <v>44389.599999999999</v>
      </c>
      <c r="AQ66" s="69">
        <f t="shared" si="24"/>
        <v>44405.9</v>
      </c>
      <c r="AR66" s="69">
        <f t="shared" si="24"/>
        <v>44422.2</v>
      </c>
      <c r="AS66" s="69">
        <f t="shared" si="24"/>
        <v>44438.5</v>
      </c>
      <c r="AT66" s="69">
        <f t="shared" si="24"/>
        <v>44454.8</v>
      </c>
      <c r="AU66" s="69">
        <f t="shared" si="24"/>
        <v>44471.1</v>
      </c>
      <c r="AV66" s="69">
        <f t="shared" si="24"/>
        <v>44487.4</v>
      </c>
      <c r="AW66" s="69">
        <f t="shared" si="24"/>
        <v>44503.7</v>
      </c>
      <c r="AX66" s="69">
        <f t="shared" si="24"/>
        <v>44520</v>
      </c>
    </row>
    <row r="67" spans="1:50" x14ac:dyDescent="0.2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6434</v>
      </c>
      <c r="F67" s="87">
        <f>IFERROR(ndashboard!H5,"")</f>
        <v>24</v>
      </c>
      <c r="G67" s="88">
        <f>IFERROR(ndashboard!R5,"")</f>
        <v>21.304635761589402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44.313642384106004</v>
      </c>
      <c r="M67" s="60">
        <f t="shared" si="25"/>
        <v>530.48543046357611</v>
      </c>
      <c r="N67" s="60">
        <f t="shared" si="25"/>
        <v>877.75099337748361</v>
      </c>
      <c r="O67" s="60">
        <f t="shared" si="25"/>
        <v>1225.0165562913908</v>
      </c>
      <c r="P67" s="60">
        <f t="shared" si="25"/>
        <v>1572.2821192052979</v>
      </c>
      <c r="Q67" s="60">
        <f t="shared" si="25"/>
        <v>1919.5476821192051</v>
      </c>
      <c r="R67" s="60">
        <f t="shared" si="25"/>
        <v>2266.8132450331127</v>
      </c>
      <c r="S67" s="60">
        <f t="shared" si="25"/>
        <v>2614.0788079470203</v>
      </c>
      <c r="T67" s="60">
        <f t="shared" si="25"/>
        <v>2961.344370860927</v>
      </c>
      <c r="U67" s="60">
        <f t="shared" si="25"/>
        <v>3308.6099337748346</v>
      </c>
      <c r="V67" s="60">
        <f t="shared" si="25"/>
        <v>3655.8754966887414</v>
      </c>
      <c r="W67" s="60">
        <f t="shared" si="25"/>
        <v>4003.1410596026494</v>
      </c>
      <c r="X67" s="60">
        <f t="shared" si="25"/>
        <v>4350.4066225165561</v>
      </c>
      <c r="Y67" s="60">
        <f t="shared" si="25"/>
        <v>4697.6721854304633</v>
      </c>
      <c r="Z67" s="60">
        <f t="shared" ref="Z67:AO82" si="26">IF($C$2+Z$48 &gt;=$D67,$E67*(Z$48-_xlfn.DAYS($D67,$C$2))/_xlfn.DAYS($C$1,$D67),0)</f>
        <v>5044.9377483443714</v>
      </c>
      <c r="AA67" s="60">
        <f t="shared" si="26"/>
        <v>5392.2033112582767</v>
      </c>
      <c r="AB67" s="60">
        <f t="shared" si="26"/>
        <v>5739.4688741721866</v>
      </c>
      <c r="AC67" s="60">
        <f t="shared" si="26"/>
        <v>6086.7344370860919</v>
      </c>
      <c r="AD67" s="61">
        <f t="shared" si="26"/>
        <v>6434</v>
      </c>
      <c r="AE67" s="60">
        <f t="shared" si="26"/>
        <v>6781.2655629139081</v>
      </c>
      <c r="AF67" s="60">
        <f t="shared" si="26"/>
        <v>7128.5311258278161</v>
      </c>
      <c r="AG67" s="60">
        <f t="shared" si="26"/>
        <v>7475.7966887417206</v>
      </c>
      <c r="AH67" s="60">
        <f t="shared" si="26"/>
        <v>7823.0622516556286</v>
      </c>
      <c r="AI67" s="60">
        <f t="shared" si="26"/>
        <v>8170.3278145695367</v>
      </c>
      <c r="AJ67" s="60">
        <f t="shared" si="26"/>
        <v>8517.5933774834448</v>
      </c>
      <c r="AK67" s="60">
        <f t="shared" si="26"/>
        <v>8864.8589403973529</v>
      </c>
      <c r="AL67" s="60">
        <f t="shared" si="26"/>
        <v>9212.1245033112573</v>
      </c>
      <c r="AM67" s="60">
        <f t="shared" si="26"/>
        <v>9559.3900662251654</v>
      </c>
      <c r="AN67" s="60">
        <f t="shared" si="26"/>
        <v>9906.6556291390734</v>
      </c>
      <c r="AO67" s="60">
        <f t="shared" si="26"/>
        <v>10253.921192052981</v>
      </c>
      <c r="AP67" s="60">
        <f t="shared" ref="AN67:AX82" si="27">IF($C$2+AP$48 &gt;=$D67,$E67*(AP$48-_xlfn.DAYS($D67,$C$2))/_xlfn.DAYS($C$1,$D67),0)</f>
        <v>10601.186754966888</v>
      </c>
      <c r="AQ67" s="60">
        <f t="shared" si="27"/>
        <v>10948.452317880794</v>
      </c>
      <c r="AR67" s="60">
        <f t="shared" si="27"/>
        <v>11295.7178807947</v>
      </c>
      <c r="AS67" s="60">
        <f t="shared" si="27"/>
        <v>11642.98344370861</v>
      </c>
      <c r="AT67" s="60">
        <f t="shared" si="27"/>
        <v>11990.249006622518</v>
      </c>
      <c r="AU67" s="60">
        <f t="shared" si="27"/>
        <v>12337.514569536424</v>
      </c>
      <c r="AV67" s="60">
        <f t="shared" si="27"/>
        <v>12684.780132450331</v>
      </c>
      <c r="AW67" s="60">
        <f t="shared" si="27"/>
        <v>13032.045695364237</v>
      </c>
      <c r="AX67" s="60">
        <f t="shared" si="27"/>
        <v>13379.311258278145</v>
      </c>
    </row>
    <row r="68" spans="1:50" x14ac:dyDescent="0.2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6270</v>
      </c>
      <c r="F68" s="87">
        <f>IFERROR(ndashboard!H6,"")</f>
        <v>20</v>
      </c>
      <c r="G68" s="88">
        <f>IFERROR(ndashboard!R6,"")</f>
        <v>22.313167259786479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87.021352313167228</v>
      </c>
      <c r="N68" s="60">
        <f t="shared" si="25"/>
        <v>450.72597864768687</v>
      </c>
      <c r="O68" s="60">
        <f t="shared" si="25"/>
        <v>814.43060498220643</v>
      </c>
      <c r="P68" s="60">
        <f t="shared" si="25"/>
        <v>1178.135231316726</v>
      </c>
      <c r="Q68" s="60">
        <f t="shared" si="25"/>
        <v>1541.8398576512454</v>
      </c>
      <c r="R68" s="60">
        <f t="shared" si="25"/>
        <v>1905.5444839857651</v>
      </c>
      <c r="S68" s="60">
        <f t="shared" si="25"/>
        <v>2269.2491103202851</v>
      </c>
      <c r="T68" s="60">
        <f t="shared" si="25"/>
        <v>2632.9537366548043</v>
      </c>
      <c r="U68" s="60">
        <f t="shared" si="25"/>
        <v>2996.6583629893244</v>
      </c>
      <c r="V68" s="60">
        <f t="shared" si="25"/>
        <v>3360.3629893238435</v>
      </c>
      <c r="W68" s="60">
        <f t="shared" si="25"/>
        <v>3724.0676156583631</v>
      </c>
      <c r="X68" s="60">
        <f t="shared" si="25"/>
        <v>4087.7722419928828</v>
      </c>
      <c r="Y68" s="60">
        <f t="shared" si="25"/>
        <v>4451.4768683274024</v>
      </c>
      <c r="Z68" s="60">
        <f t="shared" si="26"/>
        <v>4815.1814946619215</v>
      </c>
      <c r="AA68" s="60">
        <f t="shared" si="26"/>
        <v>5178.8861209964407</v>
      </c>
      <c r="AB68" s="60">
        <f t="shared" si="26"/>
        <v>5542.5907473309617</v>
      </c>
      <c r="AC68" s="60">
        <f t="shared" si="26"/>
        <v>5906.2953736654808</v>
      </c>
      <c r="AD68" s="61">
        <f t="shared" si="26"/>
        <v>6270</v>
      </c>
      <c r="AE68" s="60">
        <f t="shared" si="26"/>
        <v>6633.7046263345192</v>
      </c>
      <c r="AF68" s="60">
        <f t="shared" si="26"/>
        <v>6997.4092526690401</v>
      </c>
      <c r="AG68" s="60">
        <f t="shared" si="26"/>
        <v>7361.1138790035575</v>
      </c>
      <c r="AH68" s="60">
        <f t="shared" si="26"/>
        <v>7724.8185053380785</v>
      </c>
      <c r="AI68" s="60">
        <f t="shared" si="26"/>
        <v>8088.5231316725976</v>
      </c>
      <c r="AJ68" s="60">
        <f t="shared" si="26"/>
        <v>8452.2277580071168</v>
      </c>
      <c r="AK68" s="60">
        <f t="shared" si="26"/>
        <v>8815.9323843416369</v>
      </c>
      <c r="AL68" s="60">
        <f t="shared" si="26"/>
        <v>9179.6370106761569</v>
      </c>
      <c r="AM68" s="60">
        <f t="shared" si="26"/>
        <v>9543.341637010677</v>
      </c>
      <c r="AN68" s="60">
        <f t="shared" si="27"/>
        <v>9907.0462633451953</v>
      </c>
      <c r="AO68" s="60">
        <f t="shared" si="27"/>
        <v>10270.750889679715</v>
      </c>
      <c r="AP68" s="60">
        <f t="shared" si="27"/>
        <v>10634.455516014235</v>
      </c>
      <c r="AQ68" s="60">
        <f t="shared" si="27"/>
        <v>10998.160142348754</v>
      </c>
      <c r="AR68" s="60">
        <f t="shared" si="27"/>
        <v>11361.864768683272</v>
      </c>
      <c r="AS68" s="60">
        <f t="shared" si="27"/>
        <v>11725.569395017794</v>
      </c>
      <c r="AT68" s="60">
        <f t="shared" si="27"/>
        <v>12089.274021352316</v>
      </c>
      <c r="AU68" s="60">
        <f t="shared" si="27"/>
        <v>12452.978647686832</v>
      </c>
      <c r="AV68" s="60">
        <f t="shared" si="27"/>
        <v>12816.683274021352</v>
      </c>
      <c r="AW68" s="60">
        <f t="shared" si="27"/>
        <v>13180.38790035587</v>
      </c>
      <c r="AX68" s="60">
        <f t="shared" si="27"/>
        <v>13544.092526690392</v>
      </c>
    </row>
    <row r="69" spans="1:50" x14ac:dyDescent="0.2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5226</v>
      </c>
      <c r="F69" s="87">
        <f>IFERROR(ndashboard!H7,"")</f>
        <v>24</v>
      </c>
      <c r="G69" s="88">
        <f>IFERROR(ndashboard!R7,"")</f>
        <v>16.030674846625768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156.78</v>
      </c>
      <c r="L69" s="60">
        <f t="shared" si="25"/>
        <v>418.08000000000004</v>
      </c>
      <c r="M69" s="60">
        <f t="shared" si="25"/>
        <v>783.9</v>
      </c>
      <c r="N69" s="60">
        <f t="shared" si="25"/>
        <v>1045.2</v>
      </c>
      <c r="O69" s="60">
        <f t="shared" si="25"/>
        <v>1306.5</v>
      </c>
      <c r="P69" s="60">
        <f t="shared" si="25"/>
        <v>1567.8</v>
      </c>
      <c r="Q69" s="60">
        <f t="shared" si="25"/>
        <v>1829.1</v>
      </c>
      <c r="R69" s="60">
        <f t="shared" si="25"/>
        <v>2090.4</v>
      </c>
      <c r="S69" s="60">
        <f t="shared" si="25"/>
        <v>2351.7000000000003</v>
      </c>
      <c r="T69" s="60">
        <f t="shared" si="25"/>
        <v>2613</v>
      </c>
      <c r="U69" s="60">
        <f t="shared" si="25"/>
        <v>2874.3</v>
      </c>
      <c r="V69" s="60">
        <f t="shared" si="25"/>
        <v>3135.6</v>
      </c>
      <c r="W69" s="60">
        <f t="shared" si="25"/>
        <v>3396.9000000000005</v>
      </c>
      <c r="X69" s="60">
        <f t="shared" si="25"/>
        <v>3658.2</v>
      </c>
      <c r="Y69" s="60">
        <f t="shared" si="25"/>
        <v>3919.5</v>
      </c>
      <c r="Z69" s="60">
        <f t="shared" si="26"/>
        <v>4180.8</v>
      </c>
      <c r="AA69" s="60">
        <f t="shared" si="26"/>
        <v>4442.0999999999995</v>
      </c>
      <c r="AB69" s="60">
        <f t="shared" si="26"/>
        <v>4703.4000000000005</v>
      </c>
      <c r="AC69" s="60">
        <f t="shared" si="26"/>
        <v>4964.7</v>
      </c>
      <c r="AD69" s="61">
        <f t="shared" si="26"/>
        <v>5226</v>
      </c>
      <c r="AE69" s="60">
        <f t="shared" si="26"/>
        <v>5487.3</v>
      </c>
      <c r="AF69" s="60">
        <f t="shared" si="26"/>
        <v>5748.6</v>
      </c>
      <c r="AG69" s="60">
        <f t="shared" si="26"/>
        <v>6009.9</v>
      </c>
      <c r="AH69" s="60">
        <f t="shared" si="26"/>
        <v>6271.2</v>
      </c>
      <c r="AI69" s="60">
        <f t="shared" si="26"/>
        <v>6532.5</v>
      </c>
      <c r="AJ69" s="60">
        <f t="shared" si="26"/>
        <v>6793.8000000000011</v>
      </c>
      <c r="AK69" s="60">
        <f t="shared" si="26"/>
        <v>7055.1</v>
      </c>
      <c r="AL69" s="60">
        <f t="shared" si="26"/>
        <v>7316.4</v>
      </c>
      <c r="AM69" s="60">
        <f t="shared" si="26"/>
        <v>7577.6999999999989</v>
      </c>
      <c r="AN69" s="60">
        <f t="shared" si="27"/>
        <v>7839</v>
      </c>
      <c r="AO69" s="60">
        <f t="shared" si="27"/>
        <v>8100.3000000000011</v>
      </c>
      <c r="AP69" s="60">
        <f t="shared" si="27"/>
        <v>8361.6</v>
      </c>
      <c r="AQ69" s="60">
        <f t="shared" si="27"/>
        <v>8622.9</v>
      </c>
      <c r="AR69" s="60">
        <f t="shared" si="27"/>
        <v>8884.1999999999989</v>
      </c>
      <c r="AS69" s="60">
        <f t="shared" si="27"/>
        <v>9145.5</v>
      </c>
      <c r="AT69" s="60">
        <f t="shared" si="27"/>
        <v>9406.8000000000011</v>
      </c>
      <c r="AU69" s="60">
        <f t="shared" si="27"/>
        <v>9668.1</v>
      </c>
      <c r="AV69" s="60">
        <f t="shared" si="27"/>
        <v>9929.4</v>
      </c>
      <c r="AW69" s="60">
        <f t="shared" si="27"/>
        <v>10190.699999999999</v>
      </c>
      <c r="AX69" s="60">
        <f t="shared" si="27"/>
        <v>10452</v>
      </c>
    </row>
    <row r="70" spans="1:50" x14ac:dyDescent="0.2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5164</v>
      </c>
      <c r="F70" s="87">
        <f>IFERROR(ndashboard!H8,"")</f>
        <v>24</v>
      </c>
      <c r="G70" s="88">
        <f>IFERROR(ndashboard!R8,"")</f>
        <v>20.991869918699187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31.487804878048781</v>
      </c>
      <c r="P70" s="60">
        <f t="shared" si="25"/>
        <v>373.65528455284544</v>
      </c>
      <c r="Q70" s="60">
        <f t="shared" si="25"/>
        <v>715.8227642276421</v>
      </c>
      <c r="R70" s="60">
        <f t="shared" si="25"/>
        <v>1057.9902439024393</v>
      </c>
      <c r="S70" s="60">
        <f t="shared" si="25"/>
        <v>1400.1577235772363</v>
      </c>
      <c r="T70" s="60">
        <f t="shared" si="25"/>
        <v>1742.3252032520325</v>
      </c>
      <c r="U70" s="60">
        <f t="shared" si="25"/>
        <v>2084.4926829268297</v>
      </c>
      <c r="V70" s="60">
        <f t="shared" si="25"/>
        <v>2426.6601626016263</v>
      </c>
      <c r="W70" s="60">
        <f t="shared" si="25"/>
        <v>2768.8276422764225</v>
      </c>
      <c r="X70" s="60">
        <f t="shared" si="25"/>
        <v>3110.9951219512191</v>
      </c>
      <c r="Y70" s="60">
        <f t="shared" si="25"/>
        <v>3453.1626016260161</v>
      </c>
      <c r="Z70" s="60">
        <f t="shared" si="26"/>
        <v>3795.3300813008132</v>
      </c>
      <c r="AA70" s="60">
        <f t="shared" si="26"/>
        <v>4137.4975609756093</v>
      </c>
      <c r="AB70" s="60">
        <f t="shared" si="26"/>
        <v>4479.6650406504068</v>
      </c>
      <c r="AC70" s="60">
        <f t="shared" si="26"/>
        <v>4821.8325203252034</v>
      </c>
      <c r="AD70" s="61">
        <f t="shared" si="26"/>
        <v>5164</v>
      </c>
      <c r="AE70" s="60">
        <f t="shared" si="26"/>
        <v>5506.1674796747966</v>
      </c>
      <c r="AF70" s="60">
        <f t="shared" si="26"/>
        <v>5848.3349593495941</v>
      </c>
      <c r="AG70" s="60">
        <f t="shared" si="26"/>
        <v>6190.5024390243898</v>
      </c>
      <c r="AH70" s="60">
        <f t="shared" si="26"/>
        <v>6532.6699186991873</v>
      </c>
      <c r="AI70" s="60">
        <f t="shared" si="26"/>
        <v>6874.8373983739839</v>
      </c>
      <c r="AJ70" s="60">
        <f t="shared" si="26"/>
        <v>7217.0048780487805</v>
      </c>
      <c r="AK70" s="60">
        <f t="shared" si="26"/>
        <v>7559.172357723578</v>
      </c>
      <c r="AL70" s="60">
        <f t="shared" si="26"/>
        <v>7901.3398373983737</v>
      </c>
      <c r="AM70" s="60">
        <f t="shared" si="26"/>
        <v>8243.5073170731703</v>
      </c>
      <c r="AN70" s="60">
        <f t="shared" si="27"/>
        <v>8585.6747967479678</v>
      </c>
      <c r="AO70" s="60">
        <f t="shared" si="27"/>
        <v>8927.8422764227653</v>
      </c>
      <c r="AP70" s="60">
        <f t="shared" si="27"/>
        <v>9270.009756097561</v>
      </c>
      <c r="AQ70" s="60">
        <f t="shared" si="27"/>
        <v>9612.1772357723585</v>
      </c>
      <c r="AR70" s="60">
        <f t="shared" si="27"/>
        <v>9954.3447154471542</v>
      </c>
      <c r="AS70" s="60">
        <f t="shared" si="27"/>
        <v>10296.512195121952</v>
      </c>
      <c r="AT70" s="60">
        <f t="shared" si="27"/>
        <v>10638.679674796749</v>
      </c>
      <c r="AU70" s="60">
        <f t="shared" si="27"/>
        <v>10980.847154471545</v>
      </c>
      <c r="AV70" s="60">
        <f t="shared" si="27"/>
        <v>11323.014634146342</v>
      </c>
      <c r="AW70" s="60">
        <f t="shared" si="27"/>
        <v>11665.182113821138</v>
      </c>
      <c r="AX70" s="60">
        <f t="shared" si="27"/>
        <v>12007.349593495936</v>
      </c>
    </row>
    <row r="71" spans="1:50" x14ac:dyDescent="0.2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3797</v>
      </c>
      <c r="F71" s="87">
        <f>IFERROR(ndashboard!H9,"")</f>
        <v>24</v>
      </c>
      <c r="G71" s="88">
        <f>IFERROR(ndashboard!R9,"")</f>
        <v>15.887029288702928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171.5799163179916</v>
      </c>
      <c r="Q71" s="60">
        <f t="shared" si="25"/>
        <v>430.53849372384929</v>
      </c>
      <c r="R71" s="60">
        <f t="shared" si="25"/>
        <v>689.49707112970714</v>
      </c>
      <c r="S71" s="60">
        <f t="shared" si="25"/>
        <v>948.45564853556505</v>
      </c>
      <c r="T71" s="60">
        <f t="shared" si="25"/>
        <v>1207.4142259414225</v>
      </c>
      <c r="U71" s="60">
        <f t="shared" si="25"/>
        <v>1466.3728033472805</v>
      </c>
      <c r="V71" s="60">
        <f t="shared" si="25"/>
        <v>1725.3313807531379</v>
      </c>
      <c r="W71" s="60">
        <f t="shared" si="25"/>
        <v>1984.2899581589961</v>
      </c>
      <c r="X71" s="60">
        <f t="shared" si="25"/>
        <v>2243.2485355648532</v>
      </c>
      <c r="Y71" s="60">
        <f t="shared" si="25"/>
        <v>2502.2071129707115</v>
      </c>
      <c r="Z71" s="60">
        <f t="shared" si="26"/>
        <v>2761.1656903765693</v>
      </c>
      <c r="AA71" s="60">
        <f t="shared" si="26"/>
        <v>3020.1242677824262</v>
      </c>
      <c r="AB71" s="60">
        <f t="shared" si="26"/>
        <v>3279.0828451882853</v>
      </c>
      <c r="AC71" s="60">
        <f t="shared" si="26"/>
        <v>3538.0414225941417</v>
      </c>
      <c r="AD71" s="61">
        <f t="shared" si="26"/>
        <v>3797</v>
      </c>
      <c r="AE71" s="60">
        <f t="shared" si="26"/>
        <v>4055.9585774058583</v>
      </c>
      <c r="AF71" s="60">
        <f t="shared" si="26"/>
        <v>4314.9171548117156</v>
      </c>
      <c r="AG71" s="60">
        <f t="shared" si="26"/>
        <v>4573.8757322175725</v>
      </c>
      <c r="AH71" s="60">
        <f t="shared" si="26"/>
        <v>4832.8343096234303</v>
      </c>
      <c r="AI71" s="60">
        <f t="shared" si="26"/>
        <v>5091.792887029289</v>
      </c>
      <c r="AJ71" s="60">
        <f t="shared" si="26"/>
        <v>5350.7514644351468</v>
      </c>
      <c r="AK71" s="60">
        <f t="shared" si="26"/>
        <v>5609.7100418410046</v>
      </c>
      <c r="AL71" s="60">
        <f t="shared" si="26"/>
        <v>5868.6686192468615</v>
      </c>
      <c r="AM71" s="60">
        <f t="shared" si="26"/>
        <v>6127.6271966527192</v>
      </c>
      <c r="AN71" s="60">
        <f t="shared" si="27"/>
        <v>6386.585774058577</v>
      </c>
      <c r="AO71" s="60">
        <f t="shared" si="27"/>
        <v>6645.5443514644357</v>
      </c>
      <c r="AP71" s="60">
        <f t="shared" si="27"/>
        <v>6904.5029288702935</v>
      </c>
      <c r="AQ71" s="60">
        <f t="shared" si="27"/>
        <v>7163.4615062761495</v>
      </c>
      <c r="AR71" s="60">
        <f t="shared" si="27"/>
        <v>7422.4200836820073</v>
      </c>
      <c r="AS71" s="60">
        <f t="shared" si="27"/>
        <v>7681.378661087866</v>
      </c>
      <c r="AT71" s="60">
        <f t="shared" si="27"/>
        <v>7940.3372384937256</v>
      </c>
      <c r="AU71" s="60">
        <f t="shared" si="27"/>
        <v>8199.2958158995825</v>
      </c>
      <c r="AV71" s="60">
        <f t="shared" si="27"/>
        <v>8458.2543933054385</v>
      </c>
      <c r="AW71" s="60">
        <f t="shared" si="27"/>
        <v>8717.2129707112963</v>
      </c>
      <c r="AX71" s="60">
        <f t="shared" si="27"/>
        <v>8976.1715481171541</v>
      </c>
    </row>
    <row r="72" spans="1:50" x14ac:dyDescent="0.2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3594</v>
      </c>
      <c r="F72" s="87">
        <f>IFERROR(ndashboard!H10,"")</f>
        <v>24</v>
      </c>
      <c r="G72" s="88">
        <f>IFERROR(ndashboard!R10,"")</f>
        <v>17.617647058823529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147.98823529411774</v>
      </c>
      <c r="S72" s="60">
        <f t="shared" si="25"/>
        <v>435.15588235294149</v>
      </c>
      <c r="T72" s="60">
        <f t="shared" si="25"/>
        <v>722.32352941176475</v>
      </c>
      <c r="U72" s="60">
        <f t="shared" si="25"/>
        <v>1009.4911764705885</v>
      </c>
      <c r="V72" s="60">
        <f t="shared" si="25"/>
        <v>1296.6588235294116</v>
      </c>
      <c r="W72" s="60">
        <f t="shared" si="25"/>
        <v>1583.8264705882355</v>
      </c>
      <c r="X72" s="60">
        <f t="shared" si="25"/>
        <v>1870.9941176470584</v>
      </c>
      <c r="Y72" s="60">
        <f t="shared" si="25"/>
        <v>2158.1617647058824</v>
      </c>
      <c r="Z72" s="60">
        <f t="shared" si="26"/>
        <v>2445.329411764706</v>
      </c>
      <c r="AA72" s="60">
        <f t="shared" si="26"/>
        <v>2732.4970588235287</v>
      </c>
      <c r="AB72" s="60">
        <f t="shared" si="26"/>
        <v>3019.6647058823532</v>
      </c>
      <c r="AC72" s="60">
        <f t="shared" si="26"/>
        <v>3306.8323529411759</v>
      </c>
      <c r="AD72" s="61">
        <f t="shared" si="26"/>
        <v>3594</v>
      </c>
      <c r="AE72" s="60">
        <f t="shared" si="26"/>
        <v>3881.1676470588241</v>
      </c>
      <c r="AF72" s="60">
        <f t="shared" si="26"/>
        <v>4168.3352941176481</v>
      </c>
      <c r="AG72" s="60">
        <f t="shared" si="26"/>
        <v>4455.5029411764699</v>
      </c>
      <c r="AH72" s="60">
        <f t="shared" si="26"/>
        <v>4742.6705882352935</v>
      </c>
      <c r="AI72" s="60">
        <f t="shared" si="26"/>
        <v>5029.838235294118</v>
      </c>
      <c r="AJ72" s="60">
        <f t="shared" si="26"/>
        <v>5317.0058823529407</v>
      </c>
      <c r="AK72" s="60">
        <f t="shared" si="26"/>
        <v>5604.1735294117652</v>
      </c>
      <c r="AL72" s="60">
        <f t="shared" si="26"/>
        <v>5891.3411764705879</v>
      </c>
      <c r="AM72" s="60">
        <f t="shared" si="26"/>
        <v>6178.5088235294124</v>
      </c>
      <c r="AN72" s="60">
        <f t="shared" si="27"/>
        <v>6465.6764705882351</v>
      </c>
      <c r="AO72" s="60">
        <f t="shared" si="27"/>
        <v>6752.8441176470587</v>
      </c>
      <c r="AP72" s="60">
        <f t="shared" si="27"/>
        <v>7040.0117647058833</v>
      </c>
      <c r="AQ72" s="60">
        <f t="shared" si="27"/>
        <v>7327.179411764705</v>
      </c>
      <c r="AR72" s="60">
        <f t="shared" si="27"/>
        <v>7614.3470588235286</v>
      </c>
      <c r="AS72" s="60">
        <f t="shared" si="27"/>
        <v>7901.5147058823532</v>
      </c>
      <c r="AT72" s="60">
        <f t="shared" si="27"/>
        <v>8188.6823529411777</v>
      </c>
      <c r="AU72" s="60">
        <f t="shared" si="27"/>
        <v>8475.85</v>
      </c>
      <c r="AV72" s="60">
        <f t="shared" si="27"/>
        <v>8763.0176470588231</v>
      </c>
      <c r="AW72" s="60">
        <f t="shared" si="27"/>
        <v>9050.1852941176458</v>
      </c>
      <c r="AX72" s="60">
        <f t="shared" si="27"/>
        <v>9337.3529411764703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3433</v>
      </c>
      <c r="F73" s="87">
        <f>IFERROR(ndashboard!H11,"")</f>
        <v>24</v>
      </c>
      <c r="G73" s="88">
        <f>IFERROR(ndashboard!R11,"")</f>
        <v>17.426395939086294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24.396954314720912</v>
      </c>
      <c r="S73" s="60">
        <f t="shared" si="25"/>
        <v>308.44720812182771</v>
      </c>
      <c r="T73" s="60">
        <f t="shared" si="25"/>
        <v>592.49746192893406</v>
      </c>
      <c r="U73" s="60">
        <f t="shared" si="25"/>
        <v>876.54771573604091</v>
      </c>
      <c r="V73" s="60">
        <f t="shared" si="25"/>
        <v>1160.5979695431472</v>
      </c>
      <c r="W73" s="60">
        <f t="shared" si="25"/>
        <v>1444.6482233502538</v>
      </c>
      <c r="X73" s="60">
        <f t="shared" si="25"/>
        <v>1728.6984771573602</v>
      </c>
      <c r="Y73" s="60">
        <f t="shared" si="25"/>
        <v>2012.7487309644671</v>
      </c>
      <c r="Z73" s="60">
        <f t="shared" si="26"/>
        <v>2296.7989847715739</v>
      </c>
      <c r="AA73" s="60">
        <f t="shared" si="26"/>
        <v>2580.8492385786794</v>
      </c>
      <c r="AB73" s="60">
        <f t="shared" si="26"/>
        <v>2864.8994923857872</v>
      </c>
      <c r="AC73" s="60">
        <f t="shared" si="26"/>
        <v>3148.9497461928931</v>
      </c>
      <c r="AD73" s="61">
        <f t="shared" si="26"/>
        <v>3433</v>
      </c>
      <c r="AE73" s="60">
        <f t="shared" si="26"/>
        <v>3717.0502538071069</v>
      </c>
      <c r="AF73" s="60">
        <f t="shared" si="26"/>
        <v>4001.1005076142133</v>
      </c>
      <c r="AG73" s="60">
        <f t="shared" si="26"/>
        <v>4285.1507614213197</v>
      </c>
      <c r="AH73" s="60">
        <f t="shared" si="26"/>
        <v>4569.2010152284265</v>
      </c>
      <c r="AI73" s="60">
        <f t="shared" si="26"/>
        <v>4853.2512690355334</v>
      </c>
      <c r="AJ73" s="60">
        <f t="shared" si="26"/>
        <v>5137.3015228426393</v>
      </c>
      <c r="AK73" s="60">
        <f t="shared" si="26"/>
        <v>5421.3517766497462</v>
      </c>
      <c r="AL73" s="60">
        <f t="shared" si="26"/>
        <v>5705.4020304568521</v>
      </c>
      <c r="AM73" s="60">
        <f t="shared" si="26"/>
        <v>5989.452284263959</v>
      </c>
      <c r="AN73" s="60">
        <f t="shared" si="27"/>
        <v>6273.5025380710658</v>
      </c>
      <c r="AO73" s="60">
        <f t="shared" si="27"/>
        <v>6557.5527918781736</v>
      </c>
      <c r="AP73" s="60">
        <f t="shared" si="27"/>
        <v>6841.6030456852795</v>
      </c>
      <c r="AQ73" s="60">
        <f t="shared" si="27"/>
        <v>7125.6532994923855</v>
      </c>
      <c r="AR73" s="60">
        <f t="shared" si="27"/>
        <v>7409.7035532994914</v>
      </c>
      <c r="AS73" s="60">
        <f t="shared" si="27"/>
        <v>7693.7538071065992</v>
      </c>
      <c r="AT73" s="60">
        <f t="shared" si="27"/>
        <v>7977.8040609137061</v>
      </c>
      <c r="AU73" s="60">
        <f t="shared" si="27"/>
        <v>8261.8543147208129</v>
      </c>
      <c r="AV73" s="60">
        <f t="shared" si="27"/>
        <v>8545.9045685279179</v>
      </c>
      <c r="AW73" s="60">
        <f t="shared" si="27"/>
        <v>8829.9548223350248</v>
      </c>
      <c r="AX73" s="60">
        <f t="shared" si="27"/>
        <v>9114.0050761421317</v>
      </c>
    </row>
    <row r="74" spans="1:50" x14ac:dyDescent="0.2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3378</v>
      </c>
      <c r="F74" s="87">
        <f>IFERROR(ndashboard!H12,"")</f>
        <v>24</v>
      </c>
      <c r="G74" s="88">
        <f>IFERROR(ndashboard!R12,"")</f>
        <v>19.988165680473372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119.92899408284023</v>
      </c>
      <c r="U74" s="60">
        <f t="shared" si="25"/>
        <v>445.73609467455645</v>
      </c>
      <c r="V74" s="60">
        <f t="shared" si="25"/>
        <v>771.54319526627205</v>
      </c>
      <c r="W74" s="60">
        <f t="shared" si="25"/>
        <v>1097.3502958579882</v>
      </c>
      <c r="X74" s="60">
        <f t="shared" si="25"/>
        <v>1423.1573964497038</v>
      </c>
      <c r="Y74" s="60">
        <f t="shared" si="25"/>
        <v>1748.9644970414201</v>
      </c>
      <c r="Z74" s="60">
        <f t="shared" si="26"/>
        <v>2074.771597633136</v>
      </c>
      <c r="AA74" s="60">
        <f t="shared" si="26"/>
        <v>2400.5786982248515</v>
      </c>
      <c r="AB74" s="60">
        <f t="shared" si="26"/>
        <v>2726.3857988165687</v>
      </c>
      <c r="AC74" s="60">
        <f t="shared" si="26"/>
        <v>3052.1928994082837</v>
      </c>
      <c r="AD74" s="61">
        <f t="shared" si="26"/>
        <v>3378</v>
      </c>
      <c r="AE74" s="60">
        <f t="shared" si="26"/>
        <v>3703.8071005917163</v>
      </c>
      <c r="AF74" s="60">
        <f t="shared" si="26"/>
        <v>4029.6142011834322</v>
      </c>
      <c r="AG74" s="60">
        <f t="shared" si="26"/>
        <v>4355.4213017751481</v>
      </c>
      <c r="AH74" s="60">
        <f t="shared" si="26"/>
        <v>4681.2284023668635</v>
      </c>
      <c r="AI74" s="60">
        <f t="shared" si="26"/>
        <v>5007.0355029585799</v>
      </c>
      <c r="AJ74" s="60">
        <f t="shared" si="26"/>
        <v>5332.8426035502962</v>
      </c>
      <c r="AK74" s="60">
        <f t="shared" si="26"/>
        <v>5658.6497041420125</v>
      </c>
      <c r="AL74" s="60">
        <f t="shared" si="26"/>
        <v>5984.4568047337279</v>
      </c>
      <c r="AM74" s="60">
        <f t="shared" si="26"/>
        <v>6310.2639053254434</v>
      </c>
      <c r="AN74" s="60">
        <f t="shared" si="27"/>
        <v>6636.0710059171597</v>
      </c>
      <c r="AO74" s="60">
        <f t="shared" si="27"/>
        <v>6961.878106508877</v>
      </c>
      <c r="AP74" s="60">
        <f t="shared" si="27"/>
        <v>7287.6852071005924</v>
      </c>
      <c r="AQ74" s="60">
        <f t="shared" si="27"/>
        <v>7613.4923076923078</v>
      </c>
      <c r="AR74" s="60">
        <f t="shared" si="27"/>
        <v>7939.2994082840232</v>
      </c>
      <c r="AS74" s="60">
        <f t="shared" si="27"/>
        <v>8265.1065088757405</v>
      </c>
      <c r="AT74" s="60">
        <f t="shared" si="27"/>
        <v>8590.9136094674559</v>
      </c>
      <c r="AU74" s="60">
        <f t="shared" si="27"/>
        <v>8916.7207100591713</v>
      </c>
      <c r="AV74" s="60">
        <f t="shared" si="27"/>
        <v>9242.5278106508867</v>
      </c>
      <c r="AW74" s="60">
        <f t="shared" si="27"/>
        <v>9568.3349112426022</v>
      </c>
      <c r="AX74" s="60">
        <f t="shared" si="27"/>
        <v>9894.1420118343194</v>
      </c>
    </row>
    <row r="75" spans="1:50" x14ac:dyDescent="0.2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2988</v>
      </c>
      <c r="F75" s="87">
        <f>IFERROR(ndashboard!H13,"")</f>
        <v>24</v>
      </c>
      <c r="G75" s="88">
        <f>IFERROR(ndashboard!R13,"")</f>
        <v>9.6699029126213585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87.802718446601958</v>
      </c>
      <c r="M75" s="60">
        <f t="shared" si="25"/>
        <v>308.46990291262136</v>
      </c>
      <c r="N75" s="60">
        <f t="shared" si="25"/>
        <v>466.08932038834951</v>
      </c>
      <c r="O75" s="60">
        <f t="shared" si="25"/>
        <v>623.70873786407765</v>
      </c>
      <c r="P75" s="60">
        <f t="shared" si="25"/>
        <v>781.32815533980579</v>
      </c>
      <c r="Q75" s="60">
        <f t="shared" si="25"/>
        <v>938.94757281553393</v>
      </c>
      <c r="R75" s="60">
        <f t="shared" si="25"/>
        <v>1096.5669902912621</v>
      </c>
      <c r="S75" s="60">
        <f t="shared" si="25"/>
        <v>1254.1864077669904</v>
      </c>
      <c r="T75" s="60">
        <f t="shared" si="25"/>
        <v>1411.8058252427184</v>
      </c>
      <c r="U75" s="60">
        <f t="shared" si="25"/>
        <v>1569.4252427184467</v>
      </c>
      <c r="V75" s="60">
        <f t="shared" si="25"/>
        <v>1727.0446601941746</v>
      </c>
      <c r="W75" s="60">
        <f t="shared" si="25"/>
        <v>1884.6640776699032</v>
      </c>
      <c r="X75" s="60">
        <f t="shared" si="25"/>
        <v>2042.2834951456309</v>
      </c>
      <c r="Y75" s="60">
        <f t="shared" si="25"/>
        <v>2199.9029126213591</v>
      </c>
      <c r="Z75" s="60">
        <f t="shared" si="26"/>
        <v>2357.5223300970874</v>
      </c>
      <c r="AA75" s="60">
        <f t="shared" si="26"/>
        <v>2515.1417475728153</v>
      </c>
      <c r="AB75" s="60">
        <f t="shared" si="26"/>
        <v>2672.7611650485437</v>
      </c>
      <c r="AC75" s="60">
        <f t="shared" si="26"/>
        <v>2830.3805825242716</v>
      </c>
      <c r="AD75" s="61">
        <f t="shared" si="26"/>
        <v>2988</v>
      </c>
      <c r="AE75" s="60">
        <f t="shared" si="26"/>
        <v>3145.6194174757284</v>
      </c>
      <c r="AF75" s="60">
        <f t="shared" si="26"/>
        <v>3303.2388349514563</v>
      </c>
      <c r="AG75" s="60">
        <f t="shared" si="26"/>
        <v>3460.8582524271842</v>
      </c>
      <c r="AH75" s="60">
        <f t="shared" si="26"/>
        <v>3618.4776699029121</v>
      </c>
      <c r="AI75" s="60">
        <f t="shared" si="26"/>
        <v>3776.0970873786409</v>
      </c>
      <c r="AJ75" s="60">
        <f t="shared" si="26"/>
        <v>3933.7165048543693</v>
      </c>
      <c r="AK75" s="60">
        <f t="shared" si="26"/>
        <v>4091.3359223300972</v>
      </c>
      <c r="AL75" s="60">
        <f t="shared" si="26"/>
        <v>4248.9553398058251</v>
      </c>
      <c r="AM75" s="60">
        <f t="shared" si="26"/>
        <v>4406.5747572815526</v>
      </c>
      <c r="AN75" s="60">
        <f t="shared" si="27"/>
        <v>4564.1941747572819</v>
      </c>
      <c r="AO75" s="60">
        <f t="shared" si="27"/>
        <v>4721.8135922330102</v>
      </c>
      <c r="AP75" s="60">
        <f t="shared" si="27"/>
        <v>4879.4330097087377</v>
      </c>
      <c r="AQ75" s="60">
        <f t="shared" si="27"/>
        <v>5037.0524271844661</v>
      </c>
      <c r="AR75" s="60">
        <f t="shared" si="27"/>
        <v>5194.6718446601935</v>
      </c>
      <c r="AS75" s="60">
        <f t="shared" si="27"/>
        <v>5352.2912621359219</v>
      </c>
      <c r="AT75" s="60">
        <f t="shared" si="27"/>
        <v>5509.9106796116512</v>
      </c>
      <c r="AU75" s="60">
        <f t="shared" si="27"/>
        <v>5667.5300970873786</v>
      </c>
      <c r="AV75" s="60">
        <f t="shared" si="27"/>
        <v>5825.149514563107</v>
      </c>
      <c r="AW75" s="60">
        <f t="shared" si="27"/>
        <v>5982.7689320388345</v>
      </c>
      <c r="AX75" s="60">
        <f t="shared" si="27"/>
        <v>6140.3883495145628</v>
      </c>
    </row>
    <row r="76" spans="1:50" x14ac:dyDescent="0.2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3072</v>
      </c>
      <c r="F76" s="87">
        <f>IFERROR(ndashboard!H14,"")</f>
        <v>24</v>
      </c>
      <c r="G76" s="88">
        <f>IFERROR(ndashboard!R14,"")</f>
        <v>16.168421052631579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173.00210526315817</v>
      </c>
      <c r="T76" s="60">
        <f t="shared" si="25"/>
        <v>436.54736842105262</v>
      </c>
      <c r="U76" s="60">
        <f t="shared" si="25"/>
        <v>700.09263157894759</v>
      </c>
      <c r="V76" s="60">
        <f t="shared" si="25"/>
        <v>963.63789473684199</v>
      </c>
      <c r="W76" s="60">
        <f t="shared" si="25"/>
        <v>1227.183157894737</v>
      </c>
      <c r="X76" s="60">
        <f t="shared" si="25"/>
        <v>1490.7284210526313</v>
      </c>
      <c r="Y76" s="60">
        <f t="shared" si="25"/>
        <v>1754.2736842105264</v>
      </c>
      <c r="Z76" s="60">
        <f t="shared" si="26"/>
        <v>2017.8189473684213</v>
      </c>
      <c r="AA76" s="60">
        <f t="shared" si="26"/>
        <v>2281.3642105263152</v>
      </c>
      <c r="AB76" s="60">
        <f t="shared" si="26"/>
        <v>2544.9094736842112</v>
      </c>
      <c r="AC76" s="60">
        <f t="shared" si="26"/>
        <v>2808.4547368421049</v>
      </c>
      <c r="AD76" s="61">
        <f t="shared" si="26"/>
        <v>3072</v>
      </c>
      <c r="AE76" s="60">
        <f t="shared" si="26"/>
        <v>3335.5452631578951</v>
      </c>
      <c r="AF76" s="60">
        <f t="shared" si="26"/>
        <v>3599.0905263157897</v>
      </c>
      <c r="AG76" s="60">
        <f t="shared" si="26"/>
        <v>3862.6357894736839</v>
      </c>
      <c r="AH76" s="60">
        <f t="shared" si="26"/>
        <v>4126.1810526315785</v>
      </c>
      <c r="AI76" s="60">
        <f t="shared" si="26"/>
        <v>4389.726315789474</v>
      </c>
      <c r="AJ76" s="60">
        <f t="shared" si="26"/>
        <v>4653.2715789473687</v>
      </c>
      <c r="AK76" s="60">
        <f t="shared" si="26"/>
        <v>4916.8168421052633</v>
      </c>
      <c r="AL76" s="60">
        <f t="shared" si="26"/>
        <v>5180.3621052631579</v>
      </c>
      <c r="AM76" s="60">
        <f t="shared" si="26"/>
        <v>5443.9073684210525</v>
      </c>
      <c r="AN76" s="60">
        <f t="shared" si="27"/>
        <v>5707.4526315789471</v>
      </c>
      <c r="AO76" s="60">
        <f t="shared" si="27"/>
        <v>5970.9978947368427</v>
      </c>
      <c r="AP76" s="60">
        <f t="shared" si="27"/>
        <v>6234.5431578947382</v>
      </c>
      <c r="AQ76" s="60">
        <f t="shared" si="27"/>
        <v>6498.088421052631</v>
      </c>
      <c r="AR76" s="60">
        <f t="shared" si="27"/>
        <v>6761.6336842105256</v>
      </c>
      <c r="AS76" s="60">
        <f t="shared" si="27"/>
        <v>7025.1789473684212</v>
      </c>
      <c r="AT76" s="60">
        <f t="shared" si="27"/>
        <v>7288.7242105263167</v>
      </c>
      <c r="AU76" s="60">
        <f t="shared" si="27"/>
        <v>7552.2694736842113</v>
      </c>
      <c r="AV76" s="60">
        <f t="shared" si="27"/>
        <v>7815.8147368421041</v>
      </c>
      <c r="AW76" s="60">
        <f t="shared" si="27"/>
        <v>8079.36</v>
      </c>
      <c r="AX76" s="60">
        <f t="shared" si="27"/>
        <v>8342.9052631578943</v>
      </c>
    </row>
    <row r="77" spans="1:50" x14ac:dyDescent="0.2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2577</v>
      </c>
      <c r="F77" s="87">
        <f>IFERROR(ndashboard!H15,"")</f>
        <v>16</v>
      </c>
      <c r="G77" s="88">
        <f>IFERROR(ndashboard!R15,"")</f>
        <v>19.231343283582088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69.232835820895417</v>
      </c>
      <c r="W77" s="60">
        <f t="shared" si="25"/>
        <v>382.70373134328372</v>
      </c>
      <c r="X77" s="60">
        <f t="shared" si="25"/>
        <v>696.17462686567137</v>
      </c>
      <c r="Y77" s="60">
        <f t="shared" si="25"/>
        <v>1009.6455223880597</v>
      </c>
      <c r="Z77" s="60">
        <f t="shared" si="26"/>
        <v>1323.116417910448</v>
      </c>
      <c r="AA77" s="60">
        <f t="shared" si="26"/>
        <v>1636.5873134328353</v>
      </c>
      <c r="AB77" s="60">
        <f t="shared" si="26"/>
        <v>1950.0582089552245</v>
      </c>
      <c r="AC77" s="60">
        <f t="shared" si="26"/>
        <v>2263.5291044776118</v>
      </c>
      <c r="AD77" s="61">
        <f t="shared" si="26"/>
        <v>2577</v>
      </c>
      <c r="AE77" s="60">
        <f t="shared" si="26"/>
        <v>2890.4708955223882</v>
      </c>
      <c r="AF77" s="60">
        <f t="shared" si="26"/>
        <v>3203.9417910447764</v>
      </c>
      <c r="AG77" s="60">
        <f t="shared" si="26"/>
        <v>3517.4126865671637</v>
      </c>
      <c r="AH77" s="60">
        <f t="shared" si="26"/>
        <v>3830.883582089552</v>
      </c>
      <c r="AI77" s="60">
        <f t="shared" si="26"/>
        <v>4144.3544776119406</v>
      </c>
      <c r="AJ77" s="60">
        <f t="shared" si="26"/>
        <v>4457.8253731343284</v>
      </c>
      <c r="AK77" s="60">
        <f t="shared" si="26"/>
        <v>4771.2962686567171</v>
      </c>
      <c r="AL77" s="60">
        <f t="shared" si="26"/>
        <v>5084.7671641791039</v>
      </c>
      <c r="AM77" s="60">
        <f t="shared" si="26"/>
        <v>5398.2380597014926</v>
      </c>
      <c r="AN77" s="60">
        <f t="shared" si="27"/>
        <v>5711.7089552238804</v>
      </c>
      <c r="AO77" s="60">
        <f t="shared" si="27"/>
        <v>6025.1798507462681</v>
      </c>
      <c r="AP77" s="60">
        <f t="shared" si="27"/>
        <v>6338.6507462686568</v>
      </c>
      <c r="AQ77" s="60">
        <f t="shared" si="27"/>
        <v>6652.1216417910446</v>
      </c>
      <c r="AR77" s="60">
        <f t="shared" si="27"/>
        <v>6965.5925373134314</v>
      </c>
      <c r="AS77" s="60">
        <f t="shared" si="27"/>
        <v>7279.063432835821</v>
      </c>
      <c r="AT77" s="60">
        <f t="shared" si="27"/>
        <v>7592.5343283582106</v>
      </c>
      <c r="AU77" s="60">
        <f t="shared" si="27"/>
        <v>7906.0052238805965</v>
      </c>
      <c r="AV77" s="60">
        <f t="shared" si="27"/>
        <v>8219.4761194029852</v>
      </c>
      <c r="AW77" s="60">
        <f t="shared" si="27"/>
        <v>8532.9470149253721</v>
      </c>
      <c r="AX77" s="60">
        <f t="shared" si="27"/>
        <v>8846.4179104477607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2576</v>
      </c>
      <c r="F78" s="87">
        <f>IFERROR(ndashboard!H16,"")</f>
        <v>24</v>
      </c>
      <c r="G78" s="88">
        <f>IFERROR(ndashboard!R16,"")</f>
        <v>20.283464566929133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261.65669291338594</v>
      </c>
      <c r="X78" s="60">
        <f t="shared" si="25"/>
        <v>592.27716535433046</v>
      </c>
      <c r="Y78" s="60">
        <f t="shared" si="25"/>
        <v>922.89763779527561</v>
      </c>
      <c r="Z78" s="60">
        <f t="shared" si="26"/>
        <v>1253.5181102362205</v>
      </c>
      <c r="AA78" s="60">
        <f t="shared" si="26"/>
        <v>1584.1385826771648</v>
      </c>
      <c r="AB78" s="60">
        <f t="shared" si="26"/>
        <v>1914.7590551181108</v>
      </c>
      <c r="AC78" s="60">
        <f t="shared" si="26"/>
        <v>2245.3795275590546</v>
      </c>
      <c r="AD78" s="61">
        <f t="shared" si="26"/>
        <v>2576</v>
      </c>
      <c r="AE78" s="60">
        <f t="shared" si="26"/>
        <v>2906.6204724409454</v>
      </c>
      <c r="AF78" s="60">
        <f t="shared" si="26"/>
        <v>3237.2409448818898</v>
      </c>
      <c r="AG78" s="60">
        <f t="shared" si="26"/>
        <v>3567.8614173228343</v>
      </c>
      <c r="AH78" s="60">
        <f t="shared" si="26"/>
        <v>3898.4818897637792</v>
      </c>
      <c r="AI78" s="60">
        <f t="shared" si="26"/>
        <v>4229.1023622047242</v>
      </c>
      <c r="AJ78" s="60">
        <f t="shared" si="26"/>
        <v>4559.7228346456695</v>
      </c>
      <c r="AK78" s="60">
        <f t="shared" si="26"/>
        <v>4890.3433070866149</v>
      </c>
      <c r="AL78" s="60">
        <f t="shared" si="26"/>
        <v>5220.9637795275585</v>
      </c>
      <c r="AM78" s="60">
        <f t="shared" si="26"/>
        <v>5551.5842519685038</v>
      </c>
      <c r="AN78" s="60">
        <f t="shared" si="27"/>
        <v>5882.2047244094492</v>
      </c>
      <c r="AO78" s="60">
        <f t="shared" si="27"/>
        <v>6212.8251968503937</v>
      </c>
      <c r="AP78" s="60">
        <f t="shared" si="27"/>
        <v>6543.4456692913391</v>
      </c>
      <c r="AQ78" s="60">
        <f t="shared" si="27"/>
        <v>6874.0661417322826</v>
      </c>
      <c r="AR78" s="60">
        <f t="shared" si="27"/>
        <v>7204.6866141732271</v>
      </c>
      <c r="AS78" s="60">
        <f t="shared" si="27"/>
        <v>7535.3070866141734</v>
      </c>
      <c r="AT78" s="60">
        <f t="shared" si="27"/>
        <v>7865.9275590551197</v>
      </c>
      <c r="AU78" s="60">
        <f t="shared" si="27"/>
        <v>8196.5480314960641</v>
      </c>
      <c r="AV78" s="60">
        <f t="shared" si="27"/>
        <v>8527.1685039370077</v>
      </c>
      <c r="AW78" s="60">
        <f t="shared" si="27"/>
        <v>8857.7889763779513</v>
      </c>
      <c r="AX78" s="60">
        <f t="shared" si="27"/>
        <v>9188.4094488188985</v>
      </c>
    </row>
    <row r="79" spans="1:50" x14ac:dyDescent="0.2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2345</v>
      </c>
      <c r="F79" s="87">
        <f>IFERROR(ndashboard!H17,"")</f>
        <v>20</v>
      </c>
      <c r="G79" s="88">
        <f>IFERROR(ndashboard!R17,"")</f>
        <v>13.323863636363637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173.21022727272728</v>
      </c>
      <c r="U79" s="60">
        <f t="shared" si="25"/>
        <v>390.38920454545473</v>
      </c>
      <c r="V79" s="60">
        <f t="shared" si="25"/>
        <v>607.56818181818176</v>
      </c>
      <c r="W79" s="60">
        <f t="shared" si="25"/>
        <v>824.74715909090912</v>
      </c>
      <c r="X79" s="60">
        <f t="shared" si="25"/>
        <v>1041.9261363636363</v>
      </c>
      <c r="Y79" s="60">
        <f t="shared" si="25"/>
        <v>1259.1051136363637</v>
      </c>
      <c r="Z79" s="60">
        <f t="shared" si="26"/>
        <v>1476.284090909091</v>
      </c>
      <c r="AA79" s="60">
        <f t="shared" si="26"/>
        <v>1693.4630681818178</v>
      </c>
      <c r="AB79" s="60">
        <f t="shared" si="26"/>
        <v>1910.6420454545457</v>
      </c>
      <c r="AC79" s="60">
        <f t="shared" si="26"/>
        <v>2127.8210227272725</v>
      </c>
      <c r="AD79" s="61">
        <f t="shared" si="26"/>
        <v>2345</v>
      </c>
      <c r="AE79" s="60">
        <f t="shared" si="26"/>
        <v>2562.1789772727275</v>
      </c>
      <c r="AF79" s="60">
        <f t="shared" si="26"/>
        <v>2779.357954545455</v>
      </c>
      <c r="AG79" s="60">
        <f t="shared" si="26"/>
        <v>2996.536931818182</v>
      </c>
      <c r="AH79" s="60">
        <f t="shared" si="26"/>
        <v>3213.715909090909</v>
      </c>
      <c r="AI79" s="60">
        <f t="shared" si="26"/>
        <v>3430.8948863636365</v>
      </c>
      <c r="AJ79" s="60">
        <f t="shared" si="26"/>
        <v>3648.0738636363635</v>
      </c>
      <c r="AK79" s="60">
        <f t="shared" si="26"/>
        <v>3865.252840909091</v>
      </c>
      <c r="AL79" s="60">
        <f t="shared" si="26"/>
        <v>4082.431818181818</v>
      </c>
      <c r="AM79" s="60">
        <f t="shared" si="26"/>
        <v>4299.610795454545</v>
      </c>
      <c r="AN79" s="60">
        <f t="shared" si="27"/>
        <v>4516.789772727273</v>
      </c>
      <c r="AO79" s="60">
        <f t="shared" si="27"/>
        <v>4733.96875</v>
      </c>
      <c r="AP79" s="60">
        <f t="shared" si="27"/>
        <v>4951.147727272727</v>
      </c>
      <c r="AQ79" s="60">
        <f t="shared" si="27"/>
        <v>5168.326704545455</v>
      </c>
      <c r="AR79" s="60">
        <f t="shared" si="27"/>
        <v>5385.5056818181811</v>
      </c>
      <c r="AS79" s="60">
        <f t="shared" si="27"/>
        <v>5602.684659090909</v>
      </c>
      <c r="AT79" s="60">
        <f t="shared" si="27"/>
        <v>5819.8636363636369</v>
      </c>
      <c r="AU79" s="60">
        <f t="shared" si="27"/>
        <v>6037.042613636364</v>
      </c>
      <c r="AV79" s="60">
        <f t="shared" si="27"/>
        <v>6254.221590909091</v>
      </c>
      <c r="AW79" s="60">
        <f t="shared" si="27"/>
        <v>6471.4005681818171</v>
      </c>
      <c r="AX79" s="60">
        <f t="shared" si="27"/>
        <v>6688.579545454545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2163</v>
      </c>
      <c r="F80" s="87">
        <f>IFERROR(ndashboard!H18,"")</f>
        <v>24</v>
      </c>
      <c r="G80" s="88">
        <f>IFERROR(ndashboard!R18,"")</f>
        <v>14.614864864864865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18.99932432432449</v>
      </c>
      <c r="V80" s="60">
        <f t="shared" si="25"/>
        <v>257.22162162162152</v>
      </c>
      <c r="W80" s="60">
        <f t="shared" si="25"/>
        <v>495.443918918919</v>
      </c>
      <c r="X80" s="60">
        <f t="shared" si="25"/>
        <v>733.66621621621607</v>
      </c>
      <c r="Y80" s="60">
        <f t="shared" si="25"/>
        <v>971.88851351351354</v>
      </c>
      <c r="Z80" s="60">
        <f t="shared" si="26"/>
        <v>1210.110810810811</v>
      </c>
      <c r="AA80" s="60">
        <f t="shared" si="26"/>
        <v>1448.3331081081076</v>
      </c>
      <c r="AB80" s="60">
        <f t="shared" si="26"/>
        <v>1686.555405405406</v>
      </c>
      <c r="AC80" s="60">
        <f t="shared" si="26"/>
        <v>1924.7777027027025</v>
      </c>
      <c r="AD80" s="61">
        <f t="shared" si="26"/>
        <v>2163</v>
      </c>
      <c r="AE80" s="60">
        <f t="shared" si="26"/>
        <v>2401.2222972972972</v>
      </c>
      <c r="AF80" s="60">
        <f t="shared" si="26"/>
        <v>2639.4445945945949</v>
      </c>
      <c r="AG80" s="60">
        <f t="shared" si="26"/>
        <v>2877.6668918918917</v>
      </c>
      <c r="AH80" s="60">
        <f t="shared" si="26"/>
        <v>3115.889189189189</v>
      </c>
      <c r="AI80" s="60">
        <f t="shared" si="26"/>
        <v>3354.1114864864867</v>
      </c>
      <c r="AJ80" s="60">
        <f t="shared" si="26"/>
        <v>3592.3337837837839</v>
      </c>
      <c r="AK80" s="60">
        <f t="shared" si="26"/>
        <v>3830.5560810810812</v>
      </c>
      <c r="AL80" s="60">
        <f t="shared" si="26"/>
        <v>4068.778378378378</v>
      </c>
      <c r="AM80" s="60">
        <f t="shared" si="26"/>
        <v>4307.0006756756757</v>
      </c>
      <c r="AN80" s="60">
        <f t="shared" si="27"/>
        <v>4545.2229729729734</v>
      </c>
      <c r="AO80" s="60">
        <f t="shared" si="27"/>
        <v>4783.4452702702702</v>
      </c>
      <c r="AP80" s="60">
        <f t="shared" si="27"/>
        <v>5021.6675675675679</v>
      </c>
      <c r="AQ80" s="60">
        <f t="shared" si="27"/>
        <v>5259.8898648648646</v>
      </c>
      <c r="AR80" s="60">
        <f t="shared" si="27"/>
        <v>5498.1121621621614</v>
      </c>
      <c r="AS80" s="60">
        <f t="shared" si="27"/>
        <v>5736.3344594594591</v>
      </c>
      <c r="AT80" s="60">
        <f t="shared" si="27"/>
        <v>5974.5567567567577</v>
      </c>
      <c r="AU80" s="60">
        <f t="shared" si="27"/>
        <v>6212.7790540540545</v>
      </c>
      <c r="AV80" s="60">
        <f t="shared" si="27"/>
        <v>6451.0013513513513</v>
      </c>
      <c r="AW80" s="60">
        <f t="shared" si="27"/>
        <v>6689.2236486486481</v>
      </c>
      <c r="AX80" s="60">
        <f t="shared" si="27"/>
        <v>6927.4459459459458</v>
      </c>
    </row>
    <row r="81" spans="1:50" x14ac:dyDescent="0.2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2135</v>
      </c>
      <c r="F81" s="87">
        <f>IFERROR(ndashboard!H19,"")</f>
        <v>20</v>
      </c>
      <c r="G81" s="88">
        <f>IFERROR(ndashboard!R19,"")</f>
        <v>13.179012345679013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201.63888888888906</v>
      </c>
      <c r="V81" s="60">
        <f t="shared" si="25"/>
        <v>416.4567901234567</v>
      </c>
      <c r="W81" s="60">
        <f t="shared" si="25"/>
        <v>631.27469135802482</v>
      </c>
      <c r="X81" s="60">
        <f t="shared" si="25"/>
        <v>846.09259259259238</v>
      </c>
      <c r="Y81" s="60">
        <f t="shared" si="25"/>
        <v>1060.9104938271605</v>
      </c>
      <c r="Z81" s="60">
        <f t="shared" si="26"/>
        <v>1275.7283950617286</v>
      </c>
      <c r="AA81" s="60">
        <f t="shared" si="26"/>
        <v>1490.5462962962958</v>
      </c>
      <c r="AB81" s="60">
        <f t="shared" si="26"/>
        <v>1705.3641975308647</v>
      </c>
      <c r="AC81" s="60">
        <f t="shared" si="26"/>
        <v>1920.1820987654321</v>
      </c>
      <c r="AD81" s="61">
        <f t="shared" si="26"/>
        <v>2135</v>
      </c>
      <c r="AE81" s="60">
        <f t="shared" si="26"/>
        <v>2349.8179012345681</v>
      </c>
      <c r="AF81" s="60">
        <f t="shared" si="26"/>
        <v>2564.6358024691363</v>
      </c>
      <c r="AG81" s="60">
        <f t="shared" si="26"/>
        <v>2779.4537037037035</v>
      </c>
      <c r="AH81" s="60">
        <f t="shared" si="26"/>
        <v>2994.2716049382716</v>
      </c>
      <c r="AI81" s="60">
        <f t="shared" si="26"/>
        <v>3209.0895061728397</v>
      </c>
      <c r="AJ81" s="60">
        <f t="shared" si="26"/>
        <v>3423.9074074074074</v>
      </c>
      <c r="AK81" s="60">
        <f t="shared" si="26"/>
        <v>3638.7253086419755</v>
      </c>
      <c r="AL81" s="60">
        <f t="shared" si="26"/>
        <v>3853.5432098765432</v>
      </c>
      <c r="AM81" s="60">
        <f t="shared" si="26"/>
        <v>4068.3611111111113</v>
      </c>
      <c r="AN81" s="60">
        <f t="shared" si="27"/>
        <v>4283.1790123456794</v>
      </c>
      <c r="AO81" s="60">
        <f t="shared" si="27"/>
        <v>4497.9969135802467</v>
      </c>
      <c r="AP81" s="60">
        <f t="shared" si="27"/>
        <v>4712.8148148148148</v>
      </c>
      <c r="AQ81" s="60">
        <f t="shared" si="27"/>
        <v>4927.6327160493829</v>
      </c>
      <c r="AR81" s="60">
        <f t="shared" si="27"/>
        <v>5142.4506172839501</v>
      </c>
      <c r="AS81" s="60">
        <f t="shared" si="27"/>
        <v>5357.2685185185182</v>
      </c>
      <c r="AT81" s="60">
        <f t="shared" si="27"/>
        <v>5572.0864197530873</v>
      </c>
      <c r="AU81" s="60">
        <f t="shared" si="27"/>
        <v>5786.9043209876545</v>
      </c>
      <c r="AV81" s="60">
        <f t="shared" si="27"/>
        <v>6001.7222222222226</v>
      </c>
      <c r="AW81" s="60">
        <f t="shared" si="27"/>
        <v>6216.5401234567898</v>
      </c>
      <c r="AX81" s="60">
        <f t="shared" si="27"/>
        <v>6431.358024691358</v>
      </c>
    </row>
    <row r="82" spans="1:50" x14ac:dyDescent="0.2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2078</v>
      </c>
      <c r="F82" s="87">
        <f>IFERROR(ndashboard!H20,"")</f>
        <v>20</v>
      </c>
      <c r="G82" s="88">
        <f>IFERROR(ndashboard!R20,"")</f>
        <v>15.507462686567164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55.826865671641706</v>
      </c>
      <c r="W82" s="60">
        <f t="shared" si="25"/>
        <v>308.59850746268665</v>
      </c>
      <c r="X82" s="60">
        <f t="shared" si="25"/>
        <v>561.37014925373114</v>
      </c>
      <c r="Y82" s="60">
        <f t="shared" ref="Y82:AN97" si="28">IF($C$2+Y$48 &gt;=$D82,$E82*(Y$48-_xlfn.DAYS($D82,$C$2))/_xlfn.DAYS($C$1,$D82),0)</f>
        <v>814.14179104477614</v>
      </c>
      <c r="Z82" s="60">
        <f t="shared" si="28"/>
        <v>1066.9134328358211</v>
      </c>
      <c r="AA82" s="60">
        <f t="shared" si="28"/>
        <v>1319.6850746268651</v>
      </c>
      <c r="AB82" s="60">
        <f t="shared" si="28"/>
        <v>1572.4567164179109</v>
      </c>
      <c r="AC82" s="60">
        <f t="shared" si="28"/>
        <v>1825.2283582089551</v>
      </c>
      <c r="AD82" s="61">
        <f t="shared" si="26"/>
        <v>2078</v>
      </c>
      <c r="AE82" s="60">
        <f t="shared" si="26"/>
        <v>2330.7716417910451</v>
      </c>
      <c r="AF82" s="60">
        <f t="shared" si="26"/>
        <v>2583.5432835820898</v>
      </c>
      <c r="AG82" s="60">
        <f t="shared" si="26"/>
        <v>2836.314925373134</v>
      </c>
      <c r="AH82" s="60">
        <f t="shared" si="26"/>
        <v>3089.0865671641791</v>
      </c>
      <c r="AI82" s="60">
        <f t="shared" si="26"/>
        <v>3341.8582089552237</v>
      </c>
      <c r="AJ82" s="60">
        <f t="shared" si="26"/>
        <v>3594.6298507462689</v>
      </c>
      <c r="AK82" s="60">
        <f t="shared" si="26"/>
        <v>3847.401492537314</v>
      </c>
      <c r="AL82" s="60">
        <f t="shared" si="26"/>
        <v>4100.1731343283582</v>
      </c>
      <c r="AM82" s="60">
        <f t="shared" si="26"/>
        <v>4352.9447761194024</v>
      </c>
      <c r="AN82" s="60">
        <f t="shared" si="27"/>
        <v>4605.7164179104475</v>
      </c>
      <c r="AO82" s="60">
        <f t="shared" si="27"/>
        <v>4858.4880597014926</v>
      </c>
      <c r="AP82" s="60">
        <f t="shared" si="27"/>
        <v>5111.2597014925377</v>
      </c>
      <c r="AQ82" s="60">
        <f t="shared" si="27"/>
        <v>5364.0313432835819</v>
      </c>
      <c r="AR82" s="60">
        <f t="shared" si="27"/>
        <v>5616.8029850746261</v>
      </c>
      <c r="AS82" s="60">
        <f t="shared" si="27"/>
        <v>5869.5746268656712</v>
      </c>
      <c r="AT82" s="60">
        <f t="shared" si="27"/>
        <v>6122.3462686567173</v>
      </c>
      <c r="AU82" s="60">
        <f t="shared" si="27"/>
        <v>6375.1179104477615</v>
      </c>
      <c r="AV82" s="60">
        <f t="shared" si="27"/>
        <v>6627.8895522388057</v>
      </c>
      <c r="AW82" s="60">
        <f t="shared" si="27"/>
        <v>6880.6611940298499</v>
      </c>
      <c r="AX82" s="60">
        <f t="shared" si="27"/>
        <v>7133.4328358208959</v>
      </c>
    </row>
    <row r="83" spans="1:50" x14ac:dyDescent="0.2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1925</v>
      </c>
      <c r="F83" s="87">
        <f>IFERROR(ndashboard!H21,"")</f>
        <v>20</v>
      </c>
      <c r="G83" s="88">
        <f>IFERROR(ndashboard!R21,"")</f>
        <v>16.041666666666668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94.645833333333428</v>
      </c>
      <c r="X83" s="60">
        <f t="shared" si="29"/>
        <v>356.12499999999983</v>
      </c>
      <c r="Y83" s="60">
        <f t="shared" si="29"/>
        <v>617.60416666666663</v>
      </c>
      <c r="Z83" s="60">
        <f t="shared" si="28"/>
        <v>879.0833333333336</v>
      </c>
      <c r="AA83" s="60">
        <f t="shared" si="28"/>
        <v>1140.5624999999995</v>
      </c>
      <c r="AB83" s="60">
        <f t="shared" si="28"/>
        <v>1402.0416666666672</v>
      </c>
      <c r="AC83" s="60">
        <f t="shared" si="28"/>
        <v>1663.520833333333</v>
      </c>
      <c r="AD83" s="61">
        <f t="shared" si="28"/>
        <v>1925</v>
      </c>
      <c r="AE83" s="60">
        <f t="shared" si="28"/>
        <v>2186.4791666666665</v>
      </c>
      <c r="AF83" s="60">
        <f t="shared" si="28"/>
        <v>2447.9583333333339</v>
      </c>
      <c r="AG83" s="60">
        <f t="shared" si="28"/>
        <v>2709.4374999999995</v>
      </c>
      <c r="AH83" s="60">
        <f t="shared" si="28"/>
        <v>2970.9166666666665</v>
      </c>
      <c r="AI83" s="60">
        <f t="shared" si="28"/>
        <v>3232.3958333333335</v>
      </c>
      <c r="AJ83" s="60">
        <f t="shared" si="28"/>
        <v>3493.875</v>
      </c>
      <c r="AK83" s="60">
        <f t="shared" si="28"/>
        <v>3755.354166666667</v>
      </c>
      <c r="AL83" s="60">
        <f t="shared" si="28"/>
        <v>4016.833333333333</v>
      </c>
      <c r="AM83" s="60">
        <f t="shared" si="28"/>
        <v>4278.3125</v>
      </c>
      <c r="AN83" s="60">
        <f t="shared" si="28"/>
        <v>4539.791666666667</v>
      </c>
      <c r="AO83" s="60">
        <f t="shared" ref="AN83:AX98" si="30">IF($C$2+AO$48 &gt;=$D83,$E83*(AO$48-_xlfn.DAYS($D83,$C$2))/_xlfn.DAYS($C$1,$D83),0)</f>
        <v>4801.270833333333</v>
      </c>
      <c r="AP83" s="60">
        <f t="shared" si="30"/>
        <v>5062.75</v>
      </c>
      <c r="AQ83" s="60">
        <f t="shared" si="30"/>
        <v>5324.229166666667</v>
      </c>
      <c r="AR83" s="60">
        <f t="shared" si="30"/>
        <v>5585.7083333333321</v>
      </c>
      <c r="AS83" s="60">
        <f t="shared" si="30"/>
        <v>5847.1875</v>
      </c>
      <c r="AT83" s="60">
        <f t="shared" si="30"/>
        <v>6108.6666666666679</v>
      </c>
      <c r="AU83" s="60">
        <f t="shared" si="30"/>
        <v>6370.145833333333</v>
      </c>
      <c r="AV83" s="60">
        <f t="shared" si="30"/>
        <v>6631.625</v>
      </c>
      <c r="AW83" s="60">
        <f t="shared" si="30"/>
        <v>6893.1041666666661</v>
      </c>
      <c r="AX83" s="60">
        <f t="shared" si="30"/>
        <v>7154.583333333333</v>
      </c>
    </row>
    <row r="84" spans="1:50" x14ac:dyDescent="0.2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1969</v>
      </c>
      <c r="F84" s="87">
        <f>IFERROR(ndashboard!H22,"")</f>
        <v>16</v>
      </c>
      <c r="G84" s="88">
        <f>IFERROR(ndashboard!R22,"")</f>
        <v>17.424778761061948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264.85663716814139</v>
      </c>
      <c r="Y84" s="60">
        <f t="shared" si="29"/>
        <v>548.8805309734513</v>
      </c>
      <c r="Z84" s="60">
        <f t="shared" si="28"/>
        <v>832.90442477876127</v>
      </c>
      <c r="AA84" s="60">
        <f t="shared" si="28"/>
        <v>1116.9283185840702</v>
      </c>
      <c r="AB84" s="60">
        <f t="shared" si="28"/>
        <v>1400.9522123893812</v>
      </c>
      <c r="AC84" s="60">
        <f t="shared" si="28"/>
        <v>1684.9761061946901</v>
      </c>
      <c r="AD84" s="61">
        <f t="shared" si="28"/>
        <v>1969</v>
      </c>
      <c r="AE84" s="60">
        <f t="shared" si="28"/>
        <v>2253.0238938053099</v>
      </c>
      <c r="AF84" s="60">
        <f t="shared" si="28"/>
        <v>2537.0477876106197</v>
      </c>
      <c r="AG84" s="60">
        <f t="shared" si="28"/>
        <v>2821.0716814159291</v>
      </c>
      <c r="AH84" s="60">
        <f t="shared" si="28"/>
        <v>3105.095575221239</v>
      </c>
      <c r="AI84" s="60">
        <f t="shared" si="28"/>
        <v>3389.1194690265488</v>
      </c>
      <c r="AJ84" s="60">
        <f t="shared" si="28"/>
        <v>3673.1433628318587</v>
      </c>
      <c r="AK84" s="60">
        <f t="shared" si="28"/>
        <v>3957.1672566371685</v>
      </c>
      <c r="AL84" s="60">
        <f t="shared" si="28"/>
        <v>4241.1911504424779</v>
      </c>
      <c r="AM84" s="60">
        <f t="shared" si="28"/>
        <v>4525.2150442477878</v>
      </c>
      <c r="AN84" s="60">
        <f t="shared" si="28"/>
        <v>4809.2389380530976</v>
      </c>
      <c r="AO84" s="60">
        <f t="shared" si="30"/>
        <v>5093.2628318584075</v>
      </c>
      <c r="AP84" s="60">
        <f t="shared" si="30"/>
        <v>5377.2867256637173</v>
      </c>
      <c r="AQ84" s="60">
        <f t="shared" si="30"/>
        <v>5661.3106194690263</v>
      </c>
      <c r="AR84" s="60">
        <f t="shared" si="30"/>
        <v>5945.3345132743343</v>
      </c>
      <c r="AS84" s="60">
        <f t="shared" si="30"/>
        <v>6229.358407079646</v>
      </c>
      <c r="AT84" s="60">
        <f t="shared" si="30"/>
        <v>6513.3823008849577</v>
      </c>
      <c r="AU84" s="60">
        <f t="shared" si="30"/>
        <v>6797.4061946902657</v>
      </c>
      <c r="AV84" s="60">
        <f t="shared" si="30"/>
        <v>7081.4300884955746</v>
      </c>
      <c r="AW84" s="60">
        <f t="shared" si="30"/>
        <v>7365.4539823008836</v>
      </c>
      <c r="AX84" s="60">
        <f t="shared" si="30"/>
        <v>7649.4778761061943</v>
      </c>
    </row>
    <row r="85" spans="1:50" x14ac:dyDescent="0.2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1944</v>
      </c>
      <c r="F85" s="87">
        <f>IFERROR(ndashboard!H23,"")</f>
        <v>16</v>
      </c>
      <c r="G85" s="88">
        <f>IFERROR(ndashboard!R23,"")</f>
        <v>18.339622641509433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150.38490566037714</v>
      </c>
      <c r="Y85" s="60">
        <f t="shared" si="29"/>
        <v>449.32075471698113</v>
      </c>
      <c r="Z85" s="60">
        <f t="shared" si="28"/>
        <v>748.2566037735852</v>
      </c>
      <c r="AA85" s="60">
        <f t="shared" si="28"/>
        <v>1047.1924528301881</v>
      </c>
      <c r="AB85" s="60">
        <f t="shared" si="28"/>
        <v>1346.128301886793</v>
      </c>
      <c r="AC85" s="60">
        <f t="shared" si="28"/>
        <v>1645.064150943396</v>
      </c>
      <c r="AD85" s="61">
        <f t="shared" si="28"/>
        <v>1944</v>
      </c>
      <c r="AE85" s="60">
        <f t="shared" si="28"/>
        <v>2242.9358490566037</v>
      </c>
      <c r="AF85" s="60">
        <f t="shared" si="28"/>
        <v>2541.8716981132079</v>
      </c>
      <c r="AG85" s="60">
        <f t="shared" si="28"/>
        <v>2840.8075471698112</v>
      </c>
      <c r="AH85" s="60">
        <f t="shared" si="28"/>
        <v>3139.7433962264149</v>
      </c>
      <c r="AI85" s="60">
        <f t="shared" si="28"/>
        <v>3438.6792452830186</v>
      </c>
      <c r="AJ85" s="60">
        <f t="shared" si="28"/>
        <v>3737.6150943396228</v>
      </c>
      <c r="AK85" s="60">
        <f t="shared" si="28"/>
        <v>4036.5509433962266</v>
      </c>
      <c r="AL85" s="60">
        <f t="shared" si="28"/>
        <v>4335.4867924528298</v>
      </c>
      <c r="AM85" s="60">
        <f t="shared" si="28"/>
        <v>4634.4226415094336</v>
      </c>
      <c r="AN85" s="60">
        <f t="shared" si="28"/>
        <v>4933.3584905660373</v>
      </c>
      <c r="AO85" s="60">
        <f t="shared" si="30"/>
        <v>5232.2943396226419</v>
      </c>
      <c r="AP85" s="60">
        <f t="shared" si="30"/>
        <v>5531.2301886792457</v>
      </c>
      <c r="AQ85" s="60">
        <f t="shared" si="30"/>
        <v>5830.1660377358485</v>
      </c>
      <c r="AR85" s="60">
        <f t="shared" si="30"/>
        <v>6129.1018867924513</v>
      </c>
      <c r="AS85" s="60">
        <f t="shared" si="30"/>
        <v>6428.0377358490568</v>
      </c>
      <c r="AT85" s="60">
        <f t="shared" si="30"/>
        <v>6726.9735849056624</v>
      </c>
      <c r="AU85" s="60">
        <f t="shared" si="30"/>
        <v>7025.9094339622643</v>
      </c>
      <c r="AV85" s="60">
        <f t="shared" si="30"/>
        <v>7324.845283018868</v>
      </c>
      <c r="AW85" s="60">
        <f t="shared" si="30"/>
        <v>7623.7811320754699</v>
      </c>
      <c r="AX85" s="60">
        <f t="shared" si="30"/>
        <v>7922.7169811320755</v>
      </c>
    </row>
    <row r="86" spans="1:50" x14ac:dyDescent="0.2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1881</v>
      </c>
      <c r="F86" s="87">
        <f>IFERROR(ndashboard!H24,"")</f>
        <v>24</v>
      </c>
      <c r="G86" s="88">
        <f>IFERROR(ndashboard!R24,"")</f>
        <v>21.375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138.9375</v>
      </c>
      <c r="Z86" s="60">
        <f t="shared" si="28"/>
        <v>487.35000000000031</v>
      </c>
      <c r="AA86" s="60">
        <f t="shared" si="28"/>
        <v>835.76249999999925</v>
      </c>
      <c r="AB86" s="60">
        <f t="shared" si="28"/>
        <v>1184.1750000000009</v>
      </c>
      <c r="AC86" s="60">
        <f t="shared" si="28"/>
        <v>1532.5874999999999</v>
      </c>
      <c r="AD86" s="61">
        <f t="shared" si="28"/>
        <v>1881</v>
      </c>
      <c r="AE86" s="60">
        <f t="shared" si="28"/>
        <v>2229.4125000000004</v>
      </c>
      <c r="AF86" s="60">
        <f t="shared" si="28"/>
        <v>2577.8250000000003</v>
      </c>
      <c r="AG86" s="60">
        <f t="shared" si="28"/>
        <v>2926.2374999999997</v>
      </c>
      <c r="AH86" s="60">
        <f t="shared" si="28"/>
        <v>3274.6499999999996</v>
      </c>
      <c r="AI86" s="60">
        <f t="shared" si="28"/>
        <v>3623.0625</v>
      </c>
      <c r="AJ86" s="60">
        <f t="shared" si="28"/>
        <v>3971.4750000000004</v>
      </c>
      <c r="AK86" s="60">
        <f t="shared" si="28"/>
        <v>4319.8875000000007</v>
      </c>
      <c r="AL86" s="60">
        <f t="shared" si="28"/>
        <v>4668.2999999999993</v>
      </c>
      <c r="AM86" s="60">
        <f t="shared" si="28"/>
        <v>5016.7124999999996</v>
      </c>
      <c r="AN86" s="60">
        <f t="shared" si="28"/>
        <v>5365.125</v>
      </c>
      <c r="AO86" s="60">
        <f t="shared" si="30"/>
        <v>5713.5375000000004</v>
      </c>
      <c r="AP86" s="60">
        <f t="shared" si="30"/>
        <v>6061.9500000000007</v>
      </c>
      <c r="AQ86" s="60">
        <f t="shared" si="30"/>
        <v>6410.3624999999993</v>
      </c>
      <c r="AR86" s="60">
        <f t="shared" si="30"/>
        <v>6758.7749999999978</v>
      </c>
      <c r="AS86" s="60">
        <f t="shared" si="30"/>
        <v>7107.1875</v>
      </c>
      <c r="AT86" s="60">
        <f t="shared" si="30"/>
        <v>7455.6000000000022</v>
      </c>
      <c r="AU86" s="60">
        <f t="shared" si="30"/>
        <v>7804.0125000000007</v>
      </c>
      <c r="AV86" s="60">
        <f t="shared" si="30"/>
        <v>8152.4249999999993</v>
      </c>
      <c r="AW86" s="60">
        <f t="shared" si="30"/>
        <v>8500.8374999999978</v>
      </c>
      <c r="AX86" s="60">
        <f t="shared" si="30"/>
        <v>8849.25</v>
      </c>
    </row>
    <row r="87" spans="1:50" x14ac:dyDescent="0.2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1796</v>
      </c>
      <c r="F87" s="87">
        <f>IFERROR(ndashboard!H25,"")</f>
        <v>24</v>
      </c>
      <c r="G87" s="88">
        <f>IFERROR(ndashboard!R25,"")</f>
        <v>23.025641025641026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294.72820512820539</v>
      </c>
      <c r="AA87" s="60">
        <f t="shared" si="28"/>
        <v>670.04615384615306</v>
      </c>
      <c r="AB87" s="60">
        <f t="shared" si="28"/>
        <v>1045.3641025641034</v>
      </c>
      <c r="AC87" s="60">
        <f t="shared" si="28"/>
        <v>1420.6820512820511</v>
      </c>
      <c r="AD87" s="61">
        <f t="shared" si="28"/>
        <v>1796</v>
      </c>
      <c r="AE87" s="60">
        <f t="shared" si="28"/>
        <v>2171.3179487179491</v>
      </c>
      <c r="AF87" s="60">
        <f t="shared" si="28"/>
        <v>2546.6358974358977</v>
      </c>
      <c r="AG87" s="60">
        <f t="shared" si="28"/>
        <v>2921.9538461538459</v>
      </c>
      <c r="AH87" s="60">
        <f t="shared" si="28"/>
        <v>3297.2717948717946</v>
      </c>
      <c r="AI87" s="60">
        <f t="shared" si="28"/>
        <v>3672.5897435897436</v>
      </c>
      <c r="AJ87" s="60">
        <f t="shared" si="28"/>
        <v>4047.9076923076927</v>
      </c>
      <c r="AK87" s="60">
        <f t="shared" si="28"/>
        <v>4423.2256410256414</v>
      </c>
      <c r="AL87" s="60">
        <f t="shared" si="28"/>
        <v>4798.5435897435891</v>
      </c>
      <c r="AM87" s="60">
        <f t="shared" si="28"/>
        <v>5173.8615384615377</v>
      </c>
      <c r="AN87" s="60">
        <f t="shared" si="28"/>
        <v>5549.1794871794873</v>
      </c>
      <c r="AO87" s="60">
        <f t="shared" si="30"/>
        <v>5924.4974358974368</v>
      </c>
      <c r="AP87" s="60">
        <f t="shared" si="30"/>
        <v>6299.8153846153855</v>
      </c>
      <c r="AQ87" s="60">
        <f t="shared" si="30"/>
        <v>6675.1333333333332</v>
      </c>
      <c r="AR87" s="60">
        <f t="shared" si="30"/>
        <v>7050.45128205128</v>
      </c>
      <c r="AS87" s="60">
        <f t="shared" si="30"/>
        <v>7425.7692307692305</v>
      </c>
      <c r="AT87" s="60">
        <f t="shared" si="30"/>
        <v>7801.0871794871819</v>
      </c>
      <c r="AU87" s="60">
        <f t="shared" si="30"/>
        <v>8176.4051282051296</v>
      </c>
      <c r="AV87" s="60">
        <f t="shared" si="30"/>
        <v>8551.7230769230755</v>
      </c>
      <c r="AW87" s="60">
        <f t="shared" si="30"/>
        <v>8927.0410256410232</v>
      </c>
      <c r="AX87" s="60">
        <f t="shared" si="30"/>
        <v>9302.3589743589746</v>
      </c>
    </row>
    <row r="88" spans="1:50" x14ac:dyDescent="0.2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1780</v>
      </c>
      <c r="F88" s="87">
        <f>IFERROR(ndashboard!H26,"")</f>
        <v>24</v>
      </c>
      <c r="G88" s="88">
        <f>IFERROR(ndashboard!R26,"")</f>
        <v>22.820512820512821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292.10256410256437</v>
      </c>
      <c r="AA88" s="60">
        <f t="shared" si="28"/>
        <v>664.0769230769223</v>
      </c>
      <c r="AB88" s="60">
        <f t="shared" si="28"/>
        <v>1036.0512820512829</v>
      </c>
      <c r="AC88" s="60">
        <f t="shared" si="28"/>
        <v>1408.0256410256409</v>
      </c>
      <c r="AD88" s="61">
        <f t="shared" si="28"/>
        <v>1780</v>
      </c>
      <c r="AE88" s="60">
        <f t="shared" si="28"/>
        <v>2151.9743589743593</v>
      </c>
      <c r="AF88" s="60">
        <f t="shared" si="28"/>
        <v>2523.9487179487182</v>
      </c>
      <c r="AG88" s="60">
        <f t="shared" si="28"/>
        <v>2895.9230769230767</v>
      </c>
      <c r="AH88" s="60">
        <f t="shared" si="28"/>
        <v>3267.8974358974356</v>
      </c>
      <c r="AI88" s="60">
        <f t="shared" si="28"/>
        <v>3639.8717948717949</v>
      </c>
      <c r="AJ88" s="60">
        <f t="shared" si="28"/>
        <v>4011.8461538461538</v>
      </c>
      <c r="AK88" s="60">
        <f t="shared" si="28"/>
        <v>4383.8205128205136</v>
      </c>
      <c r="AL88" s="60">
        <f t="shared" si="28"/>
        <v>4755.7948717948711</v>
      </c>
      <c r="AM88" s="60">
        <f t="shared" si="28"/>
        <v>5127.7692307692305</v>
      </c>
      <c r="AN88" s="60">
        <f t="shared" si="28"/>
        <v>5499.7435897435898</v>
      </c>
      <c r="AO88" s="60">
        <f t="shared" si="30"/>
        <v>5871.7179487179483</v>
      </c>
      <c r="AP88" s="60">
        <f t="shared" si="30"/>
        <v>6243.6923076923085</v>
      </c>
      <c r="AQ88" s="60">
        <f t="shared" si="30"/>
        <v>6615.6666666666661</v>
      </c>
      <c r="AR88" s="60">
        <f t="shared" si="30"/>
        <v>6987.6410256410245</v>
      </c>
      <c r="AS88" s="60">
        <f t="shared" si="30"/>
        <v>7359.6153846153848</v>
      </c>
      <c r="AT88" s="60">
        <f t="shared" si="30"/>
        <v>7731.589743589745</v>
      </c>
      <c r="AU88" s="60">
        <f t="shared" si="30"/>
        <v>8103.5641025641025</v>
      </c>
      <c r="AV88" s="60">
        <f t="shared" si="30"/>
        <v>8475.538461538461</v>
      </c>
      <c r="AW88" s="60">
        <f t="shared" si="30"/>
        <v>8847.5128205128185</v>
      </c>
      <c r="AX88" s="60">
        <f t="shared" si="30"/>
        <v>9219.4871794871797</v>
      </c>
    </row>
    <row r="89" spans="1:50" x14ac:dyDescent="0.2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1716</v>
      </c>
      <c r="F89" s="87">
        <f>IFERROR(ndashboard!H27,"")</f>
        <v>16</v>
      </c>
      <c r="G89" s="88">
        <f>IFERROR(ndashboard!R27,"")</f>
        <v>22.88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224.22400000000027</v>
      </c>
      <c r="AA89" s="60">
        <f t="shared" si="28"/>
        <v>597.16799999999921</v>
      </c>
      <c r="AB89" s="60">
        <f t="shared" si="28"/>
        <v>970.11200000000065</v>
      </c>
      <c r="AC89" s="60">
        <f t="shared" si="28"/>
        <v>1343.0559999999998</v>
      </c>
      <c r="AD89" s="61">
        <f t="shared" si="28"/>
        <v>1716</v>
      </c>
      <c r="AE89" s="60">
        <f t="shared" si="28"/>
        <v>2088.9440000000004</v>
      </c>
      <c r="AF89" s="60">
        <f t="shared" si="28"/>
        <v>2461.8880000000004</v>
      </c>
      <c r="AG89" s="60">
        <f t="shared" si="28"/>
        <v>2834.8319999999994</v>
      </c>
      <c r="AH89" s="60">
        <f t="shared" si="28"/>
        <v>3207.7759999999998</v>
      </c>
      <c r="AI89" s="60">
        <f t="shared" si="28"/>
        <v>3580.72</v>
      </c>
      <c r="AJ89" s="60">
        <f t="shared" si="28"/>
        <v>3953.6640000000007</v>
      </c>
      <c r="AK89" s="60">
        <f t="shared" si="28"/>
        <v>4326.6080000000002</v>
      </c>
      <c r="AL89" s="60">
        <f t="shared" si="28"/>
        <v>4699.5519999999997</v>
      </c>
      <c r="AM89" s="60">
        <f t="shared" si="28"/>
        <v>5072.4959999999992</v>
      </c>
      <c r="AN89" s="60">
        <f t="shared" si="28"/>
        <v>5445.44</v>
      </c>
      <c r="AO89" s="60">
        <f t="shared" si="30"/>
        <v>5818.3840000000009</v>
      </c>
      <c r="AP89" s="60">
        <f t="shared" si="30"/>
        <v>6191.3280000000004</v>
      </c>
      <c r="AQ89" s="60">
        <f t="shared" si="30"/>
        <v>6564.2719999999999</v>
      </c>
      <c r="AR89" s="60">
        <f t="shared" si="30"/>
        <v>6937.2159999999985</v>
      </c>
      <c r="AS89" s="60">
        <f t="shared" si="30"/>
        <v>7310.16</v>
      </c>
      <c r="AT89" s="60">
        <f t="shared" si="30"/>
        <v>7683.1040000000021</v>
      </c>
      <c r="AU89" s="60">
        <f t="shared" si="30"/>
        <v>8056.0480000000016</v>
      </c>
      <c r="AV89" s="60">
        <f t="shared" si="30"/>
        <v>8428.9919999999984</v>
      </c>
      <c r="AW89" s="60">
        <f t="shared" si="30"/>
        <v>8801.9359999999979</v>
      </c>
      <c r="AX89" s="60">
        <f t="shared" si="30"/>
        <v>9174.8799999999992</v>
      </c>
    </row>
    <row r="90" spans="1:50" x14ac:dyDescent="0.2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1597</v>
      </c>
      <c r="F90" s="87">
        <f>IFERROR(ndashboard!H28,"")</f>
        <v>16</v>
      </c>
      <c r="G90" s="88">
        <f>IFERROR(ndashboard!R28,"")</f>
        <v>23.485294117647058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65.758823529412041</v>
      </c>
      <c r="AA90" s="60">
        <f t="shared" si="28"/>
        <v>448.56911764705802</v>
      </c>
      <c r="AB90" s="60">
        <f t="shared" si="28"/>
        <v>831.37941176470667</v>
      </c>
      <c r="AC90" s="60">
        <f t="shared" si="28"/>
        <v>1214.1897058823527</v>
      </c>
      <c r="AD90" s="61">
        <f t="shared" si="28"/>
        <v>1597</v>
      </c>
      <c r="AE90" s="60">
        <f t="shared" si="28"/>
        <v>1979.8102941176471</v>
      </c>
      <c r="AF90" s="60">
        <f t="shared" si="28"/>
        <v>2362.6205882352947</v>
      </c>
      <c r="AG90" s="60">
        <f t="shared" si="28"/>
        <v>2745.4308823529404</v>
      </c>
      <c r="AH90" s="60">
        <f t="shared" si="28"/>
        <v>3128.241176470588</v>
      </c>
      <c r="AI90" s="60">
        <f t="shared" si="28"/>
        <v>3511.0514705882351</v>
      </c>
      <c r="AJ90" s="60">
        <f t="shared" si="28"/>
        <v>3893.8617647058827</v>
      </c>
      <c r="AK90" s="60">
        <f t="shared" si="28"/>
        <v>4276.6720588235294</v>
      </c>
      <c r="AL90" s="60">
        <f t="shared" si="28"/>
        <v>4659.482352941176</v>
      </c>
      <c r="AM90" s="60">
        <f t="shared" si="28"/>
        <v>5042.2926470588227</v>
      </c>
      <c r="AN90" s="60">
        <f t="shared" si="28"/>
        <v>5425.1029411764703</v>
      </c>
      <c r="AO90" s="60">
        <f t="shared" si="30"/>
        <v>5807.9132352941178</v>
      </c>
      <c r="AP90" s="60">
        <f t="shared" si="30"/>
        <v>6190.7235294117645</v>
      </c>
      <c r="AQ90" s="60">
        <f t="shared" si="30"/>
        <v>6573.5338235294112</v>
      </c>
      <c r="AR90" s="60">
        <f t="shared" si="30"/>
        <v>6956.3441176470578</v>
      </c>
      <c r="AS90" s="60">
        <f t="shared" si="30"/>
        <v>7339.1544117647063</v>
      </c>
      <c r="AT90" s="60">
        <f t="shared" si="30"/>
        <v>7721.9647058823539</v>
      </c>
      <c r="AU90" s="60">
        <f t="shared" si="30"/>
        <v>8104.7750000000015</v>
      </c>
      <c r="AV90" s="60">
        <f t="shared" si="30"/>
        <v>8487.5852941176454</v>
      </c>
      <c r="AW90" s="60">
        <f t="shared" si="30"/>
        <v>8870.395588235293</v>
      </c>
      <c r="AX90" s="60">
        <f t="shared" si="30"/>
        <v>9253.2058823529405</v>
      </c>
    </row>
    <row r="91" spans="1:50" x14ac:dyDescent="0.2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1493</v>
      </c>
      <c r="F91" s="87">
        <f>IFERROR(ndashboard!H29,"")</f>
        <v>24</v>
      </c>
      <c r="G91" s="88">
        <f>IFERROR(ndashboard!R29,"")</f>
        <v>21.637681159420289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82.223188405797345</v>
      </c>
      <c r="AA91" s="60">
        <f t="shared" si="28"/>
        <v>434.91739130434706</v>
      </c>
      <c r="AB91" s="60">
        <f t="shared" si="28"/>
        <v>787.61159420289925</v>
      </c>
      <c r="AC91" s="60">
        <f t="shared" si="28"/>
        <v>1140.3057971014489</v>
      </c>
      <c r="AD91" s="61">
        <f t="shared" si="28"/>
        <v>1493</v>
      </c>
      <c r="AE91" s="60">
        <f t="shared" si="28"/>
        <v>1845.6942028985511</v>
      </c>
      <c r="AF91" s="60">
        <f t="shared" si="28"/>
        <v>2198.3884057971022</v>
      </c>
      <c r="AG91" s="60">
        <f t="shared" si="28"/>
        <v>2551.0826086956513</v>
      </c>
      <c r="AH91" s="60">
        <f t="shared" si="28"/>
        <v>2903.7768115942026</v>
      </c>
      <c r="AI91" s="60">
        <f t="shared" si="28"/>
        <v>3256.4710144927535</v>
      </c>
      <c r="AJ91" s="60">
        <f t="shared" si="28"/>
        <v>3609.1652173913049</v>
      </c>
      <c r="AK91" s="60">
        <f t="shared" si="28"/>
        <v>3961.8594202898557</v>
      </c>
      <c r="AL91" s="60">
        <f t="shared" si="28"/>
        <v>4314.5536231884053</v>
      </c>
      <c r="AM91" s="60">
        <f t="shared" si="28"/>
        <v>4667.2478260869566</v>
      </c>
      <c r="AN91" s="60">
        <f t="shared" si="28"/>
        <v>5019.942028985507</v>
      </c>
      <c r="AO91" s="60">
        <f t="shared" si="30"/>
        <v>5372.6362318840584</v>
      </c>
      <c r="AP91" s="60">
        <f t="shared" si="30"/>
        <v>5725.3304347826097</v>
      </c>
      <c r="AQ91" s="60">
        <f t="shared" si="30"/>
        <v>6078.0246376811583</v>
      </c>
      <c r="AR91" s="60">
        <f t="shared" si="30"/>
        <v>6430.7188405797087</v>
      </c>
      <c r="AS91" s="60">
        <f t="shared" si="30"/>
        <v>6783.413043478261</v>
      </c>
      <c r="AT91" s="60">
        <f t="shared" si="30"/>
        <v>7136.1072463768123</v>
      </c>
      <c r="AU91" s="60">
        <f t="shared" si="30"/>
        <v>7488.8014492753628</v>
      </c>
      <c r="AV91" s="60">
        <f t="shared" si="30"/>
        <v>7841.4956521739123</v>
      </c>
      <c r="AW91" s="60">
        <f t="shared" si="30"/>
        <v>8194.1898550724618</v>
      </c>
      <c r="AX91" s="60">
        <f t="shared" si="30"/>
        <v>8546.884057971014</v>
      </c>
    </row>
    <row r="92" spans="1:50" x14ac:dyDescent="0.2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1327</v>
      </c>
      <c r="F92" s="87">
        <f>IFERROR(ndashboard!H30,"")</f>
        <v>16</v>
      </c>
      <c r="G92" s="88">
        <f>IFERROR(ndashboard!R30,"")</f>
        <v>13.968421052631578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188.57368421052632</v>
      </c>
      <c r="Z92" s="60">
        <f t="shared" si="28"/>
        <v>416.25894736842122</v>
      </c>
      <c r="AA92" s="60">
        <f t="shared" si="28"/>
        <v>643.94421052631526</v>
      </c>
      <c r="AB92" s="60">
        <f t="shared" si="28"/>
        <v>871.62947368421101</v>
      </c>
      <c r="AC92" s="60">
        <f t="shared" si="28"/>
        <v>1099.314736842105</v>
      </c>
      <c r="AD92" s="61">
        <f t="shared" si="28"/>
        <v>1327</v>
      </c>
      <c r="AE92" s="60">
        <f t="shared" si="28"/>
        <v>1554.6852631578947</v>
      </c>
      <c r="AF92" s="60">
        <f t="shared" si="28"/>
        <v>1782.3705263157899</v>
      </c>
      <c r="AG92" s="60">
        <f t="shared" si="28"/>
        <v>2010.0557894736837</v>
      </c>
      <c r="AH92" s="60">
        <f t="shared" si="28"/>
        <v>2237.7410526315789</v>
      </c>
      <c r="AI92" s="60">
        <f t="shared" si="28"/>
        <v>2465.4263157894738</v>
      </c>
      <c r="AJ92" s="60">
        <f t="shared" si="28"/>
        <v>2693.1115789473683</v>
      </c>
      <c r="AK92" s="60">
        <f t="shared" si="28"/>
        <v>2920.7968421052633</v>
      </c>
      <c r="AL92" s="60">
        <f t="shared" si="28"/>
        <v>3148.4821052631578</v>
      </c>
      <c r="AM92" s="60">
        <f t="shared" si="28"/>
        <v>3376.1673684210523</v>
      </c>
      <c r="AN92" s="60">
        <f t="shared" si="28"/>
        <v>3603.8526315789472</v>
      </c>
      <c r="AO92" s="60">
        <f t="shared" si="30"/>
        <v>3831.5378947368426</v>
      </c>
      <c r="AP92" s="60">
        <f t="shared" si="30"/>
        <v>4059.2231578947371</v>
      </c>
      <c r="AQ92" s="60">
        <f t="shared" si="30"/>
        <v>4286.9084210526316</v>
      </c>
      <c r="AR92" s="60">
        <f t="shared" si="30"/>
        <v>4514.5936842105257</v>
      </c>
      <c r="AS92" s="60">
        <f t="shared" si="30"/>
        <v>4742.2789473684206</v>
      </c>
      <c r="AT92" s="60">
        <f t="shared" si="30"/>
        <v>4969.9642105263165</v>
      </c>
      <c r="AU92" s="60">
        <f t="shared" si="30"/>
        <v>5197.6494736842105</v>
      </c>
      <c r="AV92" s="60">
        <f t="shared" si="30"/>
        <v>5425.3347368421055</v>
      </c>
      <c r="AW92" s="60">
        <f t="shared" si="30"/>
        <v>5653.0199999999986</v>
      </c>
      <c r="AX92" s="60">
        <f t="shared" si="30"/>
        <v>5880.7052631578945</v>
      </c>
    </row>
    <row r="93" spans="1:50" x14ac:dyDescent="0.2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1418</v>
      </c>
      <c r="F93" s="87">
        <f>IFERROR(ndashboard!H31,"")</f>
        <v>24</v>
      </c>
      <c r="G93" s="88">
        <f>IFERROR(ndashboard!R31,"")</f>
        <v>12.774774774774775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168.62702702702688</v>
      </c>
      <c r="Y93" s="60">
        <f t="shared" si="29"/>
        <v>376.85585585585585</v>
      </c>
      <c r="Z93" s="60">
        <f t="shared" si="28"/>
        <v>585.08468468468482</v>
      </c>
      <c r="AA93" s="60">
        <f t="shared" si="28"/>
        <v>793.31351351351304</v>
      </c>
      <c r="AB93" s="60">
        <f t="shared" si="28"/>
        <v>1001.5423423423429</v>
      </c>
      <c r="AC93" s="60">
        <f t="shared" si="28"/>
        <v>1209.7711711711709</v>
      </c>
      <c r="AD93" s="61">
        <f t="shared" si="28"/>
        <v>1418</v>
      </c>
      <c r="AE93" s="60">
        <f t="shared" si="28"/>
        <v>1626.2288288288291</v>
      </c>
      <c r="AF93" s="60">
        <f t="shared" si="28"/>
        <v>1834.457657657658</v>
      </c>
      <c r="AG93" s="60">
        <f t="shared" si="28"/>
        <v>2042.686486486486</v>
      </c>
      <c r="AH93" s="60">
        <f t="shared" si="28"/>
        <v>2250.9153153153152</v>
      </c>
      <c r="AI93" s="60">
        <f t="shared" si="28"/>
        <v>2459.1441441441443</v>
      </c>
      <c r="AJ93" s="60">
        <f t="shared" si="28"/>
        <v>2667.372972972973</v>
      </c>
      <c r="AK93" s="60">
        <f t="shared" si="28"/>
        <v>2875.6018018018021</v>
      </c>
      <c r="AL93" s="60">
        <f t="shared" si="28"/>
        <v>3083.8306306306304</v>
      </c>
      <c r="AM93" s="60">
        <f t="shared" si="28"/>
        <v>3292.059459459459</v>
      </c>
      <c r="AN93" s="60">
        <f t="shared" si="28"/>
        <v>3500.2882882882882</v>
      </c>
      <c r="AO93" s="60">
        <f t="shared" si="30"/>
        <v>3708.5171171171173</v>
      </c>
      <c r="AP93" s="60">
        <f t="shared" si="30"/>
        <v>3916.7459459459465</v>
      </c>
      <c r="AQ93" s="60">
        <f t="shared" si="30"/>
        <v>4124.9747747747742</v>
      </c>
      <c r="AR93" s="60">
        <f t="shared" si="30"/>
        <v>4333.2036036036025</v>
      </c>
      <c r="AS93" s="60">
        <f t="shared" si="30"/>
        <v>4541.4324324324325</v>
      </c>
      <c r="AT93" s="60">
        <f t="shared" si="30"/>
        <v>4749.6612612612626</v>
      </c>
      <c r="AU93" s="60">
        <f t="shared" si="30"/>
        <v>4957.8900900900908</v>
      </c>
      <c r="AV93" s="60">
        <f t="shared" si="30"/>
        <v>5166.1189189189181</v>
      </c>
      <c r="AW93" s="60">
        <f t="shared" si="30"/>
        <v>5374.3477477477463</v>
      </c>
      <c r="AX93" s="60">
        <f t="shared" si="30"/>
        <v>5582.5765765765764</v>
      </c>
    </row>
    <row r="94" spans="1:50" x14ac:dyDescent="0.2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1150</v>
      </c>
      <c r="F94" s="87">
        <f>IFERROR(ndashboard!H32,"")</f>
        <v>24</v>
      </c>
      <c r="G94" s="88">
        <f>IFERROR(ndashboard!R32,"")</f>
        <v>14.743589743589743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188.71794871794887</v>
      </c>
      <c r="AA94" s="60">
        <f t="shared" si="28"/>
        <v>429.03846153846109</v>
      </c>
      <c r="AB94" s="60">
        <f t="shared" si="28"/>
        <v>669.35897435897482</v>
      </c>
      <c r="AC94" s="60">
        <f t="shared" si="28"/>
        <v>909.67948717948696</v>
      </c>
      <c r="AD94" s="61">
        <f t="shared" si="28"/>
        <v>1150</v>
      </c>
      <c r="AE94" s="60">
        <f t="shared" si="28"/>
        <v>1390.3205128205129</v>
      </c>
      <c r="AF94" s="60">
        <f t="shared" si="28"/>
        <v>1630.6410256410261</v>
      </c>
      <c r="AG94" s="60">
        <f t="shared" si="28"/>
        <v>1870.9615384615381</v>
      </c>
      <c r="AH94" s="60">
        <f t="shared" si="28"/>
        <v>2111.2820512820513</v>
      </c>
      <c r="AI94" s="60">
        <f t="shared" si="28"/>
        <v>2351.602564102564</v>
      </c>
      <c r="AJ94" s="60">
        <f t="shared" si="28"/>
        <v>2591.9230769230771</v>
      </c>
      <c r="AK94" s="60">
        <f t="shared" si="28"/>
        <v>2832.2435897435903</v>
      </c>
      <c r="AL94" s="60">
        <f t="shared" si="28"/>
        <v>3072.5641025641021</v>
      </c>
      <c r="AM94" s="60">
        <f t="shared" si="28"/>
        <v>3312.8846153846152</v>
      </c>
      <c r="AN94" s="60">
        <f t="shared" si="28"/>
        <v>3553.2051282051284</v>
      </c>
      <c r="AO94" s="60">
        <f t="shared" si="30"/>
        <v>3793.5256410256411</v>
      </c>
      <c r="AP94" s="60">
        <f t="shared" si="30"/>
        <v>4033.8461538461538</v>
      </c>
      <c r="AQ94" s="60">
        <f t="shared" si="30"/>
        <v>4274.166666666667</v>
      </c>
      <c r="AR94" s="60">
        <f t="shared" si="30"/>
        <v>4514.4871794871788</v>
      </c>
      <c r="AS94" s="60">
        <f t="shared" si="30"/>
        <v>4754.8076923076924</v>
      </c>
      <c r="AT94" s="60">
        <f t="shared" si="30"/>
        <v>4995.128205128206</v>
      </c>
      <c r="AU94" s="60">
        <f t="shared" si="30"/>
        <v>5235.4487179487178</v>
      </c>
      <c r="AV94" s="60">
        <f t="shared" si="30"/>
        <v>5475.7692307692305</v>
      </c>
      <c r="AW94" s="60">
        <f t="shared" si="30"/>
        <v>5716.0897435897432</v>
      </c>
      <c r="AX94" s="60">
        <f t="shared" si="30"/>
        <v>5956.4102564102568</v>
      </c>
    </row>
    <row r="95" spans="1:50" x14ac:dyDescent="0.2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780</v>
      </c>
      <c r="F95" s="87">
        <f>IFERROR(ndashboard!H33,"")</f>
        <v>20</v>
      </c>
      <c r="G95" s="88">
        <f>IFERROR(ndashboard!R33,"")</f>
        <v>8.2105263157894743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110.84210526315789</v>
      </c>
      <c r="Z95" s="60">
        <f t="shared" si="28"/>
        <v>244.6736842105264</v>
      </c>
      <c r="AA95" s="60">
        <f t="shared" si="28"/>
        <v>378.50526315789443</v>
      </c>
      <c r="AB95" s="60">
        <f t="shared" si="28"/>
        <v>512.33684210526349</v>
      </c>
      <c r="AC95" s="60">
        <f t="shared" si="28"/>
        <v>646.16842105263152</v>
      </c>
      <c r="AD95" s="61">
        <f t="shared" si="28"/>
        <v>780</v>
      </c>
      <c r="AE95" s="60">
        <f t="shared" si="28"/>
        <v>913.8315789473686</v>
      </c>
      <c r="AF95" s="60">
        <f t="shared" si="28"/>
        <v>1047.663157894737</v>
      </c>
      <c r="AG95" s="60">
        <f t="shared" si="28"/>
        <v>1181.4947368421051</v>
      </c>
      <c r="AH95" s="60">
        <f t="shared" si="28"/>
        <v>1315.3263157894735</v>
      </c>
      <c r="AI95" s="60">
        <f t="shared" si="28"/>
        <v>1449.1578947368421</v>
      </c>
      <c r="AJ95" s="60">
        <f t="shared" si="28"/>
        <v>1582.9894736842105</v>
      </c>
      <c r="AK95" s="60">
        <f t="shared" si="28"/>
        <v>1716.8210526315793</v>
      </c>
      <c r="AL95" s="60">
        <f t="shared" si="28"/>
        <v>1850.652631578947</v>
      </c>
      <c r="AM95" s="60">
        <f t="shared" si="28"/>
        <v>1984.4842105263158</v>
      </c>
      <c r="AN95" s="60">
        <f t="shared" si="28"/>
        <v>2118.3157894736842</v>
      </c>
      <c r="AO95" s="60">
        <f t="shared" si="30"/>
        <v>2252.1473684210528</v>
      </c>
      <c r="AP95" s="60">
        <f t="shared" si="30"/>
        <v>2385.9789473684214</v>
      </c>
      <c r="AQ95" s="60">
        <f t="shared" si="30"/>
        <v>2519.810526315789</v>
      </c>
      <c r="AR95" s="60">
        <f t="shared" si="30"/>
        <v>2653.6421052631572</v>
      </c>
      <c r="AS95" s="60">
        <f t="shared" si="30"/>
        <v>2787.4736842105262</v>
      </c>
      <c r="AT95" s="60">
        <f t="shared" si="30"/>
        <v>2921.3052631578953</v>
      </c>
      <c r="AU95" s="60">
        <f t="shared" si="30"/>
        <v>3055.136842105263</v>
      </c>
      <c r="AV95" s="60">
        <f t="shared" si="30"/>
        <v>3188.9684210526316</v>
      </c>
      <c r="AW95" s="60">
        <f t="shared" si="30"/>
        <v>3322.7999999999993</v>
      </c>
      <c r="AX95" s="60">
        <f t="shared" si="30"/>
        <v>3456.6315789473683</v>
      </c>
    </row>
    <row r="96" spans="1:50" x14ac:dyDescent="0.2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774</v>
      </c>
      <c r="F96" s="87">
        <f>IFERROR(ndashboard!H34,"")</f>
        <v>16</v>
      </c>
      <c r="G96" s="88">
        <f>IFERROR(ndashboard!R34,"")</f>
        <v>18.878048780487806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158.5756097560982</v>
      </c>
      <c r="AC96" s="60">
        <f t="shared" si="28"/>
        <v>466.28780487804858</v>
      </c>
      <c r="AD96" s="61">
        <f t="shared" si="28"/>
        <v>774</v>
      </c>
      <c r="AE96" s="60">
        <f t="shared" si="28"/>
        <v>1081.7121951219515</v>
      </c>
      <c r="AF96" s="60">
        <f t="shared" si="28"/>
        <v>1389.4243902439027</v>
      </c>
      <c r="AG96" s="60">
        <f t="shared" si="28"/>
        <v>1697.1365853658531</v>
      </c>
      <c r="AH96" s="60">
        <f t="shared" si="28"/>
        <v>2004.8487804878046</v>
      </c>
      <c r="AI96" s="60">
        <f t="shared" si="28"/>
        <v>2312.560975609756</v>
      </c>
      <c r="AJ96" s="60">
        <f t="shared" si="28"/>
        <v>2620.2731707317075</v>
      </c>
      <c r="AK96" s="60">
        <f t="shared" si="28"/>
        <v>2927.985365853659</v>
      </c>
      <c r="AL96" s="60">
        <f t="shared" si="28"/>
        <v>3235.6975609756091</v>
      </c>
      <c r="AM96" s="60">
        <f t="shared" si="28"/>
        <v>3543.4097560975606</v>
      </c>
      <c r="AN96" s="60">
        <f t="shared" si="28"/>
        <v>3851.1219512195121</v>
      </c>
      <c r="AO96" s="60">
        <f t="shared" si="30"/>
        <v>4158.8341463414636</v>
      </c>
      <c r="AP96" s="60">
        <f t="shared" si="30"/>
        <v>4466.546341463415</v>
      </c>
      <c r="AQ96" s="60">
        <f t="shared" si="30"/>
        <v>4774.2585365853656</v>
      </c>
      <c r="AR96" s="60">
        <f t="shared" si="30"/>
        <v>5081.9707317073162</v>
      </c>
      <c r="AS96" s="60">
        <f t="shared" si="30"/>
        <v>5389.6829268292686</v>
      </c>
      <c r="AT96" s="60">
        <f t="shared" si="30"/>
        <v>5697.3951219512201</v>
      </c>
      <c r="AU96" s="60">
        <f t="shared" si="30"/>
        <v>6005.1073170731715</v>
      </c>
      <c r="AV96" s="60">
        <f t="shared" si="30"/>
        <v>6312.8195121951212</v>
      </c>
      <c r="AW96" s="60">
        <f t="shared" si="30"/>
        <v>6620.5317073170718</v>
      </c>
      <c r="AX96" s="60">
        <f t="shared" si="30"/>
        <v>6928.2439024390242</v>
      </c>
    </row>
    <row r="97" spans="1:50" x14ac:dyDescent="0.2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688</v>
      </c>
      <c r="F97" s="87">
        <f>IFERROR(ndashboard!H35,"")</f>
        <v>12</v>
      </c>
      <c r="G97" s="88">
        <f>IFERROR(ndashboard!R35,"")</f>
        <v>12.070175438596491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97.768421052631169</v>
      </c>
      <c r="AB97" s="60">
        <f t="shared" si="28"/>
        <v>294.51228070175478</v>
      </c>
      <c r="AC97" s="60">
        <f t="shared" si="28"/>
        <v>491.25614035087705</v>
      </c>
      <c r="AD97" s="61">
        <f t="shared" si="28"/>
        <v>688</v>
      </c>
      <c r="AE97" s="60">
        <f t="shared" si="28"/>
        <v>884.74385964912301</v>
      </c>
      <c r="AF97" s="60">
        <f t="shared" si="28"/>
        <v>1081.487719298246</v>
      </c>
      <c r="AG97" s="60">
        <f t="shared" si="28"/>
        <v>1278.231578947368</v>
      </c>
      <c r="AH97" s="60">
        <f t="shared" si="28"/>
        <v>1474.9754385964911</v>
      </c>
      <c r="AI97" s="60">
        <f t="shared" si="28"/>
        <v>1671.719298245614</v>
      </c>
      <c r="AJ97" s="60">
        <f t="shared" si="28"/>
        <v>1868.4631578947369</v>
      </c>
      <c r="AK97" s="60">
        <f t="shared" si="28"/>
        <v>2065.2070175438598</v>
      </c>
      <c r="AL97" s="60">
        <f t="shared" si="28"/>
        <v>2261.9508771929823</v>
      </c>
      <c r="AM97" s="60">
        <f t="shared" si="28"/>
        <v>2458.6947368421052</v>
      </c>
      <c r="AN97" s="60">
        <f t="shared" si="28"/>
        <v>2655.4385964912281</v>
      </c>
      <c r="AO97" s="60">
        <f t="shared" si="30"/>
        <v>2852.182456140351</v>
      </c>
      <c r="AP97" s="60">
        <f t="shared" si="30"/>
        <v>3048.9263157894738</v>
      </c>
      <c r="AQ97" s="60">
        <f t="shared" si="30"/>
        <v>3245.6701754385963</v>
      </c>
      <c r="AR97" s="60">
        <f t="shared" si="30"/>
        <v>3442.4140350877183</v>
      </c>
      <c r="AS97" s="60">
        <f t="shared" si="30"/>
        <v>3639.1578947368421</v>
      </c>
      <c r="AT97" s="60">
        <f t="shared" si="30"/>
        <v>3835.9017543859659</v>
      </c>
      <c r="AU97" s="60">
        <f t="shared" si="30"/>
        <v>4032.6456140350879</v>
      </c>
      <c r="AV97" s="60">
        <f t="shared" si="30"/>
        <v>4229.3894736842103</v>
      </c>
      <c r="AW97" s="60">
        <f t="shared" si="30"/>
        <v>4426.1333333333323</v>
      </c>
      <c r="AX97" s="60">
        <f t="shared" si="30"/>
        <v>4622.8771929824561</v>
      </c>
    </row>
    <row r="98" spans="1:50" x14ac:dyDescent="0.2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411</v>
      </c>
      <c r="F98" s="87">
        <f>IFERROR(ndashboard!H36,"")</f>
        <v>24</v>
      </c>
      <c r="G98" s="88">
        <f>IFERROR(ndashboard!R36,"")</f>
        <v>22.833333333333332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38.816666666666407</v>
      </c>
      <c r="AD98" s="61">
        <f t="shared" si="31"/>
        <v>411</v>
      </c>
      <c r="AE98" s="60">
        <f t="shared" si="31"/>
        <v>783.18333333333362</v>
      </c>
      <c r="AF98" s="60">
        <f t="shared" si="31"/>
        <v>1155.3666666666672</v>
      </c>
      <c r="AG98" s="60">
        <f t="shared" si="31"/>
        <v>1527.5499999999995</v>
      </c>
      <c r="AH98" s="60">
        <f t="shared" si="31"/>
        <v>1899.7333333333331</v>
      </c>
      <c r="AI98" s="60">
        <f t="shared" si="31"/>
        <v>2271.9166666666665</v>
      </c>
      <c r="AJ98" s="60">
        <f t="shared" si="31"/>
        <v>2644.1000000000004</v>
      </c>
      <c r="AK98" s="60">
        <f t="shared" si="31"/>
        <v>3016.2833333333338</v>
      </c>
      <c r="AL98" s="60">
        <f t="shared" si="31"/>
        <v>3388.4666666666662</v>
      </c>
      <c r="AM98" s="60">
        <f t="shared" si="31"/>
        <v>3760.6499999999996</v>
      </c>
      <c r="AN98" s="60">
        <f t="shared" si="30"/>
        <v>4132.833333333333</v>
      </c>
      <c r="AO98" s="60">
        <f t="shared" si="30"/>
        <v>4505.0166666666664</v>
      </c>
      <c r="AP98" s="60">
        <f t="shared" si="30"/>
        <v>4877.2000000000007</v>
      </c>
      <c r="AQ98" s="60">
        <f t="shared" si="30"/>
        <v>5249.3833333333332</v>
      </c>
      <c r="AR98" s="60">
        <f t="shared" si="30"/>
        <v>5621.5666666666648</v>
      </c>
      <c r="AS98" s="60">
        <f t="shared" si="30"/>
        <v>5993.75</v>
      </c>
      <c r="AT98" s="60">
        <f t="shared" si="30"/>
        <v>6365.9333333333352</v>
      </c>
      <c r="AU98" s="60">
        <f t="shared" si="30"/>
        <v>6738.1166666666668</v>
      </c>
      <c r="AV98" s="60">
        <f t="shared" si="30"/>
        <v>7110.2999999999993</v>
      </c>
      <c r="AW98" s="60">
        <f t="shared" si="30"/>
        <v>7482.4833333333327</v>
      </c>
      <c r="AX98" s="60">
        <f t="shared" si="30"/>
        <v>7854.666666666667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6" t="s">
        <v>7851</v>
      </c>
      <c r="B1" s="246"/>
      <c r="D1" s="244" t="s">
        <v>7849</v>
      </c>
      <c r="E1" s="244"/>
      <c r="F1" s="244"/>
      <c r="H1" s="244" t="s">
        <v>7850</v>
      </c>
      <c r="I1" s="244"/>
      <c r="J1" s="244"/>
      <c r="L1" s="247" t="s">
        <v>7853</v>
      </c>
      <c r="M1" s="247"/>
      <c r="N1" s="247"/>
      <c r="P1" s="245" t="s">
        <v>7852</v>
      </c>
      <c r="Q1" s="245"/>
      <c r="R1" s="245"/>
      <c r="S1" s="245"/>
    </row>
    <row r="2" spans="1:19" x14ac:dyDescent="0.2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4"/>
      <c r="I2" s="244"/>
      <c r="J2" s="244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 x14ac:dyDescent="0.2">
      <c r="A3" t="s">
        <v>208</v>
      </c>
      <c r="B3" t="s">
        <v>7860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7866</v>
      </c>
      <c r="S3" s="111" t="s">
        <v>2</v>
      </c>
    </row>
    <row r="4" spans="1:19" ht="16" x14ac:dyDescent="0.2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572</v>
      </c>
      <c r="R4" t="s">
        <v>7880</v>
      </c>
      <c r="S4" s="111">
        <v>13051</v>
      </c>
    </row>
    <row r="5" spans="1:19" ht="16" x14ac:dyDescent="0.2">
      <c r="A5" s="81" t="s">
        <v>150</v>
      </c>
      <c r="B5" s="81" t="s">
        <v>7837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573</v>
      </c>
      <c r="R5" t="s">
        <v>7867</v>
      </c>
      <c r="S5" s="111">
        <v>1040109</v>
      </c>
    </row>
    <row r="6" spans="1:19" ht="16" x14ac:dyDescent="0.2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574</v>
      </c>
      <c r="R6" t="s">
        <v>7867</v>
      </c>
      <c r="S6" s="111">
        <v>1040110</v>
      </c>
    </row>
    <row r="7" spans="1:19" ht="16" x14ac:dyDescent="0.2">
      <c r="A7" s="81" t="s">
        <v>7836</v>
      </c>
      <c r="B7" s="81" t="s">
        <v>7840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575</v>
      </c>
      <c r="R7" t="s">
        <v>7867</v>
      </c>
      <c r="S7" s="111">
        <v>1040111</v>
      </c>
    </row>
    <row r="8" spans="1:19" ht="16" x14ac:dyDescent="0.2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576</v>
      </c>
      <c r="S8" s="111">
        <v>19884</v>
      </c>
    </row>
    <row r="9" spans="1:19" ht="16" x14ac:dyDescent="0.2">
      <c r="A9" s="81" t="s">
        <v>7835</v>
      </c>
      <c r="B9" s="81" t="s">
        <v>7839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577</v>
      </c>
      <c r="S9" s="111">
        <v>10009029</v>
      </c>
    </row>
    <row r="10" spans="1:19" ht="16" x14ac:dyDescent="0.2">
      <c r="A10" s="81" t="s">
        <v>160</v>
      </c>
      <c r="B10" s="81" t="s">
        <v>7958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578</v>
      </c>
      <c r="S10" s="111">
        <v>10009028</v>
      </c>
    </row>
    <row r="11" spans="1:19" ht="16" x14ac:dyDescent="0.2">
      <c r="A11" s="81" t="s">
        <v>748</v>
      </c>
      <c r="B11" s="81" t="s">
        <v>7838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579</v>
      </c>
      <c r="R11" t="s">
        <v>7867</v>
      </c>
      <c r="S11" s="111">
        <v>127</v>
      </c>
    </row>
    <row r="12" spans="1:19" ht="16" x14ac:dyDescent="0.2">
      <c r="A12" s="25" t="s">
        <v>5133</v>
      </c>
      <c r="B12" s="81" t="s">
        <v>7854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580</v>
      </c>
      <c r="R12" t="s">
        <v>7868</v>
      </c>
      <c r="S12" s="111">
        <v>111</v>
      </c>
    </row>
    <row r="13" spans="1:19" ht="16" x14ac:dyDescent="0.2">
      <c r="A13" s="25" t="s">
        <v>7648</v>
      </c>
      <c r="B13" s="81" t="s">
        <v>7957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581</v>
      </c>
      <c r="S13" s="111">
        <v>20287</v>
      </c>
    </row>
    <row r="14" spans="1:19" ht="16" x14ac:dyDescent="0.2">
      <c r="A14" s="25" t="s">
        <v>7650</v>
      </c>
      <c r="B14" s="81" t="s">
        <v>7855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582</v>
      </c>
      <c r="S14" s="111">
        <v>20284</v>
      </c>
    </row>
    <row r="15" spans="1:19" ht="16" x14ac:dyDescent="0.2">
      <c r="A15" s="25" t="s">
        <v>7631</v>
      </c>
      <c r="B15" s="81" t="s">
        <v>7856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583</v>
      </c>
      <c r="S15" s="111">
        <v>20286</v>
      </c>
    </row>
    <row r="16" spans="1:19" ht="16" x14ac:dyDescent="0.2">
      <c r="A16" s="25" t="s">
        <v>7359</v>
      </c>
      <c r="B16" s="81" t="s">
        <v>7857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584</v>
      </c>
      <c r="S16" s="111">
        <v>20285</v>
      </c>
    </row>
    <row r="17" spans="1:19" ht="16" x14ac:dyDescent="0.2">
      <c r="A17" s="25" t="s">
        <v>7355</v>
      </c>
      <c r="B17" s="81" t="s">
        <v>7969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585</v>
      </c>
      <c r="R17" t="s">
        <v>243</v>
      </c>
      <c r="S17" s="111">
        <v>199</v>
      </c>
    </row>
    <row r="18" spans="1:19" ht="16" x14ac:dyDescent="0.2">
      <c r="A18" s="25" t="s">
        <v>7351</v>
      </c>
      <c r="B18" s="81" t="s">
        <v>7970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586</v>
      </c>
      <c r="R18" t="s">
        <v>7869</v>
      </c>
      <c r="S18" s="111">
        <v>197</v>
      </c>
    </row>
    <row r="19" spans="1:19" ht="16" x14ac:dyDescent="0.2">
      <c r="A19" s="25" t="s">
        <v>7347</v>
      </c>
      <c r="B19" s="81" t="s">
        <v>7971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587</v>
      </c>
      <c r="R19" t="s">
        <v>7867</v>
      </c>
      <c r="S19" s="111">
        <v>213</v>
      </c>
    </row>
    <row r="20" spans="1:19" ht="16" x14ac:dyDescent="0.2">
      <c r="A20" t="s">
        <v>7363</v>
      </c>
      <c r="B20" s="81" t="s">
        <v>7966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588</v>
      </c>
      <c r="R20" t="s">
        <v>7868</v>
      </c>
      <c r="S20" s="111">
        <v>112</v>
      </c>
    </row>
    <row r="21" spans="1:19" ht="16" x14ac:dyDescent="0.2">
      <c r="A21" t="s">
        <v>7343</v>
      </c>
      <c r="B21" s="81" t="s">
        <v>7968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589</v>
      </c>
      <c r="S21" s="111">
        <v>20290</v>
      </c>
    </row>
    <row r="22" spans="1:19" ht="16" x14ac:dyDescent="0.2">
      <c r="A22" s="25" t="s">
        <v>7160</v>
      </c>
      <c r="B22" s="81" t="s">
        <v>7858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590</v>
      </c>
      <c r="S22" s="111">
        <v>20291</v>
      </c>
    </row>
    <row r="23" spans="1:19" ht="16" x14ac:dyDescent="0.2">
      <c r="A23" s="25" t="s">
        <v>7154</v>
      </c>
      <c r="B23" s="81" t="s">
        <v>7859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591</v>
      </c>
      <c r="S23" s="111">
        <v>20288</v>
      </c>
    </row>
    <row r="24" spans="1:19" ht="16" x14ac:dyDescent="0.2">
      <c r="A24" s="25" t="s">
        <v>1787</v>
      </c>
      <c r="B24" s="81" t="s">
        <v>7861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592</v>
      </c>
      <c r="R24" t="s">
        <v>7870</v>
      </c>
      <c r="S24" s="111">
        <v>20289</v>
      </c>
    </row>
    <row r="25" spans="1:19" ht="16" x14ac:dyDescent="0.2">
      <c r="A25" s="25" t="s">
        <v>6855</v>
      </c>
      <c r="B25" s="81" t="s">
        <v>7956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593</v>
      </c>
      <c r="R25" t="s">
        <v>7870</v>
      </c>
      <c r="S25" s="111">
        <v>202</v>
      </c>
    </row>
    <row r="26" spans="1:19" ht="16" x14ac:dyDescent="0.2">
      <c r="A26" s="25" t="s">
        <v>7624</v>
      </c>
      <c r="B26" s="81" t="s">
        <v>7960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594</v>
      </c>
      <c r="R26" t="s">
        <v>7871</v>
      </c>
      <c r="S26" s="111">
        <v>21</v>
      </c>
    </row>
    <row r="27" spans="1:19" ht="16" x14ac:dyDescent="0.2">
      <c r="A27" t="s">
        <v>7619</v>
      </c>
      <c r="B27" s="81" t="s">
        <v>7961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595</v>
      </c>
      <c r="R27" t="s">
        <v>7870</v>
      </c>
      <c r="S27" s="111">
        <v>20292</v>
      </c>
    </row>
    <row r="28" spans="1:19" ht="16" x14ac:dyDescent="0.2">
      <c r="A28" t="s">
        <v>7617</v>
      </c>
      <c r="B28" s="81" t="s">
        <v>7962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596</v>
      </c>
      <c r="R28" t="s">
        <v>7870</v>
      </c>
      <c r="S28" s="111">
        <v>19284</v>
      </c>
    </row>
    <row r="29" spans="1:19" ht="16" x14ac:dyDescent="0.2">
      <c r="A29" t="s">
        <v>7616</v>
      </c>
      <c r="B29" s="81" t="s">
        <v>7963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597</v>
      </c>
      <c r="R29" t="s">
        <v>7870</v>
      </c>
      <c r="S29" s="111">
        <v>19285</v>
      </c>
    </row>
    <row r="30" spans="1:19" ht="16" x14ac:dyDescent="0.2">
      <c r="A30" t="s">
        <v>7615</v>
      </c>
      <c r="B30" s="81" t="s">
        <v>8035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598</v>
      </c>
      <c r="R30" t="s">
        <v>7916</v>
      </c>
      <c r="S30" s="111">
        <v>19286</v>
      </c>
    </row>
    <row r="31" spans="1:19" ht="16" x14ac:dyDescent="0.2">
      <c r="A31" t="s">
        <v>7324</v>
      </c>
      <c r="B31" s="81" t="s">
        <v>8036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599</v>
      </c>
      <c r="R31" t="s">
        <v>7868</v>
      </c>
      <c r="S31" s="111">
        <v>219</v>
      </c>
    </row>
    <row r="32" spans="1:19" ht="16" x14ac:dyDescent="0.2">
      <c r="A32" t="s">
        <v>7614</v>
      </c>
      <c r="B32" s="81" t="s">
        <v>7964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600</v>
      </c>
      <c r="R32" t="s">
        <v>7871</v>
      </c>
      <c r="S32" s="111">
        <v>16587</v>
      </c>
    </row>
    <row r="33" spans="1:19" ht="16" x14ac:dyDescent="0.2">
      <c r="A33" t="s">
        <v>7613</v>
      </c>
      <c r="B33" s="81" t="s">
        <v>7965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601</v>
      </c>
      <c r="S33" s="111">
        <v>10049859</v>
      </c>
    </row>
    <row r="34" spans="1:19" ht="16" x14ac:dyDescent="0.2">
      <c r="A34" t="s">
        <v>7336</v>
      </c>
      <c r="B34" s="81" t="s">
        <v>8037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602</v>
      </c>
      <c r="S34" s="111">
        <v>10049862</v>
      </c>
    </row>
    <row r="35" spans="1:19" ht="16" x14ac:dyDescent="0.2">
      <c r="A35" s="25" t="s">
        <v>7337</v>
      </c>
      <c r="B35" s="81" t="s">
        <v>8038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603</v>
      </c>
      <c r="S35" s="111">
        <v>10049863</v>
      </c>
    </row>
    <row r="36" spans="1:19" ht="16" x14ac:dyDescent="0.2">
      <c r="A36" s="25" t="s">
        <v>7164</v>
      </c>
      <c r="B36" s="81" t="s">
        <v>8039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604</v>
      </c>
      <c r="R36" t="s">
        <v>7870</v>
      </c>
      <c r="S36" s="111">
        <v>10049864</v>
      </c>
    </row>
    <row r="37" spans="1:19" ht="16" x14ac:dyDescent="0.2">
      <c r="A37" s="25" t="s">
        <v>7165</v>
      </c>
      <c r="B37" s="81" t="s">
        <v>8040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605</v>
      </c>
      <c r="S37" s="111">
        <v>10049865</v>
      </c>
    </row>
    <row r="38" spans="1:19" ht="16" x14ac:dyDescent="0.2">
      <c r="A38" t="s">
        <v>7278</v>
      </c>
      <c r="B38" s="81" t="s">
        <v>7972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606</v>
      </c>
      <c r="S38" s="111">
        <v>10049860</v>
      </c>
    </row>
    <row r="39" spans="1:19" ht="16" x14ac:dyDescent="0.2">
      <c r="A39" t="s">
        <v>7227</v>
      </c>
      <c r="B39" s="81" t="s">
        <v>7998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607</v>
      </c>
      <c r="S39" s="111">
        <v>10049861</v>
      </c>
    </row>
    <row r="40" spans="1:19" ht="16" x14ac:dyDescent="0.2">
      <c r="A40" s="25" t="s">
        <v>7238</v>
      </c>
      <c r="B40" s="81" t="s">
        <v>7999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608</v>
      </c>
      <c r="S40" s="111">
        <v>10049858</v>
      </c>
    </row>
    <row r="41" spans="1:19" ht="16" x14ac:dyDescent="0.2">
      <c r="A41" s="25" t="s">
        <v>7244</v>
      </c>
      <c r="B41" s="81" t="s">
        <v>8000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609</v>
      </c>
      <c r="R41" t="s">
        <v>7872</v>
      </c>
      <c r="S41" s="111">
        <v>20643</v>
      </c>
    </row>
    <row r="42" spans="1:19" ht="16" x14ac:dyDescent="0.2">
      <c r="A42" s="25" t="s">
        <v>7245</v>
      </c>
      <c r="B42" s="81" t="s">
        <v>8001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610</v>
      </c>
      <c r="R42" t="s">
        <v>166</v>
      </c>
      <c r="S42" s="111">
        <v>1000081</v>
      </c>
    </row>
    <row r="43" spans="1:19" ht="16" x14ac:dyDescent="0.2">
      <c r="A43" s="25" t="s">
        <v>7246</v>
      </c>
      <c r="B43" s="81" t="s">
        <v>8002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611</v>
      </c>
      <c r="R43" t="s">
        <v>7871</v>
      </c>
      <c r="S43" s="111">
        <v>19109</v>
      </c>
    </row>
    <row r="44" spans="1:19" ht="16" x14ac:dyDescent="0.2">
      <c r="A44" s="25" t="s">
        <v>7247</v>
      </c>
      <c r="B44" s="81" t="s">
        <v>8003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8146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612</v>
      </c>
      <c r="R44" t="s">
        <v>7871</v>
      </c>
      <c r="S44" s="111">
        <v>19110</v>
      </c>
    </row>
    <row r="45" spans="1:19" ht="16" x14ac:dyDescent="0.2">
      <c r="A45" s="25" t="s">
        <v>7248</v>
      </c>
      <c r="B45" s="81" t="s">
        <v>8004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613</v>
      </c>
      <c r="R45" t="s">
        <v>7871</v>
      </c>
      <c r="S45" s="111">
        <v>19111</v>
      </c>
    </row>
    <row r="46" spans="1:19" ht="16" x14ac:dyDescent="0.2">
      <c r="A46" s="25" t="s">
        <v>7249</v>
      </c>
      <c r="B46" s="81" t="s">
        <v>8005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614</v>
      </c>
      <c r="R46" t="s">
        <v>7871</v>
      </c>
      <c r="S46" s="111">
        <v>19112</v>
      </c>
    </row>
    <row r="47" spans="1:19" ht="16" x14ac:dyDescent="0.2">
      <c r="A47" s="25" t="s">
        <v>7250</v>
      </c>
      <c r="B47" s="81" t="s">
        <v>8006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615</v>
      </c>
      <c r="R47" t="s">
        <v>7871</v>
      </c>
      <c r="S47" s="111">
        <v>19113</v>
      </c>
    </row>
    <row r="48" spans="1:19" ht="16" x14ac:dyDescent="0.2">
      <c r="A48" s="25" t="s">
        <v>7228</v>
      </c>
      <c r="B48" s="81" t="s">
        <v>8007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616</v>
      </c>
      <c r="R48" t="s">
        <v>7871</v>
      </c>
      <c r="S48" s="111">
        <v>19114</v>
      </c>
    </row>
    <row r="49" spans="1:19" ht="16" x14ac:dyDescent="0.2">
      <c r="A49" s="25" t="s">
        <v>7229</v>
      </c>
      <c r="B49" s="81" t="s">
        <v>8008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617</v>
      </c>
      <c r="R49" t="s">
        <v>7871</v>
      </c>
      <c r="S49" s="111">
        <v>19115</v>
      </c>
    </row>
    <row r="50" spans="1:19" ht="16" x14ac:dyDescent="0.2">
      <c r="A50" s="25" t="s">
        <v>7230</v>
      </c>
      <c r="B50" s="81" t="s">
        <v>8009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618</v>
      </c>
      <c r="R50" t="s">
        <v>7871</v>
      </c>
      <c r="S50" s="111">
        <v>19116</v>
      </c>
    </row>
    <row r="51" spans="1:19" ht="16" x14ac:dyDescent="0.2">
      <c r="A51" s="25" t="s">
        <v>7231</v>
      </c>
      <c r="B51" s="81" t="s">
        <v>8010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619</v>
      </c>
      <c r="R51" t="s">
        <v>7871</v>
      </c>
      <c r="S51" s="111">
        <v>19117</v>
      </c>
    </row>
    <row r="52" spans="1:19" ht="16" x14ac:dyDescent="0.2">
      <c r="A52" s="25" t="s">
        <v>7232</v>
      </c>
      <c r="B52" s="81" t="s">
        <v>8011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620</v>
      </c>
      <c r="R52" t="s">
        <v>7871</v>
      </c>
      <c r="S52" s="111">
        <v>19118</v>
      </c>
    </row>
    <row r="53" spans="1:19" ht="16" x14ac:dyDescent="0.2">
      <c r="A53" s="25" t="s">
        <v>7233</v>
      </c>
      <c r="B53" s="81" t="s">
        <v>8012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621</v>
      </c>
      <c r="R53" t="s">
        <v>7871</v>
      </c>
      <c r="S53" s="111">
        <v>19119</v>
      </c>
    </row>
    <row r="54" spans="1:19" ht="16" x14ac:dyDescent="0.2">
      <c r="A54" s="25" t="s">
        <v>7234</v>
      </c>
      <c r="B54" s="81" t="s">
        <v>8013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622</v>
      </c>
      <c r="R54" t="s">
        <v>7871</v>
      </c>
      <c r="S54" s="111">
        <v>19120</v>
      </c>
    </row>
    <row r="55" spans="1:19" ht="16" x14ac:dyDescent="0.2">
      <c r="A55" s="25" t="s">
        <v>7235</v>
      </c>
      <c r="B55" s="81" t="s">
        <v>8014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623</v>
      </c>
      <c r="R55" t="s">
        <v>7871</v>
      </c>
      <c r="S55" s="111">
        <v>19121</v>
      </c>
    </row>
    <row r="56" spans="1:19" ht="16" x14ac:dyDescent="0.2">
      <c r="A56" s="25" t="s">
        <v>7236</v>
      </c>
      <c r="B56" s="81" t="s">
        <v>8015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624</v>
      </c>
      <c r="R56" t="s">
        <v>7871</v>
      </c>
      <c r="S56" s="111">
        <v>19122</v>
      </c>
    </row>
    <row r="57" spans="1:19" ht="16" x14ac:dyDescent="0.2">
      <c r="A57" s="25" t="s">
        <v>7237</v>
      </c>
      <c r="B57" s="81" t="s">
        <v>8016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625</v>
      </c>
      <c r="R57" t="s">
        <v>7871</v>
      </c>
      <c r="S57" s="111">
        <v>19123</v>
      </c>
    </row>
    <row r="58" spans="1:19" ht="16" x14ac:dyDescent="0.2">
      <c r="A58" s="25" t="s">
        <v>7239</v>
      </c>
      <c r="B58" s="81" t="s">
        <v>8017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626</v>
      </c>
      <c r="R58" t="s">
        <v>7871</v>
      </c>
      <c r="S58" s="111">
        <v>19124</v>
      </c>
    </row>
    <row r="59" spans="1:19" ht="16" x14ac:dyDescent="0.2">
      <c r="A59" s="25" t="s">
        <v>7240</v>
      </c>
      <c r="B59" s="81" t="s">
        <v>8018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627</v>
      </c>
      <c r="R59" t="s">
        <v>7871</v>
      </c>
      <c r="S59" s="111">
        <v>19125</v>
      </c>
    </row>
    <row r="60" spans="1:19" ht="16" x14ac:dyDescent="0.2">
      <c r="A60" s="25" t="s">
        <v>7241</v>
      </c>
      <c r="B60" s="81" t="s">
        <v>8019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628</v>
      </c>
      <c r="R60" t="s">
        <v>7871</v>
      </c>
      <c r="S60" s="111">
        <v>19126</v>
      </c>
    </row>
    <row r="61" spans="1:19" ht="16" x14ac:dyDescent="0.2">
      <c r="A61" s="25" t="s">
        <v>7242</v>
      </c>
      <c r="B61" s="81" t="s">
        <v>8020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629</v>
      </c>
      <c r="R61" t="s">
        <v>7871</v>
      </c>
      <c r="S61" s="111">
        <v>19127</v>
      </c>
    </row>
    <row r="62" spans="1:19" ht="16" x14ac:dyDescent="0.2">
      <c r="A62" s="25" t="s">
        <v>7243</v>
      </c>
      <c r="B62" s="81" t="s">
        <v>8021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630</v>
      </c>
      <c r="R62" t="s">
        <v>7871</v>
      </c>
      <c r="S62" s="111">
        <v>19128</v>
      </c>
    </row>
    <row r="63" spans="1:19" ht="16" x14ac:dyDescent="0.2">
      <c r="A63" s="25" t="s">
        <v>7251</v>
      </c>
      <c r="B63" s="81" t="s">
        <v>7974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631</v>
      </c>
      <c r="R63" t="s">
        <v>7871</v>
      </c>
      <c r="S63" s="111">
        <v>19129</v>
      </c>
    </row>
    <row r="64" spans="1:19" ht="16" x14ac:dyDescent="0.2">
      <c r="A64" s="25" t="s">
        <v>7262</v>
      </c>
      <c r="B64" s="81" t="s">
        <v>7975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632</v>
      </c>
      <c r="R64" t="s">
        <v>7871</v>
      </c>
      <c r="S64" s="111">
        <v>19130</v>
      </c>
    </row>
    <row r="65" spans="1:19" ht="16" x14ac:dyDescent="0.2">
      <c r="A65" s="25" t="s">
        <v>7268</v>
      </c>
      <c r="B65" s="81" t="s">
        <v>7976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633</v>
      </c>
      <c r="R65" t="s">
        <v>7871</v>
      </c>
      <c r="S65" s="111">
        <v>19131</v>
      </c>
    </row>
    <row r="66" spans="1:19" ht="16" x14ac:dyDescent="0.2">
      <c r="A66" s="25" t="s">
        <v>7269</v>
      </c>
      <c r="B66" s="81" t="s">
        <v>7977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634</v>
      </c>
      <c r="R66" t="s">
        <v>7871</v>
      </c>
      <c r="S66" s="111">
        <v>19132</v>
      </c>
    </row>
    <row r="67" spans="1:19" ht="16" x14ac:dyDescent="0.2">
      <c r="A67" s="25" t="s">
        <v>7270</v>
      </c>
      <c r="B67" s="81" t="s">
        <v>7978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635</v>
      </c>
      <c r="R67" t="s">
        <v>7871</v>
      </c>
      <c r="S67" s="111">
        <v>19944</v>
      </c>
    </row>
    <row r="68" spans="1:19" ht="16" x14ac:dyDescent="0.2">
      <c r="A68" s="25" t="s">
        <v>7271</v>
      </c>
      <c r="B68" s="81" t="s">
        <v>7979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636</v>
      </c>
      <c r="R68" t="s">
        <v>7871</v>
      </c>
      <c r="S68" s="111">
        <v>19287</v>
      </c>
    </row>
    <row r="69" spans="1:19" ht="16" x14ac:dyDescent="0.2">
      <c r="A69" s="25" t="s">
        <v>7272</v>
      </c>
      <c r="B69" s="81" t="s">
        <v>7980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637</v>
      </c>
      <c r="R69" t="s">
        <v>7871</v>
      </c>
      <c r="S69" s="111">
        <v>19288</v>
      </c>
    </row>
    <row r="70" spans="1:19" ht="16" x14ac:dyDescent="0.2">
      <c r="A70" s="25" t="s">
        <v>7273</v>
      </c>
      <c r="B70" s="81" t="s">
        <v>7981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638</v>
      </c>
      <c r="R70" t="s">
        <v>7871</v>
      </c>
      <c r="S70" s="111">
        <v>19289</v>
      </c>
    </row>
    <row r="71" spans="1:19" ht="16" x14ac:dyDescent="0.2">
      <c r="A71" s="25" t="s">
        <v>7274</v>
      </c>
      <c r="B71" s="81" t="s">
        <v>7982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639</v>
      </c>
      <c r="R71" t="s">
        <v>7871</v>
      </c>
      <c r="S71" s="111">
        <v>19290</v>
      </c>
    </row>
    <row r="72" spans="1:19" ht="16" x14ac:dyDescent="0.2">
      <c r="A72" s="25" t="s">
        <v>7252</v>
      </c>
      <c r="B72" s="81" t="s">
        <v>7983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640</v>
      </c>
      <c r="R72" t="s">
        <v>7871</v>
      </c>
      <c r="S72" s="111">
        <v>19291</v>
      </c>
    </row>
    <row r="73" spans="1:19" ht="16" x14ac:dyDescent="0.2">
      <c r="A73" s="25" t="s">
        <v>7253</v>
      </c>
      <c r="B73" s="81" t="s">
        <v>7984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641</v>
      </c>
      <c r="R73" t="s">
        <v>7871</v>
      </c>
      <c r="S73" s="111">
        <v>19092</v>
      </c>
    </row>
    <row r="74" spans="1:19" ht="16" x14ac:dyDescent="0.2">
      <c r="A74" s="25" t="s">
        <v>7254</v>
      </c>
      <c r="B74" s="81" t="s">
        <v>7985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642</v>
      </c>
      <c r="R74" t="s">
        <v>7871</v>
      </c>
      <c r="S74" s="111">
        <v>19292</v>
      </c>
    </row>
    <row r="75" spans="1:19" ht="16" x14ac:dyDescent="0.2">
      <c r="A75" s="25" t="s">
        <v>7255</v>
      </c>
      <c r="B75" s="81" t="s">
        <v>7986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643</v>
      </c>
      <c r="R75" t="s">
        <v>7871</v>
      </c>
      <c r="S75" s="111">
        <v>19293</v>
      </c>
    </row>
    <row r="76" spans="1:19" ht="16" x14ac:dyDescent="0.2">
      <c r="A76" s="25" t="s">
        <v>7256</v>
      </c>
      <c r="B76" s="81" t="s">
        <v>7987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644</v>
      </c>
      <c r="R76" t="s">
        <v>7871</v>
      </c>
      <c r="S76" s="111">
        <v>19294</v>
      </c>
    </row>
    <row r="77" spans="1:19" ht="16" x14ac:dyDescent="0.2">
      <c r="A77" s="25" t="s">
        <v>7257</v>
      </c>
      <c r="B77" s="81" t="s">
        <v>7988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645</v>
      </c>
      <c r="R77" t="s">
        <v>7871</v>
      </c>
      <c r="S77" s="111">
        <v>19295</v>
      </c>
    </row>
    <row r="78" spans="1:19" ht="16" x14ac:dyDescent="0.2">
      <c r="A78" s="25" t="s">
        <v>7258</v>
      </c>
      <c r="B78" s="81" t="s">
        <v>7989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646</v>
      </c>
      <c r="R78" t="s">
        <v>7871</v>
      </c>
      <c r="S78" s="111">
        <v>19296</v>
      </c>
    </row>
    <row r="79" spans="1:19" ht="16" x14ac:dyDescent="0.2">
      <c r="A79" s="25" t="s">
        <v>7259</v>
      </c>
      <c r="B79" s="81" t="s">
        <v>7990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647</v>
      </c>
      <c r="R79" t="s">
        <v>7871</v>
      </c>
      <c r="S79" s="111">
        <v>19297</v>
      </c>
    </row>
    <row r="80" spans="1:19" ht="16" x14ac:dyDescent="0.2">
      <c r="A80" s="25" t="s">
        <v>7260</v>
      </c>
      <c r="B80" s="81" t="s">
        <v>7991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648</v>
      </c>
      <c r="S80" s="111">
        <v>10009048</v>
      </c>
    </row>
    <row r="81" spans="1:19" ht="16" x14ac:dyDescent="0.2">
      <c r="A81" s="25" t="s">
        <v>7261</v>
      </c>
      <c r="B81" s="81" t="s">
        <v>7992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649</v>
      </c>
      <c r="S81" s="111">
        <v>10008983</v>
      </c>
    </row>
    <row r="82" spans="1:19" ht="16" x14ac:dyDescent="0.2">
      <c r="A82" s="25" t="s">
        <v>7263</v>
      </c>
      <c r="B82" s="81" t="s">
        <v>7993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650</v>
      </c>
      <c r="S82" s="111">
        <v>10049326</v>
      </c>
    </row>
    <row r="83" spans="1:19" ht="16" x14ac:dyDescent="0.2">
      <c r="A83" s="25" t="s">
        <v>7264</v>
      </c>
      <c r="B83" s="81" t="s">
        <v>7994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651</v>
      </c>
      <c r="S83" s="111">
        <v>10009024</v>
      </c>
    </row>
    <row r="84" spans="1:19" ht="16" x14ac:dyDescent="0.2">
      <c r="A84" s="25" t="s">
        <v>7265</v>
      </c>
      <c r="B84" s="81" t="s">
        <v>7995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652</v>
      </c>
      <c r="S84" s="111">
        <v>10008981</v>
      </c>
    </row>
    <row r="85" spans="1:19" ht="16" x14ac:dyDescent="0.2">
      <c r="A85" s="25" t="s">
        <v>7266</v>
      </c>
      <c r="B85" s="81" t="s">
        <v>7996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653</v>
      </c>
      <c r="S85" s="111">
        <v>10009026</v>
      </c>
    </row>
    <row r="86" spans="1:19" ht="16" x14ac:dyDescent="0.2">
      <c r="A86" s="25" t="s">
        <v>7267</v>
      </c>
      <c r="B86" s="81" t="s">
        <v>7997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654</v>
      </c>
      <c r="S86" s="111">
        <v>10009025</v>
      </c>
    </row>
    <row r="87" spans="1:19" ht="16" x14ac:dyDescent="0.2">
      <c r="A87" s="25" t="s">
        <v>7202</v>
      </c>
      <c r="B87" s="81" t="s">
        <v>8022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655</v>
      </c>
      <c r="S87" s="111">
        <v>19317</v>
      </c>
    </row>
    <row r="88" spans="1:19" ht="16" x14ac:dyDescent="0.2">
      <c r="A88" s="25" t="s">
        <v>7176</v>
      </c>
      <c r="B88" s="81" t="s">
        <v>8023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656</v>
      </c>
      <c r="R88" t="s">
        <v>7873</v>
      </c>
      <c r="S88" s="111">
        <v>10044849</v>
      </c>
    </row>
    <row r="89" spans="1:19" ht="16" x14ac:dyDescent="0.2">
      <c r="A89" s="25" t="s">
        <v>7174</v>
      </c>
      <c r="B89" s="81" t="s">
        <v>8025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657</v>
      </c>
      <c r="S89" s="111">
        <v>10008980</v>
      </c>
    </row>
    <row r="90" spans="1:19" ht="16" x14ac:dyDescent="0.2">
      <c r="A90" s="25" t="s">
        <v>7173</v>
      </c>
      <c r="B90" s="81" t="s">
        <v>8033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658</v>
      </c>
      <c r="S90" s="111">
        <v>10008982</v>
      </c>
    </row>
    <row r="91" spans="1:19" ht="16" x14ac:dyDescent="0.2">
      <c r="A91" s="25" t="s">
        <v>7172</v>
      </c>
      <c r="B91" s="81" t="s">
        <v>8034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659</v>
      </c>
      <c r="S91" s="111">
        <v>10046604</v>
      </c>
    </row>
    <row r="92" spans="1:19" ht="16" x14ac:dyDescent="0.2">
      <c r="A92" t="s">
        <v>7155</v>
      </c>
      <c r="B92" s="81" t="s">
        <v>8041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660</v>
      </c>
      <c r="R92" t="s">
        <v>7868</v>
      </c>
      <c r="S92" s="111">
        <v>20068</v>
      </c>
    </row>
    <row r="93" spans="1:19" ht="16" x14ac:dyDescent="0.2">
      <c r="A93" t="s">
        <v>7156</v>
      </c>
      <c r="B93" s="81" t="s">
        <v>8087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661</v>
      </c>
      <c r="S93" s="111">
        <v>10008979</v>
      </c>
    </row>
    <row r="94" spans="1:19" ht="16" x14ac:dyDescent="0.2">
      <c r="A94" t="s">
        <v>7157</v>
      </c>
      <c r="B94" s="81" t="s">
        <v>8042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662</v>
      </c>
      <c r="S94" s="111">
        <v>10008976</v>
      </c>
    </row>
    <row r="95" spans="1:19" ht="16" x14ac:dyDescent="0.2">
      <c r="A95" s="25" t="s">
        <v>7158</v>
      </c>
      <c r="B95" s="81" t="s">
        <v>8043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663</v>
      </c>
      <c r="S95" s="111">
        <v>10008977</v>
      </c>
    </row>
    <row r="96" spans="1:19" ht="16" x14ac:dyDescent="0.2">
      <c r="A96" s="25" t="s">
        <v>7159</v>
      </c>
      <c r="B96" s="81" t="s">
        <v>8044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664</v>
      </c>
      <c r="S96" s="111">
        <v>10009076</v>
      </c>
    </row>
    <row r="97" spans="1:19" ht="16" x14ac:dyDescent="0.2">
      <c r="A97" s="25" t="s">
        <v>6918</v>
      </c>
      <c r="B97" s="81" t="s">
        <v>8045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665</v>
      </c>
      <c r="R97" t="s">
        <v>7868</v>
      </c>
      <c r="S97" s="111">
        <v>20066</v>
      </c>
    </row>
    <row r="98" spans="1:19" ht="16" x14ac:dyDescent="0.2">
      <c r="A98" s="25" t="s">
        <v>586</v>
      </c>
      <c r="B98" s="81" t="s">
        <v>8084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666</v>
      </c>
      <c r="R98" t="s">
        <v>7868</v>
      </c>
      <c r="S98" s="111">
        <v>20067</v>
      </c>
    </row>
    <row r="99" spans="1:19" ht="16" x14ac:dyDescent="0.2">
      <c r="A99" s="25" t="s">
        <v>580</v>
      </c>
      <c r="B99" s="81" t="s">
        <v>8085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667</v>
      </c>
      <c r="R99" t="s">
        <v>7870</v>
      </c>
      <c r="S99" s="111">
        <v>20070</v>
      </c>
    </row>
    <row r="100" spans="1:19" ht="16" x14ac:dyDescent="0.2">
      <c r="A100" s="25" t="s">
        <v>585</v>
      </c>
      <c r="B100" s="81" t="s">
        <v>8086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668</v>
      </c>
      <c r="R100" t="s">
        <v>7870</v>
      </c>
      <c r="S100" s="111">
        <v>20069</v>
      </c>
    </row>
    <row r="101" spans="1:19" ht="16" x14ac:dyDescent="0.2">
      <c r="A101" s="25" t="s">
        <v>1543</v>
      </c>
      <c r="B101" s="81" t="s">
        <v>8060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669</v>
      </c>
      <c r="R101" t="s">
        <v>7870</v>
      </c>
      <c r="S101" s="111">
        <v>20074</v>
      </c>
    </row>
    <row r="102" spans="1:19" ht="16" x14ac:dyDescent="0.2">
      <c r="A102" s="25" t="s">
        <v>1544</v>
      </c>
      <c r="B102" s="81" t="s">
        <v>8061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670</v>
      </c>
      <c r="S102" s="111">
        <v>10009075</v>
      </c>
    </row>
    <row r="103" spans="1:19" ht="16" x14ac:dyDescent="0.2">
      <c r="A103" s="25" t="s">
        <v>1545</v>
      </c>
      <c r="B103" s="81" t="s">
        <v>8062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671</v>
      </c>
      <c r="R103" t="s">
        <v>7868</v>
      </c>
      <c r="S103" s="111">
        <v>20064</v>
      </c>
    </row>
    <row r="104" spans="1:19" ht="16" x14ac:dyDescent="0.2">
      <c r="A104" s="25" t="s">
        <v>1546</v>
      </c>
      <c r="B104" s="81" t="s">
        <v>8063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672</v>
      </c>
      <c r="R104" t="s">
        <v>7868</v>
      </c>
      <c r="S104" s="111">
        <v>20065</v>
      </c>
    </row>
    <row r="105" spans="1:19" ht="16" x14ac:dyDescent="0.2">
      <c r="A105" s="25" t="s">
        <v>1547</v>
      </c>
      <c r="B105" s="81" t="s">
        <v>8064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673</v>
      </c>
      <c r="R105" t="s">
        <v>7867</v>
      </c>
      <c r="S105" s="111">
        <v>20399</v>
      </c>
    </row>
    <row r="106" spans="1:19" ht="16" x14ac:dyDescent="0.2">
      <c r="A106" s="25" t="s">
        <v>1548</v>
      </c>
      <c r="B106" s="81" t="s">
        <v>8065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674</v>
      </c>
      <c r="R106" t="s">
        <v>7867</v>
      </c>
      <c r="S106" s="111">
        <v>20400</v>
      </c>
    </row>
    <row r="107" spans="1:19" ht="16" x14ac:dyDescent="0.2">
      <c r="A107" s="25" t="s">
        <v>1549</v>
      </c>
      <c r="B107" s="81" t="s">
        <v>8066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675</v>
      </c>
      <c r="R107" t="s">
        <v>7867</v>
      </c>
      <c r="S107" s="111">
        <v>20401</v>
      </c>
    </row>
    <row r="108" spans="1:19" ht="16" x14ac:dyDescent="0.2">
      <c r="A108" s="25" t="s">
        <v>1550</v>
      </c>
      <c r="B108" s="81" t="s">
        <v>8067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676</v>
      </c>
      <c r="R108" t="s">
        <v>7867</v>
      </c>
      <c r="S108" s="111">
        <v>20402</v>
      </c>
    </row>
    <row r="109" spans="1:19" ht="16" x14ac:dyDescent="0.2">
      <c r="A109" s="25" t="s">
        <v>1551</v>
      </c>
      <c r="B109" s="81" t="s">
        <v>8068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677</v>
      </c>
      <c r="R109" t="s">
        <v>7867</v>
      </c>
      <c r="S109" s="111">
        <v>20403</v>
      </c>
    </row>
    <row r="110" spans="1:19" ht="16" x14ac:dyDescent="0.2">
      <c r="A110" s="25" t="s">
        <v>1552</v>
      </c>
      <c r="B110" s="81" t="s">
        <v>8069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678</v>
      </c>
      <c r="R110" t="s">
        <v>7867</v>
      </c>
      <c r="S110" s="111">
        <v>20404</v>
      </c>
    </row>
    <row r="111" spans="1:19" ht="16" x14ac:dyDescent="0.2">
      <c r="A111" s="25" t="s">
        <v>1553</v>
      </c>
      <c r="B111" s="81" t="s">
        <v>8070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679</v>
      </c>
      <c r="R111" t="s">
        <v>7867</v>
      </c>
      <c r="S111" s="111">
        <v>20405</v>
      </c>
    </row>
    <row r="112" spans="1:19" ht="16" x14ac:dyDescent="0.2">
      <c r="A112" s="25" t="s">
        <v>1554</v>
      </c>
      <c r="B112" s="81" t="s">
        <v>8071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680</v>
      </c>
      <c r="R112" t="s">
        <v>7867</v>
      </c>
      <c r="S112" s="111">
        <v>20406</v>
      </c>
    </row>
    <row r="113" spans="1:19" ht="16" x14ac:dyDescent="0.2">
      <c r="A113" s="25" t="s">
        <v>1555</v>
      </c>
      <c r="B113" s="81" t="s">
        <v>8072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681</v>
      </c>
      <c r="R113" t="s">
        <v>7867</v>
      </c>
      <c r="S113" s="111">
        <v>20407</v>
      </c>
    </row>
    <row r="114" spans="1:19" ht="16" x14ac:dyDescent="0.2">
      <c r="A114" s="25" t="s">
        <v>1556</v>
      </c>
      <c r="B114" s="81" t="s">
        <v>8073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682</v>
      </c>
      <c r="R114" t="s">
        <v>7867</v>
      </c>
      <c r="S114" s="111">
        <v>20408</v>
      </c>
    </row>
    <row r="115" spans="1:19" ht="16" x14ac:dyDescent="0.2">
      <c r="A115" s="25" t="s">
        <v>1557</v>
      </c>
      <c r="B115" s="81" t="s">
        <v>8074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683</v>
      </c>
      <c r="R115" t="s">
        <v>7867</v>
      </c>
      <c r="S115" s="111">
        <v>20409</v>
      </c>
    </row>
    <row r="116" spans="1:19" ht="16" x14ac:dyDescent="0.2">
      <c r="A116" s="25" t="s">
        <v>1558</v>
      </c>
      <c r="B116" s="81" t="s">
        <v>8075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684</v>
      </c>
      <c r="R116" t="s">
        <v>7867</v>
      </c>
      <c r="S116" s="111">
        <v>20410</v>
      </c>
    </row>
    <row r="117" spans="1:19" ht="16" x14ac:dyDescent="0.2">
      <c r="A117" s="25" t="s">
        <v>1559</v>
      </c>
      <c r="B117" s="81" t="s">
        <v>8076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685</v>
      </c>
      <c r="R117" t="s">
        <v>7867</v>
      </c>
      <c r="S117" s="111">
        <v>20411</v>
      </c>
    </row>
    <row r="118" spans="1:19" ht="16" x14ac:dyDescent="0.2">
      <c r="A118" s="25" t="s">
        <v>1560</v>
      </c>
      <c r="B118" s="81" t="s">
        <v>8077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686</v>
      </c>
      <c r="R118" t="s">
        <v>7867</v>
      </c>
      <c r="S118" s="111">
        <v>20412</v>
      </c>
    </row>
    <row r="119" spans="1:19" ht="16" x14ac:dyDescent="0.2">
      <c r="A119" s="25" t="s">
        <v>1561</v>
      </c>
      <c r="B119" s="81" t="s">
        <v>8078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687</v>
      </c>
      <c r="R119" t="s">
        <v>7867</v>
      </c>
      <c r="S119" s="111">
        <v>20413</v>
      </c>
    </row>
    <row r="120" spans="1:19" ht="16" x14ac:dyDescent="0.2">
      <c r="A120" s="25" t="s">
        <v>1562</v>
      </c>
      <c r="B120" s="81" t="s">
        <v>8079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688</v>
      </c>
      <c r="R120" t="s">
        <v>7867</v>
      </c>
      <c r="S120" s="111">
        <v>20414</v>
      </c>
    </row>
    <row r="121" spans="1:19" ht="16" x14ac:dyDescent="0.2">
      <c r="A121" s="25" t="s">
        <v>1563</v>
      </c>
      <c r="B121" s="81" t="s">
        <v>8080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689</v>
      </c>
      <c r="R121" t="s">
        <v>7867</v>
      </c>
      <c r="S121" s="111">
        <v>20415</v>
      </c>
    </row>
    <row r="122" spans="1:19" ht="16" x14ac:dyDescent="0.2">
      <c r="A122" s="25" t="s">
        <v>1564</v>
      </c>
      <c r="B122" s="81" t="s">
        <v>8081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690</v>
      </c>
      <c r="R122" t="s">
        <v>7867</v>
      </c>
      <c r="S122" s="111">
        <v>20416</v>
      </c>
    </row>
    <row r="123" spans="1:19" ht="16" x14ac:dyDescent="0.2">
      <c r="A123" s="25" t="s">
        <v>1565</v>
      </c>
      <c r="B123" s="81" t="s">
        <v>8082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691</v>
      </c>
      <c r="R123" t="s">
        <v>7867</v>
      </c>
      <c r="S123" s="111">
        <v>20417</v>
      </c>
    </row>
    <row r="124" spans="1:19" ht="16" x14ac:dyDescent="0.2">
      <c r="A124" s="25" t="s">
        <v>1566</v>
      </c>
      <c r="B124" s="81" t="s">
        <v>8083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692</v>
      </c>
      <c r="R124" t="s">
        <v>7867</v>
      </c>
      <c r="S124" s="111">
        <v>20418</v>
      </c>
    </row>
    <row r="125" spans="1:19" ht="16" x14ac:dyDescent="0.2">
      <c r="A125" s="25" t="s">
        <v>1464</v>
      </c>
      <c r="B125" s="81" t="s">
        <v>8089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693</v>
      </c>
      <c r="R125" t="s">
        <v>7867</v>
      </c>
      <c r="S125" s="111">
        <v>20419</v>
      </c>
    </row>
    <row r="126" spans="1:19" ht="16" x14ac:dyDescent="0.2">
      <c r="A126" s="25" t="s">
        <v>1465</v>
      </c>
      <c r="B126" s="81" t="s">
        <v>8090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694</v>
      </c>
      <c r="R126" t="s">
        <v>7867</v>
      </c>
      <c r="S126" s="111">
        <v>20420</v>
      </c>
    </row>
    <row r="127" spans="1:19" ht="16" x14ac:dyDescent="0.2">
      <c r="A127" s="25" t="s">
        <v>1466</v>
      </c>
      <c r="B127" s="81" t="s">
        <v>8091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695</v>
      </c>
      <c r="R127" t="s">
        <v>7867</v>
      </c>
      <c r="S127" s="111">
        <v>20421</v>
      </c>
    </row>
    <row r="128" spans="1:19" ht="16" x14ac:dyDescent="0.2">
      <c r="A128" s="25" t="s">
        <v>1467</v>
      </c>
      <c r="B128" s="81" t="s">
        <v>8092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696</v>
      </c>
      <c r="R128" t="s">
        <v>7867</v>
      </c>
      <c r="S128" s="111">
        <v>20422</v>
      </c>
    </row>
    <row r="129" spans="1:19" ht="16" x14ac:dyDescent="0.2">
      <c r="A129" s="25" t="s">
        <v>1468</v>
      </c>
      <c r="B129" s="81" t="s">
        <v>8093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697</v>
      </c>
      <c r="R129" t="s">
        <v>7867</v>
      </c>
      <c r="S129" s="111">
        <v>20375</v>
      </c>
    </row>
    <row r="130" spans="1:19" ht="16" x14ac:dyDescent="0.2">
      <c r="A130" s="25" t="s">
        <v>1469</v>
      </c>
      <c r="B130" s="81" t="s">
        <v>8094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698</v>
      </c>
      <c r="R130" t="s">
        <v>7867</v>
      </c>
      <c r="S130" s="111">
        <v>20376</v>
      </c>
    </row>
    <row r="131" spans="1:19" ht="16" x14ac:dyDescent="0.2">
      <c r="A131" s="25" t="s">
        <v>1470</v>
      </c>
      <c r="B131" s="81" t="s">
        <v>8095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699</v>
      </c>
      <c r="R131" t="s">
        <v>7867</v>
      </c>
      <c r="S131" s="111">
        <v>20377</v>
      </c>
    </row>
    <row r="132" spans="1:19" ht="16" x14ac:dyDescent="0.2">
      <c r="A132" s="25" t="s">
        <v>1471</v>
      </c>
      <c r="B132" s="81" t="s">
        <v>8096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700</v>
      </c>
      <c r="R132" t="s">
        <v>7867</v>
      </c>
      <c r="S132" s="111">
        <v>20378</v>
      </c>
    </row>
    <row r="133" spans="1:19" ht="16" x14ac:dyDescent="0.2">
      <c r="A133" s="25" t="s">
        <v>1472</v>
      </c>
      <c r="B133" s="81" t="s">
        <v>8097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701</v>
      </c>
      <c r="R133" t="s">
        <v>7867</v>
      </c>
      <c r="S133" s="111">
        <v>20379</v>
      </c>
    </row>
    <row r="134" spans="1:19" ht="16" x14ac:dyDescent="0.2">
      <c r="A134" s="25" t="s">
        <v>1473</v>
      </c>
      <c r="B134" s="81" t="s">
        <v>8098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702</v>
      </c>
      <c r="R134" t="s">
        <v>7867</v>
      </c>
      <c r="S134" s="111">
        <v>20380</v>
      </c>
    </row>
    <row r="135" spans="1:19" ht="16" x14ac:dyDescent="0.2">
      <c r="A135" s="25" t="s">
        <v>1474</v>
      </c>
      <c r="B135" s="81" t="s">
        <v>8099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703</v>
      </c>
      <c r="R135" t="s">
        <v>7867</v>
      </c>
      <c r="S135" s="111">
        <v>20381</v>
      </c>
    </row>
    <row r="136" spans="1:19" ht="16" x14ac:dyDescent="0.2">
      <c r="A136" s="25" t="s">
        <v>1475</v>
      </c>
      <c r="B136" s="81" t="s">
        <v>8100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704</v>
      </c>
      <c r="R136" t="s">
        <v>7867</v>
      </c>
      <c r="S136" s="111">
        <v>20382</v>
      </c>
    </row>
    <row r="137" spans="1:19" ht="16" x14ac:dyDescent="0.2">
      <c r="A137" s="25" t="s">
        <v>1476</v>
      </c>
      <c r="B137" s="81" t="s">
        <v>8101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705</v>
      </c>
      <c r="R137" t="s">
        <v>7867</v>
      </c>
      <c r="S137" s="111">
        <v>20383</v>
      </c>
    </row>
    <row r="138" spans="1:19" ht="16" x14ac:dyDescent="0.2">
      <c r="A138" s="25" t="s">
        <v>1477</v>
      </c>
      <c r="B138" s="81" t="s">
        <v>8102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706</v>
      </c>
      <c r="R138" t="s">
        <v>7867</v>
      </c>
      <c r="S138" s="111">
        <v>20384</v>
      </c>
    </row>
    <row r="139" spans="1:19" ht="16" x14ac:dyDescent="0.2">
      <c r="A139" s="25" t="s">
        <v>1478</v>
      </c>
      <c r="B139" s="81" t="s">
        <v>8103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707</v>
      </c>
      <c r="R139" t="s">
        <v>7867</v>
      </c>
      <c r="S139" s="111">
        <v>20385</v>
      </c>
    </row>
    <row r="140" spans="1:19" ht="16" x14ac:dyDescent="0.2">
      <c r="A140" s="25" t="s">
        <v>1479</v>
      </c>
      <c r="B140" s="81" t="s">
        <v>8104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708</v>
      </c>
      <c r="R140" t="s">
        <v>7867</v>
      </c>
      <c r="S140" s="111">
        <v>20386</v>
      </c>
    </row>
    <row r="141" spans="1:19" ht="16" x14ac:dyDescent="0.2">
      <c r="A141" s="25" t="s">
        <v>1480</v>
      </c>
      <c r="B141" s="81" t="s">
        <v>8105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709</v>
      </c>
      <c r="R141" t="s">
        <v>7867</v>
      </c>
      <c r="S141" s="111">
        <v>20387</v>
      </c>
    </row>
    <row r="142" spans="1:19" ht="16" x14ac:dyDescent="0.2">
      <c r="A142" s="25" t="s">
        <v>1481</v>
      </c>
      <c r="B142" s="81" t="s">
        <v>8106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710</v>
      </c>
      <c r="R142" t="s">
        <v>7867</v>
      </c>
      <c r="S142" s="111">
        <v>20388</v>
      </c>
    </row>
    <row r="143" spans="1:19" ht="16" x14ac:dyDescent="0.2">
      <c r="A143" s="25" t="s">
        <v>1482</v>
      </c>
      <c r="B143" s="81" t="s">
        <v>8107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711</v>
      </c>
      <c r="R143" t="s">
        <v>7867</v>
      </c>
      <c r="S143" s="111">
        <v>20389</v>
      </c>
    </row>
    <row r="144" spans="1:19" ht="16" x14ac:dyDescent="0.2">
      <c r="A144" s="25" t="s">
        <v>1483</v>
      </c>
      <c r="B144" s="81" t="s">
        <v>8108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712</v>
      </c>
      <c r="R144" t="s">
        <v>7867</v>
      </c>
      <c r="S144" s="111">
        <v>20390</v>
      </c>
    </row>
    <row r="145" spans="1:19" ht="16" x14ac:dyDescent="0.2">
      <c r="A145" s="25" t="s">
        <v>1484</v>
      </c>
      <c r="B145" s="81" t="s">
        <v>8109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713</v>
      </c>
      <c r="R145" t="s">
        <v>7867</v>
      </c>
      <c r="S145" s="111">
        <v>20391</v>
      </c>
    </row>
    <row r="146" spans="1:19" ht="16" x14ac:dyDescent="0.2">
      <c r="A146" s="25" t="s">
        <v>1485</v>
      </c>
      <c r="B146" s="81" t="s">
        <v>8110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714</v>
      </c>
      <c r="R146" t="s">
        <v>7867</v>
      </c>
      <c r="S146" s="111">
        <v>20392</v>
      </c>
    </row>
    <row r="147" spans="1:19" ht="16" x14ac:dyDescent="0.2">
      <c r="A147" s="25" t="s">
        <v>1486</v>
      </c>
      <c r="B147" s="81" t="s">
        <v>8111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715</v>
      </c>
      <c r="R147" t="s">
        <v>7867</v>
      </c>
      <c r="S147" s="111">
        <v>20393</v>
      </c>
    </row>
    <row r="148" spans="1:19" ht="16" x14ac:dyDescent="0.2">
      <c r="A148" s="25" t="s">
        <v>1487</v>
      </c>
      <c r="B148" s="81" t="s">
        <v>8112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716</v>
      </c>
      <c r="R148" t="s">
        <v>7867</v>
      </c>
      <c r="S148" s="111">
        <v>20394</v>
      </c>
    </row>
    <row r="149" spans="1:19" ht="16" x14ac:dyDescent="0.2">
      <c r="A149" s="25" t="s">
        <v>221</v>
      </c>
      <c r="B149" s="81" t="s">
        <v>8252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717</v>
      </c>
      <c r="R149" t="s">
        <v>7867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718</v>
      </c>
      <c r="R150" t="s">
        <v>7867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719</v>
      </c>
      <c r="R151" t="s">
        <v>7867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720</v>
      </c>
      <c r="R152" t="s">
        <v>7867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721</v>
      </c>
      <c r="R153" t="s">
        <v>7870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722</v>
      </c>
      <c r="R154" t="s">
        <v>7870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723</v>
      </c>
      <c r="R155" t="s">
        <v>7874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724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725</v>
      </c>
      <c r="R157" t="s">
        <v>7874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726</v>
      </c>
      <c r="R158" t="s">
        <v>7874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727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728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729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730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731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732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733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734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735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736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737</v>
      </c>
      <c r="R169" t="s">
        <v>7874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738</v>
      </c>
      <c r="R170" t="s">
        <v>7874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739</v>
      </c>
      <c r="R171" t="s">
        <v>7874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740</v>
      </c>
      <c r="R172" t="s">
        <v>7874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741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742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743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744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7874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745</v>
      </c>
      <c r="R178" t="s">
        <v>7874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746</v>
      </c>
      <c r="R179" t="s">
        <v>7874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747</v>
      </c>
      <c r="R180" t="s">
        <v>7874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748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749</v>
      </c>
      <c r="R182" t="s">
        <v>243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750</v>
      </c>
      <c r="R183" t="s">
        <v>243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751</v>
      </c>
      <c r="R184" t="s">
        <v>7867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752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753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754</v>
      </c>
      <c r="R187" t="s">
        <v>7867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755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756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757</v>
      </c>
      <c r="R190" t="s">
        <v>7867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758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759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760</v>
      </c>
      <c r="R193" t="s">
        <v>7867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761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762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763</v>
      </c>
      <c r="R196" t="s">
        <v>7867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764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765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766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767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768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769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770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771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772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773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774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775</v>
      </c>
      <c r="R208" t="s">
        <v>7867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776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777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778</v>
      </c>
      <c r="R211" t="s">
        <v>7867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779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780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781</v>
      </c>
      <c r="R214" t="s">
        <v>7867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782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783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784</v>
      </c>
      <c r="R217" t="s">
        <v>7867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785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786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787</v>
      </c>
      <c r="R220" t="s">
        <v>7867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788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789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790</v>
      </c>
      <c r="R223" t="s">
        <v>7867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791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792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793</v>
      </c>
      <c r="R226" t="s">
        <v>7867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794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795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796</v>
      </c>
      <c r="R229" t="s">
        <v>7867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797</v>
      </c>
      <c r="R230" t="s">
        <v>7872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798</v>
      </c>
      <c r="R231" t="s">
        <v>7872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799</v>
      </c>
      <c r="R232" t="s">
        <v>7872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800</v>
      </c>
      <c r="R233" t="s">
        <v>7872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801</v>
      </c>
      <c r="R234" t="s">
        <v>7872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802</v>
      </c>
      <c r="R235" t="s">
        <v>7872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803</v>
      </c>
      <c r="R236" t="s">
        <v>7872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804</v>
      </c>
      <c r="R237" t="s">
        <v>7872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805</v>
      </c>
      <c r="R238" t="s">
        <v>7872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806</v>
      </c>
      <c r="R239" t="s">
        <v>7872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807</v>
      </c>
      <c r="R240" t="s">
        <v>7872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808</v>
      </c>
      <c r="R241" t="s">
        <v>7872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809</v>
      </c>
      <c r="R242" t="s">
        <v>7872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810</v>
      </c>
      <c r="R243" t="s">
        <v>7872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811</v>
      </c>
      <c r="R244" t="s">
        <v>7872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812</v>
      </c>
      <c r="R245" t="s">
        <v>7872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813</v>
      </c>
      <c r="R246" t="s">
        <v>7872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814</v>
      </c>
      <c r="R247" t="s">
        <v>7872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815</v>
      </c>
      <c r="R248" t="s">
        <v>7872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816</v>
      </c>
      <c r="R249" t="s">
        <v>7872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817</v>
      </c>
      <c r="R250" t="s">
        <v>7872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818</v>
      </c>
      <c r="R251" t="s">
        <v>7872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819</v>
      </c>
      <c r="R252" t="s">
        <v>7872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820</v>
      </c>
      <c r="R253" t="s">
        <v>7872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821</v>
      </c>
      <c r="R254" t="s">
        <v>7872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822</v>
      </c>
      <c r="R255" t="s">
        <v>7872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823</v>
      </c>
      <c r="R256" t="s">
        <v>7872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824</v>
      </c>
      <c r="R257" t="s">
        <v>7872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825</v>
      </c>
      <c r="R258" t="s">
        <v>7872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826</v>
      </c>
      <c r="R259" t="s">
        <v>7872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827</v>
      </c>
      <c r="R260" t="s">
        <v>7872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828</v>
      </c>
      <c r="R261" t="s">
        <v>7872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829</v>
      </c>
      <c r="R262" t="s">
        <v>7872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830</v>
      </c>
      <c r="R263" t="s">
        <v>7872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831</v>
      </c>
      <c r="R264" t="s">
        <v>7872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832</v>
      </c>
      <c r="R265" t="s">
        <v>7872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833</v>
      </c>
      <c r="R266" t="s">
        <v>7872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834</v>
      </c>
      <c r="R267" t="s">
        <v>7872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835</v>
      </c>
      <c r="R268" t="s">
        <v>7872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836</v>
      </c>
      <c r="R269" t="s">
        <v>7872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837</v>
      </c>
      <c r="R270" t="s">
        <v>7872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838</v>
      </c>
      <c r="R271" t="s">
        <v>7872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839</v>
      </c>
      <c r="R272" t="s">
        <v>7872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840</v>
      </c>
      <c r="R273" t="s">
        <v>7872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841</v>
      </c>
      <c r="R274" t="s">
        <v>7872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842</v>
      </c>
      <c r="R275" t="s">
        <v>7872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843</v>
      </c>
      <c r="R276" t="s">
        <v>7872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844</v>
      </c>
      <c r="R277" t="s">
        <v>7872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845</v>
      </c>
      <c r="R278" t="s">
        <v>7872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846</v>
      </c>
      <c r="R279" t="s">
        <v>7872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847</v>
      </c>
      <c r="R280" t="s">
        <v>7872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848</v>
      </c>
      <c r="R281" t="s">
        <v>7872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849</v>
      </c>
      <c r="R282" t="s">
        <v>7872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850</v>
      </c>
      <c r="R283" t="s">
        <v>7872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851</v>
      </c>
      <c r="R284" t="s">
        <v>7872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852</v>
      </c>
      <c r="R285" t="s">
        <v>7872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853</v>
      </c>
      <c r="R286" t="s">
        <v>7872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854</v>
      </c>
      <c r="R287" t="s">
        <v>7872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855</v>
      </c>
      <c r="R288" t="s">
        <v>7872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856</v>
      </c>
      <c r="R289" t="s">
        <v>7872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857</v>
      </c>
      <c r="R290" t="s">
        <v>7868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8159</v>
      </c>
      <c r="R291" t="s">
        <v>7937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858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859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860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861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862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863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864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865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866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867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868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869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870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871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872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873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874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875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876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877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878</v>
      </c>
      <c r="R312" t="s">
        <v>7868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879</v>
      </c>
      <c r="R313" t="s">
        <v>7868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880</v>
      </c>
      <c r="R314" t="s">
        <v>7868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881</v>
      </c>
      <c r="R315" t="s">
        <v>7868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882</v>
      </c>
      <c r="R316" t="s">
        <v>7868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883</v>
      </c>
      <c r="R317" t="s">
        <v>7868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884</v>
      </c>
      <c r="R318" t="s">
        <v>7868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885</v>
      </c>
      <c r="R319" t="s">
        <v>7868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886</v>
      </c>
      <c r="R320" t="s">
        <v>7868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887</v>
      </c>
      <c r="R321" t="s">
        <v>7868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888</v>
      </c>
      <c r="R322" t="s">
        <v>7868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889</v>
      </c>
      <c r="R323" t="s">
        <v>7868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890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891</v>
      </c>
      <c r="R325" t="s">
        <v>7868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892</v>
      </c>
      <c r="R326" t="s">
        <v>7868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893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894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895</v>
      </c>
      <c r="R329" t="s">
        <v>7868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896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897</v>
      </c>
      <c r="R331" t="s">
        <v>7868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898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899</v>
      </c>
      <c r="R333" t="s">
        <v>7868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900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901</v>
      </c>
      <c r="R335" t="s">
        <v>7868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902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903</v>
      </c>
      <c r="R337" t="s">
        <v>7868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904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905</v>
      </c>
      <c r="R339" t="s">
        <v>7868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906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907</v>
      </c>
      <c r="R341" t="s">
        <v>7868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908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909</v>
      </c>
      <c r="R343" t="s">
        <v>7868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910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911</v>
      </c>
      <c r="R345" t="s">
        <v>7868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912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913</v>
      </c>
      <c r="R347" t="s">
        <v>7868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914</v>
      </c>
      <c r="R348" t="s">
        <v>7868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915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916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917</v>
      </c>
      <c r="R351" t="s">
        <v>7868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918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919</v>
      </c>
      <c r="R353" t="s">
        <v>7868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920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921</v>
      </c>
      <c r="R355" t="s">
        <v>7868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922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923</v>
      </c>
      <c r="R357" t="s">
        <v>7868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924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925</v>
      </c>
      <c r="R359" t="s">
        <v>7868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926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927</v>
      </c>
      <c r="R361" t="s">
        <v>7868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928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929</v>
      </c>
      <c r="R363" t="s">
        <v>7868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930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931</v>
      </c>
      <c r="R365" t="s">
        <v>7868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932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933</v>
      </c>
      <c r="R367" t="s">
        <v>7868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934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935</v>
      </c>
      <c r="R369" t="s">
        <v>7868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936</v>
      </c>
      <c r="R370" t="s">
        <v>7868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937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938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939</v>
      </c>
      <c r="R373" t="s">
        <v>7868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940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941</v>
      </c>
      <c r="R375" t="s">
        <v>7868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942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943</v>
      </c>
      <c r="R377" t="s">
        <v>7868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944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945</v>
      </c>
      <c r="R379" t="s">
        <v>7868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946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947</v>
      </c>
      <c r="R381" t="s">
        <v>7868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948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949</v>
      </c>
      <c r="R383" t="s">
        <v>7868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950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951</v>
      </c>
      <c r="R385" t="s">
        <v>7868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952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953</v>
      </c>
      <c r="R387" t="s">
        <v>7868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954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955</v>
      </c>
      <c r="R389" t="s">
        <v>7868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956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957</v>
      </c>
      <c r="R391" t="s">
        <v>7868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958</v>
      </c>
      <c r="R392" t="s">
        <v>7868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959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960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961</v>
      </c>
      <c r="R395" t="s">
        <v>7868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962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963</v>
      </c>
      <c r="R397" t="s">
        <v>7868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964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965</v>
      </c>
      <c r="R399" t="s">
        <v>7868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966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967</v>
      </c>
      <c r="R401" t="s">
        <v>7868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968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969</v>
      </c>
      <c r="R403" t="s">
        <v>7868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970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971</v>
      </c>
      <c r="R405" t="s">
        <v>7868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972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973</v>
      </c>
      <c r="R407" t="s">
        <v>7868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974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975</v>
      </c>
      <c r="R409" t="s">
        <v>7868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976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977</v>
      </c>
      <c r="R411" t="s">
        <v>7867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978</v>
      </c>
      <c r="R412" t="s">
        <v>7867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979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980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981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982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983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984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985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986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987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988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989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990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991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992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993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994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995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996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997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998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999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1000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1001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1002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1003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1004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1005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1006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1007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1008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1009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1010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1011</v>
      </c>
      <c r="R445" t="s">
        <v>7868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1012</v>
      </c>
      <c r="R446" t="s">
        <v>7874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1013</v>
      </c>
      <c r="R447" t="s">
        <v>7875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1014</v>
      </c>
      <c r="R448" t="s">
        <v>7875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1015</v>
      </c>
      <c r="R449" t="s">
        <v>7875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1016</v>
      </c>
      <c r="R450" t="s">
        <v>7875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1017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1018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1019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1020</v>
      </c>
      <c r="R454" t="s">
        <v>7876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1021</v>
      </c>
      <c r="R455" t="s">
        <v>7876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1022</v>
      </c>
      <c r="R456" t="s">
        <v>7877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1023</v>
      </c>
      <c r="R457" t="s">
        <v>7877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1024</v>
      </c>
      <c r="R458" t="s">
        <v>7877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1025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1026</v>
      </c>
      <c r="R460" t="s">
        <v>7878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1027</v>
      </c>
      <c r="R461" t="s">
        <v>7878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1028</v>
      </c>
      <c r="R462" t="s">
        <v>7867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1029</v>
      </c>
      <c r="R463" t="s">
        <v>7877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1030</v>
      </c>
      <c r="R464" t="s">
        <v>7877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1031</v>
      </c>
      <c r="R465" t="s">
        <v>7877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1032</v>
      </c>
      <c r="R466" t="s">
        <v>7877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1033</v>
      </c>
      <c r="R467" t="s">
        <v>7876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1034</v>
      </c>
      <c r="R468" t="s">
        <v>7876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1035</v>
      </c>
      <c r="R469" t="s">
        <v>7876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1036</v>
      </c>
      <c r="R470" t="s">
        <v>7877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1037</v>
      </c>
      <c r="R471" t="s">
        <v>7876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1038</v>
      </c>
      <c r="R472" t="s">
        <v>7876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1039</v>
      </c>
      <c r="R473" t="s">
        <v>7877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1040</v>
      </c>
      <c r="R474" t="s">
        <v>7877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1041</v>
      </c>
      <c r="R475" t="s">
        <v>7876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1042</v>
      </c>
      <c r="R476" t="s">
        <v>7877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1043</v>
      </c>
      <c r="R477" t="s">
        <v>7877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1044</v>
      </c>
      <c r="R478" t="s">
        <v>7877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1045</v>
      </c>
      <c r="R479" t="s">
        <v>7876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1046</v>
      </c>
      <c r="R480" t="s">
        <v>7877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1047</v>
      </c>
      <c r="R481" t="s">
        <v>7877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1048</v>
      </c>
      <c r="R482" t="s">
        <v>7877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1049</v>
      </c>
      <c r="R483" t="s">
        <v>7876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1050</v>
      </c>
      <c r="R484" t="s">
        <v>7876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1051</v>
      </c>
      <c r="R485" t="s">
        <v>7876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1052</v>
      </c>
      <c r="R486" t="s">
        <v>7877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1053</v>
      </c>
      <c r="R487" t="s">
        <v>7867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1054</v>
      </c>
      <c r="R488" t="s">
        <v>7867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1055</v>
      </c>
      <c r="R489" t="s">
        <v>7867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1056</v>
      </c>
      <c r="R490" t="s">
        <v>7867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1057</v>
      </c>
      <c r="R491" t="s">
        <v>7867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1058</v>
      </c>
      <c r="R492" t="s">
        <v>7867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1059</v>
      </c>
      <c r="R493" t="s">
        <v>7867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1060</v>
      </c>
      <c r="R494" t="s">
        <v>7867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1061</v>
      </c>
      <c r="R495" t="s">
        <v>7867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1062</v>
      </c>
      <c r="R496" t="s">
        <v>7867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1063</v>
      </c>
      <c r="R497" t="s">
        <v>7867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1064</v>
      </c>
      <c r="R498" t="s">
        <v>7867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1065</v>
      </c>
      <c r="R499" t="s">
        <v>7867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1066</v>
      </c>
      <c r="R500" t="s">
        <v>7867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1067</v>
      </c>
      <c r="R501" t="s">
        <v>7867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1068</v>
      </c>
      <c r="R502" t="s">
        <v>7867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1069</v>
      </c>
      <c r="R503" t="s">
        <v>7868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1070</v>
      </c>
      <c r="R504" t="s">
        <v>7868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1071</v>
      </c>
      <c r="R505" t="s">
        <v>7870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1072</v>
      </c>
      <c r="R506" t="s">
        <v>7870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1073</v>
      </c>
      <c r="R507" t="s">
        <v>7870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1074</v>
      </c>
      <c r="R508" t="s">
        <v>7871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1075</v>
      </c>
      <c r="R509" t="s">
        <v>7871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1076</v>
      </c>
      <c r="R510" t="s">
        <v>7871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1077</v>
      </c>
      <c r="R511" t="s">
        <v>7879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1078</v>
      </c>
      <c r="R512" t="s">
        <v>7880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1079</v>
      </c>
      <c r="R513" t="s">
        <v>7880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1080</v>
      </c>
      <c r="R514" t="s">
        <v>7881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1081</v>
      </c>
      <c r="R515" t="s">
        <v>7880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1082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1083</v>
      </c>
      <c r="R517" t="s">
        <v>7882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1084</v>
      </c>
      <c r="R518" t="s">
        <v>7867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1085</v>
      </c>
      <c r="R519" t="s">
        <v>7868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1086</v>
      </c>
      <c r="R520" t="s">
        <v>7867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1087</v>
      </c>
      <c r="R521" t="s">
        <v>243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1088</v>
      </c>
      <c r="R522" t="s">
        <v>7871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1089</v>
      </c>
      <c r="R523" t="s">
        <v>7874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1090</v>
      </c>
      <c r="R524" t="s">
        <v>7877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1091</v>
      </c>
      <c r="R525" t="s">
        <v>7877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1092</v>
      </c>
      <c r="R526" t="s">
        <v>7867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1093</v>
      </c>
      <c r="R527" t="s">
        <v>7867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1094</v>
      </c>
      <c r="R528" t="s">
        <v>7868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1095</v>
      </c>
      <c r="R529" t="s">
        <v>7868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1096</v>
      </c>
      <c r="R530" t="s">
        <v>7870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1097</v>
      </c>
      <c r="R531" t="s">
        <v>7870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1098</v>
      </c>
      <c r="R532" t="s">
        <v>7883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1099</v>
      </c>
      <c r="R533" t="s">
        <v>7883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1100</v>
      </c>
      <c r="R534" t="s">
        <v>7883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1101</v>
      </c>
      <c r="R535" t="s">
        <v>7883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1102</v>
      </c>
      <c r="R536" t="s">
        <v>243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1103</v>
      </c>
      <c r="R537" t="s">
        <v>243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1104</v>
      </c>
      <c r="R538" t="s">
        <v>243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1105</v>
      </c>
      <c r="R539" t="s">
        <v>243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1106</v>
      </c>
      <c r="R540" t="s">
        <v>7884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1107</v>
      </c>
      <c r="R541" t="s">
        <v>7884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1108</v>
      </c>
      <c r="R542" t="s">
        <v>7884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1109</v>
      </c>
      <c r="R543" t="s">
        <v>7884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1110</v>
      </c>
      <c r="R544" t="s">
        <v>7884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1111</v>
      </c>
      <c r="R545" t="s">
        <v>7884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1112</v>
      </c>
      <c r="R546" t="s">
        <v>7884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1113</v>
      </c>
      <c r="R547" t="s">
        <v>7884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1114</v>
      </c>
      <c r="R548" t="s">
        <v>7884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1115</v>
      </c>
      <c r="R549" t="s">
        <v>7884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1116</v>
      </c>
      <c r="R550" t="s">
        <v>7884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1117</v>
      </c>
      <c r="R551" t="s">
        <v>7884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1118</v>
      </c>
      <c r="R552" t="s">
        <v>7884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1119</v>
      </c>
      <c r="R553" t="s">
        <v>7884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1120</v>
      </c>
      <c r="R554" t="s">
        <v>7884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1121</v>
      </c>
      <c r="R555" t="s">
        <v>7884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1122</v>
      </c>
      <c r="R556" t="s">
        <v>7884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1123</v>
      </c>
      <c r="R557" t="s">
        <v>7884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1124</v>
      </c>
      <c r="R558" t="s">
        <v>7884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1125</v>
      </c>
      <c r="R559" t="s">
        <v>7884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1126</v>
      </c>
      <c r="R560" t="s">
        <v>7884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1127</v>
      </c>
      <c r="R561" t="s">
        <v>7884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1128</v>
      </c>
      <c r="R562" t="s">
        <v>7884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1129</v>
      </c>
      <c r="R563" t="s">
        <v>7884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1130</v>
      </c>
      <c r="R564" t="s">
        <v>7884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1131</v>
      </c>
      <c r="R565" t="s">
        <v>243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1132</v>
      </c>
      <c r="R566" t="s">
        <v>7884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1133</v>
      </c>
      <c r="R567" t="s">
        <v>243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1134</v>
      </c>
      <c r="R568" t="s">
        <v>7884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1135</v>
      </c>
      <c r="R569" t="s">
        <v>243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1136</v>
      </c>
      <c r="R570" t="s">
        <v>7884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1137</v>
      </c>
      <c r="R571" t="s">
        <v>7884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1138</v>
      </c>
      <c r="R572" t="s">
        <v>7884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1139</v>
      </c>
      <c r="R573" t="s">
        <v>7871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1140</v>
      </c>
      <c r="R574" t="s">
        <v>7871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1141</v>
      </c>
      <c r="R575" t="s">
        <v>243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1142</v>
      </c>
      <c r="R576" t="s">
        <v>7884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1143</v>
      </c>
      <c r="R577" t="s">
        <v>7884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1144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1145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1146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1147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1148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1149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1150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1151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1152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1153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1154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1155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1156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1157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1158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1159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1160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1161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1162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1163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1164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1165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1166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1167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1168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1169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1170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1171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1172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1173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1174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1175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1176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1177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1178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1179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1180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1181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1182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1183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1184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1185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1186</v>
      </c>
      <c r="R620" t="s">
        <v>7885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1187</v>
      </c>
      <c r="R621" t="s">
        <v>7867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1188</v>
      </c>
      <c r="R622" t="s">
        <v>7867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1189</v>
      </c>
      <c r="R623" t="s">
        <v>7867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1190</v>
      </c>
      <c r="R624" t="s">
        <v>7867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1191</v>
      </c>
      <c r="R625" t="s">
        <v>7867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1192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1193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1194</v>
      </c>
      <c r="R628" t="s">
        <v>7868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1195</v>
      </c>
      <c r="R629" t="s">
        <v>7868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1196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1197</v>
      </c>
      <c r="R631" t="s">
        <v>7871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1198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1199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1200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1201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1202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1203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1204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1205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1206</v>
      </c>
      <c r="R640" t="s">
        <v>243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1207</v>
      </c>
      <c r="R641" t="s">
        <v>243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1208</v>
      </c>
      <c r="R642" t="s">
        <v>7871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1209</v>
      </c>
      <c r="R643" t="s">
        <v>7871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1210</v>
      </c>
      <c r="R644" t="s">
        <v>243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1211</v>
      </c>
      <c r="R645" t="s">
        <v>243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1212</v>
      </c>
      <c r="R646" t="s">
        <v>243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1213</v>
      </c>
      <c r="R647" t="s">
        <v>7886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1214</v>
      </c>
      <c r="R648" t="s">
        <v>243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1215</v>
      </c>
      <c r="R649" t="s">
        <v>243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1216</v>
      </c>
      <c r="R650" t="s">
        <v>243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1217</v>
      </c>
      <c r="R651" t="s">
        <v>243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1218</v>
      </c>
      <c r="R652" t="s">
        <v>7880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1219</v>
      </c>
      <c r="R653" t="s">
        <v>7880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1220</v>
      </c>
      <c r="R654" t="s">
        <v>166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1221</v>
      </c>
      <c r="R655" t="s">
        <v>7887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1222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1223</v>
      </c>
      <c r="R657" t="s">
        <v>7888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1224</v>
      </c>
      <c r="R658" t="s">
        <v>7888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1225</v>
      </c>
      <c r="R659" t="s">
        <v>7886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1226</v>
      </c>
      <c r="R660" t="s">
        <v>7886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1227</v>
      </c>
      <c r="R661" t="s">
        <v>7886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1228</v>
      </c>
      <c r="R662" t="s">
        <v>7886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1229</v>
      </c>
      <c r="R663" t="s">
        <v>7886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1230</v>
      </c>
      <c r="R664" t="s">
        <v>7886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1231</v>
      </c>
      <c r="R665" t="s">
        <v>7886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1232</v>
      </c>
      <c r="R666" t="s">
        <v>7886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1233</v>
      </c>
      <c r="R667" t="s">
        <v>7886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1234</v>
      </c>
      <c r="R668" t="s">
        <v>7886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1235</v>
      </c>
      <c r="R669" t="s">
        <v>7886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1236</v>
      </c>
      <c r="R670" t="s">
        <v>7886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1237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1238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1239</v>
      </c>
      <c r="R673" t="s">
        <v>7889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1240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1241</v>
      </c>
      <c r="R675" t="s">
        <v>7890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1242</v>
      </c>
      <c r="R676" t="s">
        <v>7891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1243</v>
      </c>
      <c r="R677" t="s">
        <v>7870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1244</v>
      </c>
      <c r="R678" t="s">
        <v>7868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1245</v>
      </c>
      <c r="R679" t="s">
        <v>7870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1246</v>
      </c>
      <c r="R680" t="s">
        <v>7870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1247</v>
      </c>
      <c r="R681" t="s">
        <v>7870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1248</v>
      </c>
      <c r="R682" t="s">
        <v>7870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1249</v>
      </c>
      <c r="R683" t="s">
        <v>243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1250</v>
      </c>
      <c r="R684" t="s">
        <v>243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1251</v>
      </c>
      <c r="R685" t="s">
        <v>7871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1252</v>
      </c>
      <c r="R686" t="s">
        <v>243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1253</v>
      </c>
      <c r="R687" t="s">
        <v>243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1254</v>
      </c>
      <c r="R688" t="s">
        <v>243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1255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1256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1257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1258</v>
      </c>
      <c r="R692" t="s">
        <v>7892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1259</v>
      </c>
      <c r="R693" t="s">
        <v>7892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1260</v>
      </c>
      <c r="R694" t="s">
        <v>7892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1261</v>
      </c>
      <c r="R695" t="s">
        <v>7892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1262</v>
      </c>
      <c r="R696" t="s">
        <v>7892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1263</v>
      </c>
      <c r="R697" t="s">
        <v>7892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1264</v>
      </c>
      <c r="R698" t="s">
        <v>7892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1265</v>
      </c>
      <c r="R699" t="s">
        <v>7892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1266</v>
      </c>
      <c r="R700" t="s">
        <v>7892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1267</v>
      </c>
      <c r="R701" t="s">
        <v>7892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1268</v>
      </c>
      <c r="R702" t="s">
        <v>7892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1269</v>
      </c>
      <c r="R703" t="s">
        <v>7892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1270</v>
      </c>
      <c r="R704" t="s">
        <v>7892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1271</v>
      </c>
      <c r="R705" t="s">
        <v>7892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1272</v>
      </c>
      <c r="R706" t="s">
        <v>7892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1273</v>
      </c>
      <c r="R707" t="s">
        <v>7892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1274</v>
      </c>
      <c r="R708" t="s">
        <v>7892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1275</v>
      </c>
      <c r="R709" t="s">
        <v>7892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1276</v>
      </c>
      <c r="R710" t="s">
        <v>7892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1277</v>
      </c>
      <c r="R711" t="s">
        <v>7892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1278</v>
      </c>
      <c r="R712" t="s">
        <v>7892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1279</v>
      </c>
      <c r="R713" t="s">
        <v>7892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1280</v>
      </c>
      <c r="R714" t="s">
        <v>7892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1281</v>
      </c>
      <c r="R715" t="s">
        <v>7892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1282</v>
      </c>
      <c r="R716" t="s">
        <v>7892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1283</v>
      </c>
      <c r="R717" t="s">
        <v>243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1284</v>
      </c>
      <c r="R718" t="s">
        <v>243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1285</v>
      </c>
      <c r="R719" t="s">
        <v>243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1286</v>
      </c>
      <c r="R720" t="s">
        <v>243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1287</v>
      </c>
      <c r="R721" t="s">
        <v>243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1288</v>
      </c>
      <c r="R722" t="s">
        <v>243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1289</v>
      </c>
      <c r="R723" t="s">
        <v>243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1290</v>
      </c>
      <c r="R724" t="s">
        <v>243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1291</v>
      </c>
      <c r="R725" t="s">
        <v>243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1292</v>
      </c>
      <c r="R726" t="s">
        <v>243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1293</v>
      </c>
      <c r="R727" t="s">
        <v>243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1294</v>
      </c>
      <c r="R728" t="s">
        <v>243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1295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1296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1297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1298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1299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1300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1301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1302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1303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1304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1305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1306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1307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1308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1309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1310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1311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1312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1313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1314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1315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1316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1317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1318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1319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1320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1321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1322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1323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1324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1325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1326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1327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1328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1329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1330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1331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1332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1333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1334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1335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1336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1337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1338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1339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1340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1341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1342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1343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1344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1345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1346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1347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1348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1349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1350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1351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1352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1353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1354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1355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1356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1357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1358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1359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1360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1361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1362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1363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1364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1365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1366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1367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1368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1369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1370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1371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1372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1373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1374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1375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1376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1377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1378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1379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1380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1381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1382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1383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1384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1385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1386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1387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1388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1389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1390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1391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1392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1393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1394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1395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1396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1397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1398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1399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1400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1401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1402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1403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1404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1405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1406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1407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1408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1409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1410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1411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1412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1413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1414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1415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1416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1417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1418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1419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1420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1421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1422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1423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1424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1425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1426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1427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1428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1429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1430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1431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1432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1433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1434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1435</v>
      </c>
      <c r="R869" t="s">
        <v>7880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1436</v>
      </c>
      <c r="R870" t="s">
        <v>7880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1437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1438</v>
      </c>
      <c r="R872" t="s">
        <v>7893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1439</v>
      </c>
      <c r="R873" t="s">
        <v>7893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1440</v>
      </c>
      <c r="R874" t="s">
        <v>7867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1441</v>
      </c>
      <c r="R875" t="s">
        <v>7867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1442</v>
      </c>
      <c r="R876" t="s">
        <v>7867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1443</v>
      </c>
      <c r="R877" t="s">
        <v>7867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1444</v>
      </c>
      <c r="R878" t="s">
        <v>7867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1445</v>
      </c>
      <c r="R879" t="s">
        <v>7867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1446</v>
      </c>
      <c r="R880" t="s">
        <v>7867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1447</v>
      </c>
      <c r="R881" t="s">
        <v>7867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1448</v>
      </c>
      <c r="R882" t="s">
        <v>7867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1449</v>
      </c>
      <c r="R883" t="s">
        <v>7867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1450</v>
      </c>
      <c r="R884" t="s">
        <v>7867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1451</v>
      </c>
      <c r="R885" t="s">
        <v>7867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1452</v>
      </c>
      <c r="R886" t="s">
        <v>7867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1453</v>
      </c>
      <c r="R887" t="s">
        <v>7867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1454</v>
      </c>
      <c r="R888" t="s">
        <v>7867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1455</v>
      </c>
      <c r="R889" t="s">
        <v>7867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1456</v>
      </c>
      <c r="R890" t="s">
        <v>7867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1457</v>
      </c>
      <c r="R891" t="s">
        <v>7867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1458</v>
      </c>
      <c r="R892" t="s">
        <v>7867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1459</v>
      </c>
      <c r="R893" t="s">
        <v>7867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1460</v>
      </c>
      <c r="R894" t="s">
        <v>7867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1461</v>
      </c>
      <c r="R895" t="s">
        <v>7867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1462</v>
      </c>
      <c r="R896" t="s">
        <v>7867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1463</v>
      </c>
      <c r="R897" t="s">
        <v>7867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1464</v>
      </c>
      <c r="R898" t="s">
        <v>7894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1465</v>
      </c>
      <c r="R899" t="s">
        <v>7894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1466</v>
      </c>
      <c r="R900" t="s">
        <v>7894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1467</v>
      </c>
      <c r="R901" t="s">
        <v>7894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1468</v>
      </c>
      <c r="R902" t="s">
        <v>7894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1469</v>
      </c>
      <c r="R903" t="s">
        <v>7894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1470</v>
      </c>
      <c r="R904" t="s">
        <v>7894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1471</v>
      </c>
      <c r="R905" t="s">
        <v>7894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1472</v>
      </c>
      <c r="R906" t="s">
        <v>7894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1473</v>
      </c>
      <c r="R907" t="s">
        <v>7894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1474</v>
      </c>
      <c r="R908" t="s">
        <v>7894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1475</v>
      </c>
      <c r="R909" t="s">
        <v>7894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1476</v>
      </c>
      <c r="R910" t="s">
        <v>7894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1477</v>
      </c>
      <c r="R911" t="s">
        <v>7894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1478</v>
      </c>
      <c r="R912" t="s">
        <v>7894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1479</v>
      </c>
      <c r="R913" t="s">
        <v>7894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1480</v>
      </c>
      <c r="R914" t="s">
        <v>7894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1481</v>
      </c>
      <c r="R915" t="s">
        <v>7894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1482</v>
      </c>
      <c r="R916" t="s">
        <v>7894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1483</v>
      </c>
      <c r="R917" t="s">
        <v>7894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1484</v>
      </c>
      <c r="R918" t="s">
        <v>7894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1485</v>
      </c>
      <c r="R919" t="s">
        <v>7894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1486</v>
      </c>
      <c r="R920" t="s">
        <v>7894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1487</v>
      </c>
      <c r="R921" t="s">
        <v>7894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1488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1489</v>
      </c>
      <c r="R923" t="s">
        <v>7868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1490</v>
      </c>
      <c r="R924" t="s">
        <v>7868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1491</v>
      </c>
      <c r="R925" t="s">
        <v>7868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1492</v>
      </c>
      <c r="R926" t="s">
        <v>7868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1493</v>
      </c>
      <c r="R927" t="s">
        <v>7868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1494</v>
      </c>
      <c r="R928" t="s">
        <v>7868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1495</v>
      </c>
      <c r="R929" t="s">
        <v>7868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1496</v>
      </c>
      <c r="R930" t="s">
        <v>7868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1497</v>
      </c>
      <c r="R931" t="s">
        <v>7868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1498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1499</v>
      </c>
      <c r="R933" t="s">
        <v>7868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1500</v>
      </c>
      <c r="R934" t="s">
        <v>7868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1501</v>
      </c>
      <c r="R935" t="s">
        <v>7868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1502</v>
      </c>
      <c r="R936" t="s">
        <v>7868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1503</v>
      </c>
      <c r="R937" t="s">
        <v>7868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1504</v>
      </c>
      <c r="R938" t="s">
        <v>7868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1505</v>
      </c>
      <c r="R939" t="s">
        <v>7868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1506</v>
      </c>
      <c r="R940" t="s">
        <v>7868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1507</v>
      </c>
      <c r="R941" t="s">
        <v>7868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1508</v>
      </c>
      <c r="R942" t="s">
        <v>7868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1509</v>
      </c>
      <c r="R943" t="s">
        <v>7868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1510</v>
      </c>
      <c r="R944" t="s">
        <v>7868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1511</v>
      </c>
      <c r="R945" t="s">
        <v>7868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1512</v>
      </c>
      <c r="R946" t="s">
        <v>7868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1513</v>
      </c>
      <c r="R947" t="s">
        <v>7868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1514</v>
      </c>
      <c r="R948" t="s">
        <v>7868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1515</v>
      </c>
      <c r="R949" t="s">
        <v>7868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1516</v>
      </c>
      <c r="R950" t="s">
        <v>7870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1517</v>
      </c>
      <c r="R951" t="s">
        <v>7870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1518</v>
      </c>
      <c r="R952" t="s">
        <v>7870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1519</v>
      </c>
      <c r="R953" t="s">
        <v>7870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1520</v>
      </c>
      <c r="R954" t="s">
        <v>7870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1521</v>
      </c>
      <c r="R955" t="s">
        <v>7870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1522</v>
      </c>
      <c r="R956" t="s">
        <v>7870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1523</v>
      </c>
      <c r="R957" t="s">
        <v>7870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1524</v>
      </c>
      <c r="R958" t="s">
        <v>7870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1525</v>
      </c>
      <c r="R959" t="s">
        <v>7870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1526</v>
      </c>
      <c r="R960" t="s">
        <v>7870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1527</v>
      </c>
      <c r="R961" t="s">
        <v>7870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1528</v>
      </c>
      <c r="R962" t="s">
        <v>7870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1529</v>
      </c>
      <c r="R963" t="s">
        <v>7870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1530</v>
      </c>
      <c r="R964" t="s">
        <v>7870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1531</v>
      </c>
      <c r="R965" t="s">
        <v>7870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1532</v>
      </c>
      <c r="R966" t="s">
        <v>7870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1533</v>
      </c>
      <c r="R967" t="s">
        <v>7870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1534</v>
      </c>
      <c r="R968" t="s">
        <v>7870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1535</v>
      </c>
      <c r="R969" t="s">
        <v>7870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1536</v>
      </c>
      <c r="R970" t="s">
        <v>7870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1537</v>
      </c>
      <c r="R971" t="s">
        <v>7870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1538</v>
      </c>
      <c r="R972" t="s">
        <v>7870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1539</v>
      </c>
      <c r="R973" t="s">
        <v>7870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1540</v>
      </c>
      <c r="R974" t="s">
        <v>7870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1541</v>
      </c>
      <c r="R975" t="s">
        <v>7870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1542</v>
      </c>
      <c r="R976" t="s">
        <v>7870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1543</v>
      </c>
      <c r="R977" t="s">
        <v>7894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1544</v>
      </c>
      <c r="R978" t="s">
        <v>7894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1545</v>
      </c>
      <c r="R979" t="s">
        <v>7894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1546</v>
      </c>
      <c r="R980" t="s">
        <v>7894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1547</v>
      </c>
      <c r="R981" t="s">
        <v>7894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1548</v>
      </c>
      <c r="R982" t="s">
        <v>7894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1549</v>
      </c>
      <c r="R983" t="s">
        <v>7894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1550</v>
      </c>
      <c r="R984" t="s">
        <v>7894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1551</v>
      </c>
      <c r="R985" t="s">
        <v>7894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1552</v>
      </c>
      <c r="R986" t="s">
        <v>7894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1553</v>
      </c>
      <c r="R987" t="s">
        <v>7894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1554</v>
      </c>
      <c r="R988" t="s">
        <v>7894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1555</v>
      </c>
      <c r="R989" t="s">
        <v>7894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1556</v>
      </c>
      <c r="R990" t="s">
        <v>7894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1557</v>
      </c>
      <c r="R991" t="s">
        <v>7894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1558</v>
      </c>
      <c r="R992" t="s">
        <v>7894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1559</v>
      </c>
      <c r="R993" t="s">
        <v>7894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1560</v>
      </c>
      <c r="R994" t="s">
        <v>7894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1561</v>
      </c>
      <c r="R995" t="s">
        <v>7894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1562</v>
      </c>
      <c r="R996" t="s">
        <v>7894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1563</v>
      </c>
      <c r="R997" t="s">
        <v>7894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1564</v>
      </c>
      <c r="R998" t="s">
        <v>7894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1565</v>
      </c>
      <c r="R999" t="s">
        <v>7894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1566</v>
      </c>
      <c r="R1000" t="s">
        <v>7894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1567</v>
      </c>
      <c r="R1001" t="s">
        <v>7868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1568</v>
      </c>
      <c r="R1002" t="s">
        <v>7868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1569</v>
      </c>
      <c r="R1003" t="s">
        <v>7867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1570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1571</v>
      </c>
      <c r="R1005" t="s">
        <v>7875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1572</v>
      </c>
      <c r="R1006" t="s">
        <v>7838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1573</v>
      </c>
      <c r="R1007" t="s">
        <v>7885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1574</v>
      </c>
      <c r="R1008" t="s">
        <v>7885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1575</v>
      </c>
      <c r="R1009" t="s">
        <v>7885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1576</v>
      </c>
      <c r="R1010" t="s">
        <v>7885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1577</v>
      </c>
      <c r="R1011" t="s">
        <v>7885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1578</v>
      </c>
      <c r="R1012" t="s">
        <v>7885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1579</v>
      </c>
      <c r="R1013" t="s">
        <v>7885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1580</v>
      </c>
      <c r="R1014" t="s">
        <v>7885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1581</v>
      </c>
      <c r="R1015" t="s">
        <v>7885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1582</v>
      </c>
      <c r="R1016" t="s">
        <v>7885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1583</v>
      </c>
      <c r="R1017" t="s">
        <v>7885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1584</v>
      </c>
      <c r="R1018" t="s">
        <v>7885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1585</v>
      </c>
      <c r="R1019" t="s">
        <v>7885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1586</v>
      </c>
      <c r="R1020" t="s">
        <v>7885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1587</v>
      </c>
      <c r="R1021" t="s">
        <v>7885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1588</v>
      </c>
      <c r="R1022" t="s">
        <v>7885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1589</v>
      </c>
      <c r="R1023" t="s">
        <v>7885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1590</v>
      </c>
      <c r="R1024" t="s">
        <v>7885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1591</v>
      </c>
      <c r="R1025" t="s">
        <v>7885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1592</v>
      </c>
      <c r="R1026" t="s">
        <v>7885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1593</v>
      </c>
      <c r="R1027" t="s">
        <v>7885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1594</v>
      </c>
      <c r="R1028" t="s">
        <v>7885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1595</v>
      </c>
      <c r="R1029" t="s">
        <v>7885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1596</v>
      </c>
      <c r="R1030" t="s">
        <v>7885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1597</v>
      </c>
      <c r="R1031" t="s">
        <v>7885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1598</v>
      </c>
      <c r="R1032" t="s">
        <v>7885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1599</v>
      </c>
      <c r="R1033" t="s">
        <v>7885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1600</v>
      </c>
      <c r="R1034" t="s">
        <v>7885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1601</v>
      </c>
      <c r="R1035" t="s">
        <v>7885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1602</v>
      </c>
      <c r="R1036" t="s">
        <v>7885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1603</v>
      </c>
      <c r="R1037" t="s">
        <v>7885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1604</v>
      </c>
      <c r="R1038" t="s">
        <v>7885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1605</v>
      </c>
      <c r="R1039" t="s">
        <v>7885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1606</v>
      </c>
      <c r="R1040" t="s">
        <v>7885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1607</v>
      </c>
      <c r="R1041" t="s">
        <v>7885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1608</v>
      </c>
      <c r="R1042" t="s">
        <v>7885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1609</v>
      </c>
      <c r="R1043" t="s">
        <v>7885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1610</v>
      </c>
      <c r="R1044" t="s">
        <v>7885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1611</v>
      </c>
      <c r="R1045" t="s">
        <v>7885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1612</v>
      </c>
      <c r="R1046" t="s">
        <v>7885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1613</v>
      </c>
      <c r="R1047" t="s">
        <v>7885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1614</v>
      </c>
      <c r="R1048" t="s">
        <v>7885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1615</v>
      </c>
      <c r="R1049" t="s">
        <v>7885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1616</v>
      </c>
      <c r="R1050" t="s">
        <v>7885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1617</v>
      </c>
      <c r="R1051" t="s">
        <v>7885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1618</v>
      </c>
      <c r="R1052" t="s">
        <v>7885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1619</v>
      </c>
      <c r="R1053" t="s">
        <v>7885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1620</v>
      </c>
      <c r="R1054" t="s">
        <v>7885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1621</v>
      </c>
      <c r="R1055" t="s">
        <v>7885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1622</v>
      </c>
      <c r="R1056" t="s">
        <v>7885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1623</v>
      </c>
      <c r="R1057" t="s">
        <v>7885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1624</v>
      </c>
      <c r="R1058" t="s">
        <v>7885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1625</v>
      </c>
      <c r="R1059" t="s">
        <v>7885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1626</v>
      </c>
      <c r="R1060" t="s">
        <v>7885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1627</v>
      </c>
      <c r="R1061" t="s">
        <v>7885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1628</v>
      </c>
      <c r="R1062" t="s">
        <v>7885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1629</v>
      </c>
      <c r="R1063" t="s">
        <v>7885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1630</v>
      </c>
      <c r="R1064" t="s">
        <v>7885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1631</v>
      </c>
      <c r="R1065" t="s">
        <v>7885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1632</v>
      </c>
      <c r="R1066" t="s">
        <v>7885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1633</v>
      </c>
      <c r="R1067" t="s">
        <v>7885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1634</v>
      </c>
      <c r="R1068" t="s">
        <v>7885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1635</v>
      </c>
      <c r="R1069" t="s">
        <v>7885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1636</v>
      </c>
      <c r="R1070" t="s">
        <v>7885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1637</v>
      </c>
      <c r="R1071" t="s">
        <v>7885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1638</v>
      </c>
      <c r="R1072" t="s">
        <v>7885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1639</v>
      </c>
      <c r="R1073" t="s">
        <v>7885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1640</v>
      </c>
      <c r="R1074" t="s">
        <v>7885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1641</v>
      </c>
      <c r="R1075" t="s">
        <v>7885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1642</v>
      </c>
      <c r="R1076" t="s">
        <v>7885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1643</v>
      </c>
      <c r="R1077" t="s">
        <v>7885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1644</v>
      </c>
      <c r="R1078" t="s">
        <v>7885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1645</v>
      </c>
      <c r="R1079" t="s">
        <v>7885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1646</v>
      </c>
      <c r="R1080" t="s">
        <v>7885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1647</v>
      </c>
      <c r="R1081" t="s">
        <v>7885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1648</v>
      </c>
      <c r="R1082" t="s">
        <v>7885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1649</v>
      </c>
      <c r="R1083" t="s">
        <v>7885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1650</v>
      </c>
      <c r="R1084" t="s">
        <v>7885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1651</v>
      </c>
      <c r="R1085" t="s">
        <v>7885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1652</v>
      </c>
      <c r="R1086" t="s">
        <v>7885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1653</v>
      </c>
      <c r="R1087" t="s">
        <v>7885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1654</v>
      </c>
      <c r="R1088" t="s">
        <v>7885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1655</v>
      </c>
      <c r="R1089" t="s">
        <v>7885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1656</v>
      </c>
      <c r="R1090" t="s">
        <v>7885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1657</v>
      </c>
      <c r="R1091" t="s">
        <v>7885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1658</v>
      </c>
      <c r="R1092" t="s">
        <v>7885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1659</v>
      </c>
      <c r="R1093" t="s">
        <v>7885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1660</v>
      </c>
      <c r="R1094" t="s">
        <v>7885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1661</v>
      </c>
      <c r="R1095" t="s">
        <v>7885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1662</v>
      </c>
      <c r="R1096" t="s">
        <v>7885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1663</v>
      </c>
      <c r="R1097" t="s">
        <v>7885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1664</v>
      </c>
      <c r="R1098" t="s">
        <v>7885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1665</v>
      </c>
      <c r="R1099" t="s">
        <v>7885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1666</v>
      </c>
      <c r="R1100" t="s">
        <v>7885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1667</v>
      </c>
      <c r="R1101" t="s">
        <v>7885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1668</v>
      </c>
      <c r="R1102" t="s">
        <v>7885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1669</v>
      </c>
      <c r="R1103" t="s">
        <v>7895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1670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1671</v>
      </c>
      <c r="R1105" t="s">
        <v>7896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1672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1673</v>
      </c>
      <c r="R1107" t="s">
        <v>7897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1674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1675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1676</v>
      </c>
      <c r="R1110" t="s">
        <v>7898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1677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1678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1679</v>
      </c>
      <c r="R1113" t="s">
        <v>7886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1680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1681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1682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1683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1684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1685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1686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1687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1688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1689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1690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1691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1692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1693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1694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1695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1696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1697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1698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1699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1700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1701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1702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1703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1704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1705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1706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1707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1708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1709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1710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1711</v>
      </c>
      <c r="R1145" t="s">
        <v>7899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1712</v>
      </c>
      <c r="R1146" t="s">
        <v>7899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1713</v>
      </c>
      <c r="R1147" t="s">
        <v>7899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1714</v>
      </c>
      <c r="R1148" t="s">
        <v>7899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1715</v>
      </c>
      <c r="R1149" t="s">
        <v>7899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1716</v>
      </c>
      <c r="R1150" t="s">
        <v>7899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1717</v>
      </c>
      <c r="R1151" t="s">
        <v>7899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1718</v>
      </c>
      <c r="R1152" t="s">
        <v>7899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1719</v>
      </c>
      <c r="R1153" t="s">
        <v>7899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1720</v>
      </c>
      <c r="R1154" t="s">
        <v>7899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1721</v>
      </c>
      <c r="R1155" t="s">
        <v>7899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1722</v>
      </c>
      <c r="R1156" t="s">
        <v>7899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1723</v>
      </c>
      <c r="R1157" t="s">
        <v>7899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1724</v>
      </c>
      <c r="R1158" t="s">
        <v>7899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1725</v>
      </c>
      <c r="R1159" t="s">
        <v>7899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1726</v>
      </c>
      <c r="R1160" t="s">
        <v>7899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1727</v>
      </c>
      <c r="R1161" t="s">
        <v>7899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1728</v>
      </c>
      <c r="R1162" t="s">
        <v>7899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1729</v>
      </c>
      <c r="R1163" t="s">
        <v>7899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1730</v>
      </c>
      <c r="R1164" t="s">
        <v>7899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1731</v>
      </c>
      <c r="R1165" t="s">
        <v>7899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1732</v>
      </c>
      <c r="R1166" t="s">
        <v>7899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1733</v>
      </c>
      <c r="R1167" t="s">
        <v>7899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1734</v>
      </c>
      <c r="R1168" t="s">
        <v>7899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1735</v>
      </c>
      <c r="R1169" t="s">
        <v>7899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1736</v>
      </c>
      <c r="R1170" t="s">
        <v>7899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1737</v>
      </c>
      <c r="R1171" t="s">
        <v>7899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1738</v>
      </c>
      <c r="R1172" t="s">
        <v>166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8160</v>
      </c>
      <c r="R1173" t="s">
        <v>7871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8161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8162</v>
      </c>
      <c r="R1175" t="s">
        <v>7867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8163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8164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8165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8166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8167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8168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8169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8170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8171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8172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8173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8174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8175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8176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8177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8178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8179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8180</v>
      </c>
      <c r="R1193" t="s">
        <v>7871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8181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8182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8183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8184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8185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8186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8187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8188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8189</v>
      </c>
      <c r="R1202" t="s">
        <v>7871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1739</v>
      </c>
      <c r="R1203" t="s">
        <v>166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1740</v>
      </c>
      <c r="R1204" t="s">
        <v>7900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1741</v>
      </c>
      <c r="R1205" t="s">
        <v>7900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1742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1743</v>
      </c>
      <c r="R1207" t="s">
        <v>7900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1744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1745</v>
      </c>
      <c r="R1209" t="s">
        <v>7900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1746</v>
      </c>
      <c r="R1210" t="s">
        <v>7900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1747</v>
      </c>
      <c r="R1211" t="s">
        <v>7900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1748</v>
      </c>
      <c r="R1212" t="s">
        <v>7900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1749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1750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1751</v>
      </c>
      <c r="R1215" t="s">
        <v>7900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1752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1753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1754</v>
      </c>
      <c r="R1218" t="s">
        <v>7867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1755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1756</v>
      </c>
      <c r="R1220" t="s">
        <v>7867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1757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1758</v>
      </c>
      <c r="R1222" t="s">
        <v>7900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1759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1760</v>
      </c>
      <c r="R1224" t="s">
        <v>7900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1761</v>
      </c>
      <c r="R1225" t="s">
        <v>7900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1762</v>
      </c>
      <c r="R1226" t="s">
        <v>7900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1763</v>
      </c>
      <c r="R1227" t="s">
        <v>7900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1764</v>
      </c>
      <c r="R1228" t="s">
        <v>7900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1765</v>
      </c>
      <c r="R1229" t="s">
        <v>7901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1766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1767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1768</v>
      </c>
      <c r="R1232" t="s">
        <v>7902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1769</v>
      </c>
      <c r="R1233" t="s">
        <v>7901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1770</v>
      </c>
      <c r="R1234" t="s">
        <v>7900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1771</v>
      </c>
      <c r="R1235" t="s">
        <v>7900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1772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1773</v>
      </c>
      <c r="R1237" t="s">
        <v>7900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1774</v>
      </c>
      <c r="R1238" t="s">
        <v>7900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1775</v>
      </c>
      <c r="R1239" t="s">
        <v>7900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1776</v>
      </c>
      <c r="R1240" t="s">
        <v>7903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1777</v>
      </c>
      <c r="R1241" t="s">
        <v>7903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1778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1779</v>
      </c>
      <c r="R1243" t="s">
        <v>7900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1780</v>
      </c>
      <c r="R1244" t="s">
        <v>7900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1781</v>
      </c>
      <c r="R1245" t="s">
        <v>166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1782</v>
      </c>
      <c r="R1246" t="s">
        <v>7900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1783</v>
      </c>
      <c r="R1247" t="s">
        <v>7904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1784</v>
      </c>
      <c r="R1248" t="s">
        <v>7904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1785</v>
      </c>
      <c r="R1249" t="s">
        <v>7867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1786</v>
      </c>
      <c r="R1250" t="s">
        <v>7900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8190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8191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8192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8193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1787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1788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1789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1790</v>
      </c>
      <c r="R1258" t="s">
        <v>7905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1791</v>
      </c>
      <c r="R1259" t="s">
        <v>7905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1792</v>
      </c>
      <c r="R1260" t="s">
        <v>7874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1793</v>
      </c>
      <c r="R1261" t="s">
        <v>7906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1794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1795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1796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1797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1798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1799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1800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1801</v>
      </c>
      <c r="R1269" t="s">
        <v>7867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1802</v>
      </c>
      <c r="R1270" t="s">
        <v>7867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1803</v>
      </c>
      <c r="R1271" t="s">
        <v>7867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1804</v>
      </c>
      <c r="R1272" t="s">
        <v>7867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1805</v>
      </c>
      <c r="R1273" t="s">
        <v>7867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1806</v>
      </c>
      <c r="R1274" t="s">
        <v>7867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1807</v>
      </c>
      <c r="R1275" t="s">
        <v>7867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1808</v>
      </c>
      <c r="R1276" t="s">
        <v>7867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1809</v>
      </c>
      <c r="R1277" t="s">
        <v>7867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1810</v>
      </c>
      <c r="R1278" t="s">
        <v>7867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1811</v>
      </c>
      <c r="R1279" t="s">
        <v>7867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1812</v>
      </c>
      <c r="R1280" t="s">
        <v>7867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1813</v>
      </c>
      <c r="R1281" t="s">
        <v>7867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1814</v>
      </c>
      <c r="R1282" t="s">
        <v>7867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1815</v>
      </c>
      <c r="R1283" t="s">
        <v>7867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1816</v>
      </c>
      <c r="R1284" t="s">
        <v>7867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1817</v>
      </c>
      <c r="R1285" t="s">
        <v>7867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1818</v>
      </c>
      <c r="R1286" t="s">
        <v>7867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1819</v>
      </c>
      <c r="R1287" t="s">
        <v>7867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1820</v>
      </c>
      <c r="R1288" t="s">
        <v>7867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1821</v>
      </c>
      <c r="R1289" t="s">
        <v>7867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1822</v>
      </c>
      <c r="R1290" t="s">
        <v>7867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1823</v>
      </c>
      <c r="R1291" t="s">
        <v>7867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1824</v>
      </c>
      <c r="R1292" t="s">
        <v>7867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1825</v>
      </c>
      <c r="R1293" t="s">
        <v>7867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1826</v>
      </c>
      <c r="R1294" t="s">
        <v>7867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1827</v>
      </c>
      <c r="R1295" t="s">
        <v>7867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1828</v>
      </c>
      <c r="R1296" t="s">
        <v>7889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1829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1830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1831</v>
      </c>
      <c r="R1299" t="s">
        <v>7870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1832</v>
      </c>
      <c r="R1300" t="s">
        <v>7870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1833</v>
      </c>
      <c r="R1301" t="s">
        <v>7870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1834</v>
      </c>
      <c r="R1302" t="s">
        <v>7870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1835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1836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1837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1838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1839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1840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1841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1842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1843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1844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1845</v>
      </c>
      <c r="R1313" t="s">
        <v>103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1846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1847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1848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1849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1850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1851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1852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1853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1854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1855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1856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1857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1858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1859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1860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1861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1862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1863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1864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1865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1866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1867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1868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1869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1870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1871</v>
      </c>
      <c r="R1339" t="s">
        <v>103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1872</v>
      </c>
      <c r="R1340" t="s">
        <v>103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1873</v>
      </c>
      <c r="R1341" t="s">
        <v>103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1874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1875</v>
      </c>
      <c r="R1343" t="s">
        <v>7867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1876</v>
      </c>
      <c r="R1344" t="s">
        <v>7867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1877</v>
      </c>
      <c r="R1345" t="s">
        <v>7867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1878</v>
      </c>
      <c r="R1346" t="s">
        <v>7867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1879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1880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1881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1882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1883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1884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1885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1886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1887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1888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1889</v>
      </c>
      <c r="R1357" t="s">
        <v>7868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1890</v>
      </c>
      <c r="R1358" t="s">
        <v>103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1891</v>
      </c>
      <c r="R1359" t="s">
        <v>103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1892</v>
      </c>
      <c r="R1360" t="s">
        <v>7868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1893</v>
      </c>
      <c r="R1361" t="s">
        <v>7868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1894</v>
      </c>
      <c r="R1362" t="s">
        <v>7868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1895</v>
      </c>
      <c r="R1363" t="s">
        <v>7868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1896</v>
      </c>
      <c r="R1364" t="s">
        <v>7868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1897</v>
      </c>
      <c r="R1365" t="s">
        <v>7868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1898</v>
      </c>
      <c r="R1366" t="s">
        <v>7868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1899</v>
      </c>
      <c r="R1367" t="s">
        <v>7868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1900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1901</v>
      </c>
      <c r="R1369" t="s">
        <v>7931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1902</v>
      </c>
      <c r="R1370" t="s">
        <v>7868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1903</v>
      </c>
      <c r="R1371" t="s">
        <v>103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1904</v>
      </c>
      <c r="R1372" t="s">
        <v>7868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1905</v>
      </c>
      <c r="R1373" t="s">
        <v>7868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1906</v>
      </c>
      <c r="R1374" t="s">
        <v>7916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1907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1908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1909</v>
      </c>
      <c r="R1377" t="s">
        <v>7870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1910</v>
      </c>
      <c r="R1378" t="s">
        <v>7870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1911</v>
      </c>
      <c r="R1379" t="s">
        <v>7870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1912</v>
      </c>
      <c r="R1380" t="s">
        <v>7870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1913</v>
      </c>
      <c r="R1381" t="s">
        <v>7870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1914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1915</v>
      </c>
      <c r="R1383" t="s">
        <v>7870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1916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1917</v>
      </c>
      <c r="R1385" t="s">
        <v>7870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1918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1919</v>
      </c>
      <c r="R1387" t="s">
        <v>7871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1920</v>
      </c>
      <c r="R1388" t="s">
        <v>7871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1921</v>
      </c>
      <c r="R1389" t="s">
        <v>7871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1922</v>
      </c>
      <c r="R1390" t="s">
        <v>7871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1923</v>
      </c>
      <c r="R1391" t="s">
        <v>7871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1924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1925</v>
      </c>
      <c r="R1393" t="s">
        <v>7868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1926</v>
      </c>
      <c r="R1394" t="s">
        <v>7868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1927</v>
      </c>
      <c r="R1395" t="s">
        <v>7868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1928</v>
      </c>
      <c r="R1396" t="s">
        <v>7868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1929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1930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1931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1932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1933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1934</v>
      </c>
      <c r="R1402" t="s">
        <v>7871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1935</v>
      </c>
      <c r="R1403" t="s">
        <v>7871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1936</v>
      </c>
      <c r="R1404" t="s">
        <v>7871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1937</v>
      </c>
      <c r="R1405" t="s">
        <v>7871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1938</v>
      </c>
      <c r="R1406" t="s">
        <v>7871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1939</v>
      </c>
      <c r="R1407" t="s">
        <v>7871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1940</v>
      </c>
      <c r="R1408" t="s">
        <v>7871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1941</v>
      </c>
      <c r="R1409" t="s">
        <v>7871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1942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1943</v>
      </c>
      <c r="R1411" t="s">
        <v>7868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1944</v>
      </c>
      <c r="R1412" t="s">
        <v>7868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1945</v>
      </c>
      <c r="R1413" t="s">
        <v>7868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1946</v>
      </c>
      <c r="R1414" t="s">
        <v>7868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1947</v>
      </c>
      <c r="R1415" t="s">
        <v>7868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1948</v>
      </c>
      <c r="R1416" t="s">
        <v>7868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1949</v>
      </c>
      <c r="R1417" t="s">
        <v>7868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1950</v>
      </c>
      <c r="R1418" t="s">
        <v>7868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1951</v>
      </c>
      <c r="R1419" t="s">
        <v>7870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1952</v>
      </c>
      <c r="R1420" t="s">
        <v>7870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1953</v>
      </c>
      <c r="R1421" t="s">
        <v>7868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1954</v>
      </c>
      <c r="R1422" t="s">
        <v>7868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1955</v>
      </c>
      <c r="R1423" t="s">
        <v>7870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1956</v>
      </c>
      <c r="R1424" t="s">
        <v>7870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1957</v>
      </c>
      <c r="R1425" t="s">
        <v>7870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1958</v>
      </c>
      <c r="R1426" t="s">
        <v>7870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1959</v>
      </c>
      <c r="R1427" t="s">
        <v>7870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1960</v>
      </c>
      <c r="R1428" t="s">
        <v>7870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1961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1962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1963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1964</v>
      </c>
      <c r="R1432" t="s">
        <v>7868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1965</v>
      </c>
      <c r="R1433" t="s">
        <v>7868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1966</v>
      </c>
      <c r="R1434" t="s">
        <v>7868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1967</v>
      </c>
      <c r="R1435" t="s">
        <v>7868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1968</v>
      </c>
      <c r="R1436" t="s">
        <v>7870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1969</v>
      </c>
      <c r="R1437" t="s">
        <v>7870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1970</v>
      </c>
      <c r="R1438" t="s">
        <v>7870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1971</v>
      </c>
      <c r="R1439" t="s">
        <v>7870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1972</v>
      </c>
      <c r="R1440" t="s">
        <v>7870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1973</v>
      </c>
      <c r="R1441" t="s">
        <v>7870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1974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1975</v>
      </c>
      <c r="R1443" t="s">
        <v>7870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1976</v>
      </c>
      <c r="R1444" t="s">
        <v>7931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1977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1978</v>
      </c>
      <c r="R1446" t="s">
        <v>7870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1979</v>
      </c>
      <c r="R1447" t="s">
        <v>7868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1980</v>
      </c>
      <c r="R1448" t="s">
        <v>7868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1981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1982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1983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1984</v>
      </c>
      <c r="R1452" t="s">
        <v>7871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1985</v>
      </c>
      <c r="R1453" t="s">
        <v>7871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1986</v>
      </c>
      <c r="R1454" t="s">
        <v>7871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1987</v>
      </c>
      <c r="R1455" t="s">
        <v>7871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1988</v>
      </c>
      <c r="R1456" t="s">
        <v>7871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1989</v>
      </c>
      <c r="R1457" t="s">
        <v>7871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1990</v>
      </c>
      <c r="R1458" t="s">
        <v>7871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1991</v>
      </c>
      <c r="R1459" t="s">
        <v>7871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1992</v>
      </c>
      <c r="R1460" t="s">
        <v>7871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1993</v>
      </c>
      <c r="R1461" t="s">
        <v>7871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1994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1995</v>
      </c>
      <c r="R1463" t="s">
        <v>7871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1996</v>
      </c>
      <c r="R1464" t="s">
        <v>7871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1997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1998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1999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2000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2001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2002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2003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2004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2005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2006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2007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2008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2009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2010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2011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2012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2013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2014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2015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2016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2017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2018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2019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2020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2021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2022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2023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2024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2025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2026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2027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2028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2029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2030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2031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2032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2033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2034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2035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2036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2037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2038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2039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2040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2041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2042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2043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2044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2045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2046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2047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2048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2049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2050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2051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2052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2053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2054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2055</v>
      </c>
      <c r="R1523" t="s">
        <v>7871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2056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2057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2058</v>
      </c>
      <c r="R1526" t="s">
        <v>7925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2059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2060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2061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2062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2063</v>
      </c>
      <c r="R1531" t="s">
        <v>7938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2064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2065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2066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2067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2068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2069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2070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2071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2072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2073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2074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2075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2076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2077</v>
      </c>
      <c r="R1545" t="s">
        <v>7938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2078</v>
      </c>
      <c r="R1546" t="s">
        <v>7938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2079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2080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2081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2082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2083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2084</v>
      </c>
      <c r="R1552" t="s">
        <v>7938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2085</v>
      </c>
      <c r="R1553" t="s">
        <v>7938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2086</v>
      </c>
      <c r="R1554" t="s">
        <v>7939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2087</v>
      </c>
      <c r="R1555" t="s">
        <v>7939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2088</v>
      </c>
      <c r="R1556" t="s">
        <v>7938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2089</v>
      </c>
      <c r="R1557" t="s">
        <v>7867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2090</v>
      </c>
      <c r="R1558" t="s">
        <v>7867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2091</v>
      </c>
      <c r="R1559" t="s">
        <v>7867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2092</v>
      </c>
      <c r="R1560" t="s">
        <v>7867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2093</v>
      </c>
      <c r="R1561" t="s">
        <v>7940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2094</v>
      </c>
      <c r="R1562" t="s">
        <v>7940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2095</v>
      </c>
      <c r="R1563" t="s">
        <v>7940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2096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2097</v>
      </c>
      <c r="R1565" t="s">
        <v>7925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2098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2099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2100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2101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2102</v>
      </c>
      <c r="R1570" t="s">
        <v>7938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2103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2104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2105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2106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2107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2108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2109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2110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2111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2112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2113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2114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2115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2116</v>
      </c>
      <c r="R1584" t="s">
        <v>7938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2117</v>
      </c>
      <c r="R1585" t="s">
        <v>7938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2118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2119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2120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2121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2122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2123</v>
      </c>
      <c r="R1591" t="s">
        <v>7938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2124</v>
      </c>
      <c r="R1592" t="s">
        <v>7938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2125</v>
      </c>
      <c r="R1593" t="s">
        <v>7939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2126</v>
      </c>
      <c r="R1594" t="s">
        <v>7939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2127</v>
      </c>
      <c r="R1595" t="s">
        <v>7938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2128</v>
      </c>
      <c r="R1596" t="s">
        <v>7867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2129</v>
      </c>
      <c r="R1597" t="s">
        <v>7867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2130</v>
      </c>
      <c r="R1598" t="s">
        <v>7867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2131</v>
      </c>
      <c r="R1599" t="s">
        <v>7867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2132</v>
      </c>
      <c r="R1600" t="s">
        <v>7940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2133</v>
      </c>
      <c r="R1601" t="s">
        <v>7940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2134</v>
      </c>
      <c r="R1602" t="s">
        <v>7940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2135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2136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2137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2138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2139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2140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2141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2142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2143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2144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2145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2146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2147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2148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2149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2150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2151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2152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2153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2154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2155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2156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2157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2158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2159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2160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2161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2162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2163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2164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2165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2166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2167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2168</v>
      </c>
      <c r="R1636" t="s">
        <v>7867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2169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2170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2171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2172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2173</v>
      </c>
      <c r="R1641" t="s">
        <v>7940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2174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2175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2176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2177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2178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2179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2180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2181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2182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2183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2184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2185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2186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2187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2188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2189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2190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2191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2192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2193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2194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2195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2196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2197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2198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2199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2200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2201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2202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2203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2204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2205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2206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2207</v>
      </c>
      <c r="R1675" t="s">
        <v>7867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2208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2209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2210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2211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2212</v>
      </c>
      <c r="R1680" t="s">
        <v>7940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2213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2214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2215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2216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2217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2218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2219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2220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2221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2222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2223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2224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2225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2226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2227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2228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2229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2230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2231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2232</v>
      </c>
      <c r="R1700" t="s">
        <v>7938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2233</v>
      </c>
      <c r="R1701" t="s">
        <v>7938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2234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2235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2236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2237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2238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2239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2240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2241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2242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2243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2244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2245</v>
      </c>
      <c r="R1713" t="s">
        <v>7867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2246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2247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2248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2249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2250</v>
      </c>
      <c r="R1718" t="s">
        <v>7940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2251</v>
      </c>
      <c r="R1719" t="s">
        <v>7925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2252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2253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2254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2255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2256</v>
      </c>
      <c r="R1724" t="s">
        <v>7938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2257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2258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2259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2260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2261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2262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2263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2264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2265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2266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2267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2268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2269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2270</v>
      </c>
      <c r="R1738" t="s">
        <v>7938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2271</v>
      </c>
      <c r="R1739" t="s">
        <v>7938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2272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2273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2274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2275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2276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2277</v>
      </c>
      <c r="R1745" t="s">
        <v>7938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2278</v>
      </c>
      <c r="R1746" t="s">
        <v>7938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2279</v>
      </c>
      <c r="R1747" t="s">
        <v>7939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2280</v>
      </c>
      <c r="R1748" t="s">
        <v>7939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2281</v>
      </c>
      <c r="R1749" t="s">
        <v>7938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2282</v>
      </c>
      <c r="R1750" t="s">
        <v>7867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2283</v>
      </c>
      <c r="R1751" t="s">
        <v>7867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2284</v>
      </c>
      <c r="R1752" t="s">
        <v>7867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2285</v>
      </c>
      <c r="R1753" t="s">
        <v>7867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2286</v>
      </c>
      <c r="R1754" t="s">
        <v>7940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2287</v>
      </c>
      <c r="R1755" t="s">
        <v>7940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2288</v>
      </c>
      <c r="R1756" t="s">
        <v>7940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2289</v>
      </c>
      <c r="R1757" t="s">
        <v>7925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2290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2291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2292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2293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2294</v>
      </c>
      <c r="R1762" t="s">
        <v>7938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2295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2296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2297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2298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2299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2300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2301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2302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2303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2304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2305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2306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2307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2308</v>
      </c>
      <c r="R1776" t="s">
        <v>7938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2309</v>
      </c>
      <c r="R1777" t="s">
        <v>7938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2310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2311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2312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2313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2314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2315</v>
      </c>
      <c r="R1783" t="s">
        <v>7938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2316</v>
      </c>
      <c r="R1784" t="s">
        <v>7938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2317</v>
      </c>
      <c r="R1785" t="s">
        <v>7939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2318</v>
      </c>
      <c r="R1786" t="s">
        <v>7939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2319</v>
      </c>
      <c r="R1787" t="s">
        <v>7938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2320</v>
      </c>
      <c r="R1788" t="s">
        <v>7867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2321</v>
      </c>
      <c r="R1789" t="s">
        <v>7867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2322</v>
      </c>
      <c r="R1790" t="s">
        <v>7867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2323</v>
      </c>
      <c r="R1791" t="s">
        <v>7867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2324</v>
      </c>
      <c r="R1792" t="s">
        <v>7940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2325</v>
      </c>
      <c r="R1793" t="s">
        <v>7940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2326</v>
      </c>
      <c r="R1794" t="s">
        <v>7940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2327</v>
      </c>
      <c r="R1795" t="s">
        <v>7925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2328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2329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2330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2331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2332</v>
      </c>
      <c r="R1800" t="s">
        <v>7938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2333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2334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2335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2336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2337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2338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2339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2340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2341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2342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2343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2344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2345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2346</v>
      </c>
      <c r="R1814" t="s">
        <v>7938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2347</v>
      </c>
      <c r="R1815" t="s">
        <v>7938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2348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2349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2350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2351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2352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2353</v>
      </c>
      <c r="R1821" t="s">
        <v>7938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2354</v>
      </c>
      <c r="R1822" t="s">
        <v>7938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2355</v>
      </c>
      <c r="R1823" t="s">
        <v>7939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2356</v>
      </c>
      <c r="R1824" t="s">
        <v>7939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2357</v>
      </c>
      <c r="R1825" t="s">
        <v>7938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2358</v>
      </c>
      <c r="R1826" t="s">
        <v>7867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2359</v>
      </c>
      <c r="R1827" t="s">
        <v>7867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2360</v>
      </c>
      <c r="R1828" t="s">
        <v>7867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2361</v>
      </c>
      <c r="R1829" t="s">
        <v>7867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2362</v>
      </c>
      <c r="R1830" t="s">
        <v>7940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2363</v>
      </c>
      <c r="R1831" t="s">
        <v>7940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2364</v>
      </c>
      <c r="R1832" t="s">
        <v>7940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2365</v>
      </c>
      <c r="R1833" t="s">
        <v>7925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2366</v>
      </c>
      <c r="R1834" t="s">
        <v>7941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2367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2368</v>
      </c>
      <c r="R1836" t="s">
        <v>7871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2369</v>
      </c>
      <c r="R1837" t="s">
        <v>7942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2370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2371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2372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2373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2374</v>
      </c>
      <c r="R1842" t="s">
        <v>7871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2375</v>
      </c>
      <c r="R1843" t="s">
        <v>7871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2376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2377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2378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2379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2380</v>
      </c>
      <c r="R1848" t="s">
        <v>7871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2381</v>
      </c>
      <c r="R1849" t="s">
        <v>7871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2382</v>
      </c>
      <c r="R1850" t="s">
        <v>7923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2383</v>
      </c>
      <c r="R1851" t="s">
        <v>7923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2384</v>
      </c>
      <c r="R1852" t="s">
        <v>7871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2385</v>
      </c>
      <c r="R1853" t="s">
        <v>7867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2386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2387</v>
      </c>
      <c r="R1855" t="s">
        <v>7867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2388</v>
      </c>
      <c r="R1856" t="s">
        <v>7867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2389</v>
      </c>
      <c r="R1857" t="s">
        <v>7940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2390</v>
      </c>
      <c r="R1858" t="s">
        <v>7940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2391</v>
      </c>
      <c r="R1859" t="s">
        <v>7940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2392</v>
      </c>
      <c r="R1860" t="s">
        <v>7925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2393</v>
      </c>
      <c r="R1861" t="s">
        <v>7941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2394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2395</v>
      </c>
      <c r="R1863" t="s">
        <v>7871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2396</v>
      </c>
      <c r="R1864" t="s">
        <v>7942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2397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2398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2399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2400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2401</v>
      </c>
      <c r="R1869" t="s">
        <v>7871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2402</v>
      </c>
      <c r="R1870" t="s">
        <v>7871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2403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2404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2405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2406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2407</v>
      </c>
      <c r="R1875" t="s">
        <v>7871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2408</v>
      </c>
      <c r="R1876" t="s">
        <v>7871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2409</v>
      </c>
      <c r="R1877" t="s">
        <v>7923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2410</v>
      </c>
      <c r="R1878" t="s">
        <v>7923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2411</v>
      </c>
      <c r="R1879" t="s">
        <v>7871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2412</v>
      </c>
      <c r="R1880" t="s">
        <v>7867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2413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2414</v>
      </c>
      <c r="R1882" t="s">
        <v>7867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2415</v>
      </c>
      <c r="R1883" t="s">
        <v>7867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2416</v>
      </c>
      <c r="R1884" t="s">
        <v>7940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2417</v>
      </c>
      <c r="R1885" t="s">
        <v>7940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2418</v>
      </c>
      <c r="R1886" t="s">
        <v>7940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2419</v>
      </c>
      <c r="R1887" t="s">
        <v>7925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2420</v>
      </c>
      <c r="R1888" t="s">
        <v>7941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2421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2422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2423</v>
      </c>
      <c r="R1891" t="s">
        <v>7942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2424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2425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2426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2427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2428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2429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2430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2431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2432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2433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2434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2435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2436</v>
      </c>
      <c r="R1904" t="s">
        <v>7923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2437</v>
      </c>
      <c r="R1905" t="s">
        <v>7923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2438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2439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2440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2441</v>
      </c>
      <c r="R1909" t="s">
        <v>7867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2442</v>
      </c>
      <c r="R1910" t="s">
        <v>7867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2443</v>
      </c>
      <c r="R1911" t="s">
        <v>7940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2444</v>
      </c>
      <c r="R1912" t="s">
        <v>7940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2445</v>
      </c>
      <c r="R1913" t="s">
        <v>7940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2446</v>
      </c>
      <c r="R1914" t="s">
        <v>7925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2447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2448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2449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2450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2451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2452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2453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2454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2455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2456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2457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2458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2459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2460</v>
      </c>
      <c r="R1928" t="s">
        <v>7943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2461</v>
      </c>
      <c r="R1929" t="s">
        <v>7943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2462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2463</v>
      </c>
      <c r="R1931" t="s">
        <v>7867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2464</v>
      </c>
      <c r="R1932" t="s">
        <v>7867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2465</v>
      </c>
      <c r="R1933" t="s">
        <v>7867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2466</v>
      </c>
      <c r="R1934" t="s">
        <v>7867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2467</v>
      </c>
      <c r="R1935" t="s">
        <v>7940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2468</v>
      </c>
      <c r="R1936" t="s">
        <v>7925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2469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2470</v>
      </c>
      <c r="R1938" t="s">
        <v>7871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2471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2472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2473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2474</v>
      </c>
      <c r="R1942" t="s">
        <v>7871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2475</v>
      </c>
      <c r="R1943" t="s">
        <v>7871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2476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2477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2478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2479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2480</v>
      </c>
      <c r="R1948" t="s">
        <v>7871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2481</v>
      </c>
      <c r="R1949" t="s">
        <v>7871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2482</v>
      </c>
      <c r="R1950" t="s">
        <v>7923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2483</v>
      </c>
      <c r="R1951" t="s">
        <v>7923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2484</v>
      </c>
      <c r="R1952" t="s">
        <v>7871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2485</v>
      </c>
      <c r="R1953" t="s">
        <v>7867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2486</v>
      </c>
      <c r="R1954" t="s">
        <v>7867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2487</v>
      </c>
      <c r="R1955" t="s">
        <v>7867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2488</v>
      </c>
      <c r="R1956" t="s">
        <v>7867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2489</v>
      </c>
      <c r="R1957" t="s">
        <v>7940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2490</v>
      </c>
      <c r="R1958" t="s">
        <v>7925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2491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2492</v>
      </c>
      <c r="R1960" t="s">
        <v>7871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2493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2494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2495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2496</v>
      </c>
      <c r="R1964" t="s">
        <v>7871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2497</v>
      </c>
      <c r="R1965" t="s">
        <v>7871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2498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2499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2500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2501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2502</v>
      </c>
      <c r="R1970" t="s">
        <v>7871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2503</v>
      </c>
      <c r="R1971" t="s">
        <v>7871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2504</v>
      </c>
      <c r="R1972" t="s">
        <v>7923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2505</v>
      </c>
      <c r="R1973" t="s">
        <v>7923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2506</v>
      </c>
      <c r="R1974" t="s">
        <v>7871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2507</v>
      </c>
      <c r="R1975" t="s">
        <v>7867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2508</v>
      </c>
      <c r="R1976" t="s">
        <v>7867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2509</v>
      </c>
      <c r="R1977" t="s">
        <v>7867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2510</v>
      </c>
      <c r="R1978" t="s">
        <v>7867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2511</v>
      </c>
      <c r="R1979" t="s">
        <v>7940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2512</v>
      </c>
      <c r="R1980" t="s">
        <v>7925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2513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2514</v>
      </c>
      <c r="R1982" t="s">
        <v>7868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2515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2516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2517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2518</v>
      </c>
      <c r="R1986" t="s">
        <v>7868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2519</v>
      </c>
      <c r="R1987" t="s">
        <v>7868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2520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2521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2522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2523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2524</v>
      </c>
      <c r="R1992" t="s">
        <v>7868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2525</v>
      </c>
      <c r="R1993" t="s">
        <v>7868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2526</v>
      </c>
      <c r="R1994" t="s">
        <v>7931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2527</v>
      </c>
      <c r="R1995" t="s">
        <v>7931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2528</v>
      </c>
      <c r="R1996" t="s">
        <v>7868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2529</v>
      </c>
      <c r="R1997" t="s">
        <v>7867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2530</v>
      </c>
      <c r="R1998" t="s">
        <v>7867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2531</v>
      </c>
      <c r="R1999" t="s">
        <v>7867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2532</v>
      </c>
      <c r="R2000" t="s">
        <v>7867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2533</v>
      </c>
      <c r="R2001" t="s">
        <v>7940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2534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2535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2536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2537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2538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2539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2540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2541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2542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2543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2544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2545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2546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2547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2548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2549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2550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2551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2552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2553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2554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2555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2556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2557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2558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2559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2560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2561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2562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2563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2564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2565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2566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2567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2568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2569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2570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2571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2572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2573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2574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2575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2576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2577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2578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2579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2580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2581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2582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2583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2584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2585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2586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2587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2588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2589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2590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2591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2592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2593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2594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2595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2596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2597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2598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2599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2600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2601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2602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2603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2604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2605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2606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2607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2608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2609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2610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2611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2612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2613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2614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2615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2616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2617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2618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2619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2620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2621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2622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2623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2624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2625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2626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2627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2628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2629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2630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2631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2632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2633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2634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2635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2636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2637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2638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2639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2640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2641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2642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2643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2644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2645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2646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2647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2648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2649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2650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2651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2652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2653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2654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2655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2656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2657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2658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2659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2660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2661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2662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2663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2664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2665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2666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2667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2668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2669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2670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2671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2672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2673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2674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2675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2676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2677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2678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2679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2680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2681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2682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2683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2684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2685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2686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2687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2688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2689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2690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2691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2692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2693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2694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2695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2696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2697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2698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2699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2700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2701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2702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2703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2704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2705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2706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2707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2708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2709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2710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2711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2712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2713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2714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2715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2716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2717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2718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2719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2720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2721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2722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2723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2724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2725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2726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2727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2728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2729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2730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2731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2732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2733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2734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2735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2736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2737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2738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2739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2740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2741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2742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2743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2744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2745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2746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2747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2748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2749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2750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2751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2752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2753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2754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2755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2756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2757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2758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2759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2760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2761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2762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2763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2764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2765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2766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2767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2768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2769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2770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2771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2772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2773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2774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2775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2776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2777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2778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2779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2780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2781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2782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2783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2784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2785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2786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2787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2788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2789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2790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2791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2792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2793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2794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2795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2796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2797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2798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2799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2800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2801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2802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2803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2804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2805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2806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2807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2808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2809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2810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2811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2812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2813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2814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2815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2816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2817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2818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2819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2820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2821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2822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2823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2824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2825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2826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2827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2828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2829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2830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2831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2832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2833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2834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2835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2836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2837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2838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2839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2840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2841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2842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2843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2844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2845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2846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2847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2848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2849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2850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2851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2852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2853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2854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2855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2856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2857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2858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2859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2860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2861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2862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2863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2864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2865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2866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2867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2868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2869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2870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2871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2872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2873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2874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2875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2876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2877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2878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2879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2880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2881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2882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2883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2884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2885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2886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2887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2888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2889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2890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2891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2892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2893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2894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2895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2896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2897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2898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2899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2900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2901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2902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2903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2904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2905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2906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2907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2908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2909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2910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2911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2912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2913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2914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2915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2916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2917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2918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2919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2920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2921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2922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2923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2924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2925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2926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2927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2928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2929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2930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2931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2932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2933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2934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2935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2936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2937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2938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2939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2940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2941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2942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2943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2944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2945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2946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2947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2948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2949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2950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2951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2952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2953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2954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2955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2956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2957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2958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2959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2960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2961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2962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2963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2964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2965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2966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2967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2968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2969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2970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2971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2972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2973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2974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2975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2976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2977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2978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2979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2980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2981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2982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2983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2984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2985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2986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2987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2988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2989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2990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2991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2992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2993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2994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2995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2996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2997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2998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2999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3000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3001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3002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3003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3004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3005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3006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3007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3008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3009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3010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3011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3012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3013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3014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3015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3016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3017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3018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3019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3020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3021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3022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3023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3024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3025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3026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3027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3028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3029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3030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3031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3032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3033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3034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3035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3036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3037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3038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3039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3040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3041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3042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3043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3044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3045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3046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3047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3048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3049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3050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3051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3052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3053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3054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3055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3056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3057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3058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3059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3060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3061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3062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3063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3064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3065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3066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3067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3068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3069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3070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3071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3072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3073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3074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3075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3076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3077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3078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3079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3080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3081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3082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3083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3084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3085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3086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3087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3088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3089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3090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3091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3092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3093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3094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3095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3096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3097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3098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3099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3100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3101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3102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3103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3104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3105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3106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3107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3108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3109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3110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3111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3112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3113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3114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3115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3116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3117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3118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3119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3120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3121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3122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3123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3124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3125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3126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3127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3128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3129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3130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3131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3132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3133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3134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3135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3136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3137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3138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3139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3140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3141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3142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3143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3144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3145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3146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3147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3148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3149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3150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3151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3152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3153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3154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3155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3156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3157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3158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3159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3160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3161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3162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3163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3164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3165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3166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3167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3168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3169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3170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3171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3172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3173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3174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3175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3176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3177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3178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3179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3180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3181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3182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3183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3184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3185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3186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3187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3188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3189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3190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3191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3192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3193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3194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3195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3196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3197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3198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3199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3200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3201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3202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3203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3204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3205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3206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3207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3208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3209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3210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3211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3212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3213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3214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3215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3216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3217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3218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3219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3220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3221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3222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3223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3224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3225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3226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3227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3228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3229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3230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3231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3232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3233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3234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3235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3236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3237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3238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3239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3240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3241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3242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3243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3244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3245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3246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3247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3248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3249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3250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3251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3252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3253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3254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3255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3256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3257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3258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3259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3260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3261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3262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3263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3264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3265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3266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3267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3268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3269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3270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3271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3272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3273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3274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3275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3276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3277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3278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3279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3280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3281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3282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3283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3284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3285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3286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3287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3288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3289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3290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3291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3292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3293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3294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3295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3296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3297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3298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3299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3300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3301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3302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3303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3304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3305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3306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3307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3308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3309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3310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3311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3312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3313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3314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3315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3316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3317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3318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3319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3320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3321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3322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3323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3324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3325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3326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3327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3328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3329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3330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3331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3332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3333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3334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3335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3336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3337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3338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3339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3340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3341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3342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3343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3344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3345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3346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3347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3348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3349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3350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3351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3352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3353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3354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3355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3356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3357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3358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3359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3360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3361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3362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3363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3364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3365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3366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3367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3368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3369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3370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3371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3372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3373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3374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3375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3376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3377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3378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3379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3380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3381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3382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3383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3384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3385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3386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3387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3388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3389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3390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3391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3392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3393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3394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3395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3396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3397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3398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3399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3400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3401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3402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3403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3404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3405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3406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3407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3408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3409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3410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3411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3412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3413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3414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3415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3416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3417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3418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3419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3420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3421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3422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3423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3424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3425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3426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3427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3428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3429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3430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3431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3432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3433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3434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3435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3436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3437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3438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3439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3440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3441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3442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3443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3444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3445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3446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3447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3448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3449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3450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3451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3452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3453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3454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3455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3456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3457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3458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3459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3460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3461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3462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3463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3464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3465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3466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3467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3468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3469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3470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3471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3472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3473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3474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3475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3476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3477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3478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3479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3480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3481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3482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3483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3484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3485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3486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3487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3488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3489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3490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3491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3492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3493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3494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3495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3496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3497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3498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3499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3500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3501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3502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3503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3504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3505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3506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3507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3508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3509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3510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3511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3512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3513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3514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3515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3516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3517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3518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3519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3520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3521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3522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3523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3524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3525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3526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3527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3528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3529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3530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3531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3532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3533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3534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3535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3536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3537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3538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3539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3540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3541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3542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3543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3544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3545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3546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3547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3548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3549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3550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3551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3552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3553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3554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3555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3556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3557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3558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3559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3560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3561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3562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3563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3564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3565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3566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3567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3568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3569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3570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3571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3572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3573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3574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3575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3576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3577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3578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3579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3580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3581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3582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3583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3584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3585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3586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3587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3588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3589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3590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3591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3592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3593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3594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3595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3596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3597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3598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3599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3600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3601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3602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3603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3604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3605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3606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3607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3608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3609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3610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3611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3612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3613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3614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3615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3616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3617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3618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3619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3620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3621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3622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3623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3624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3625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3626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3627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3628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3629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3630</v>
      </c>
      <c r="R3098" t="s">
        <v>7874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3631</v>
      </c>
      <c r="R3099" t="s">
        <v>7876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3632</v>
      </c>
      <c r="R3100" t="s">
        <v>7876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3633</v>
      </c>
      <c r="R3101" t="s">
        <v>7876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3634</v>
      </c>
      <c r="R3102" t="s">
        <v>7876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3635</v>
      </c>
      <c r="R3103" t="s">
        <v>7876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3636</v>
      </c>
      <c r="R3104" t="s">
        <v>7876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3637</v>
      </c>
      <c r="R3105" t="s">
        <v>7876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3638</v>
      </c>
      <c r="R3106" t="s">
        <v>7877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3639</v>
      </c>
      <c r="R3107" t="s">
        <v>7877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3640</v>
      </c>
      <c r="R3108" t="s">
        <v>7877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3641</v>
      </c>
      <c r="R3109" t="s">
        <v>7877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3642</v>
      </c>
      <c r="R3110" t="s">
        <v>7877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3643</v>
      </c>
      <c r="R3111" t="s">
        <v>7867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3644</v>
      </c>
      <c r="R3112" t="s">
        <v>7867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3645</v>
      </c>
      <c r="R3113" t="s">
        <v>7867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3646</v>
      </c>
      <c r="R3114" t="s">
        <v>7867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3647</v>
      </c>
      <c r="R3115" t="s">
        <v>7867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3648</v>
      </c>
      <c r="R3116" t="s">
        <v>7867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3649</v>
      </c>
      <c r="R3117" t="s">
        <v>7907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3650</v>
      </c>
      <c r="R3118" t="s">
        <v>7867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3651</v>
      </c>
      <c r="R3119" t="s">
        <v>7867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3652</v>
      </c>
      <c r="R3120" t="s">
        <v>7871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3653</v>
      </c>
      <c r="R3121" t="s">
        <v>7871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3654</v>
      </c>
      <c r="R3122" t="s">
        <v>7871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3655</v>
      </c>
      <c r="R3123" t="s">
        <v>146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3656</v>
      </c>
      <c r="R3124" t="s">
        <v>103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3657</v>
      </c>
      <c r="R3125" t="s">
        <v>103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3658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3659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3660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3661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3662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3663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3664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3665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3666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3667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3668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3669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3670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3671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3672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3673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3674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3675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3676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3677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3678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3679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3680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3681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3682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3683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3684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3685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3686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3687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3688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3689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3690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3691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3692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3693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3694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3695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3696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3697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3698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3699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3700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3701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3702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3703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3704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3705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3706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3707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3708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3709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3710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3711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3712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3713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3714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3715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3716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3717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3718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3719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3720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3721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3722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3723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3724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3725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3726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3727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3728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3729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3730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3731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3732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3733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3734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3735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3736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3737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3738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3739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3740</v>
      </c>
      <c r="R3208" t="s">
        <v>7944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3741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3742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3743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3744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3745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3746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3747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3748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3749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3750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3751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3752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3753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3754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3755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3756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3757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3758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3759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3760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3761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3762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3763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3764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3765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3766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3767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3768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3769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3770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3771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3772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3773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3774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3775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3776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3777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3778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3779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3780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3781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3782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3783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3784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3785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3786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3787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3788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3789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3790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3791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3792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3793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3794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3795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3796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3797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3798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3799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3800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3801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3802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3803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3804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3805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3806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3807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3808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3809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3810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3811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3812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3813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3814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3815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3816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3817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3818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3819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3820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3821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3822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3823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3824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3825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3826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3827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3828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3829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3830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3831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3832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3833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3834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3835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3836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3837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3838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3839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3840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3841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3842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3843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3844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3845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3846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3847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3848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3849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3850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3851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3852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3853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3854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3855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3856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3857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3858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3859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3860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3861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3862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3863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3864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3865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3866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3867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3868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3869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3870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3871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3872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3873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3874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3875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3876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3877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3878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3879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3880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3881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3882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3883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3884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3885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3886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3887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3888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3889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3890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3891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3892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3893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3894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3895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3896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3897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3898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3899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3900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3901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3902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3903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3904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3905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3906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3907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3908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3909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3910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3911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3912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3913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3914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3915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3916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3917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3918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3919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3920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3921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3922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3923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3924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3925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3926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3927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3928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3929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3930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3931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3932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3933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3934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3935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3936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3937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3938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3939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3940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3941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3942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3943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3944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3945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3946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3947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3948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3949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3950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3951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3952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3953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3954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3955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3956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3957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3958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3959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3960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3961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3962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3963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3964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3965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3966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3967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3968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3969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3970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3971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3972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3973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3974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3975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3976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3977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3978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3979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3980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3981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3982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3983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3984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3985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3986</v>
      </c>
      <c r="R3454" t="s">
        <v>7874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3987</v>
      </c>
      <c r="R3455" t="s">
        <v>7874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3988</v>
      </c>
      <c r="R3456" t="s">
        <v>7874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3989</v>
      </c>
      <c r="R3457" t="s">
        <v>7874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3990</v>
      </c>
      <c r="R3458" t="s">
        <v>7889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3991</v>
      </c>
      <c r="R3459" t="s">
        <v>7889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3992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3993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3994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3995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3996</v>
      </c>
      <c r="R3464" t="s">
        <v>7907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3997</v>
      </c>
      <c r="R3465" t="s">
        <v>7868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3998</v>
      </c>
      <c r="R3466" t="s">
        <v>103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3999</v>
      </c>
      <c r="R3467" t="s">
        <v>103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4000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4001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4002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4003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4004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4005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4006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4007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4008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4009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4010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4011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4012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4013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4014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4015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4016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4017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4018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4019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4020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4021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4022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4023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4024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4025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4026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4027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4028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4029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4030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4031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4032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4033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4034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4035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4036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4037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4038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4039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4040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4041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4042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4043</v>
      </c>
      <c r="R3511" t="s">
        <v>7937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4044</v>
      </c>
      <c r="R3512" t="s">
        <v>7867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4045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4046</v>
      </c>
      <c r="R3514" t="s">
        <v>7877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4047</v>
      </c>
      <c r="R3515" t="s">
        <v>7867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4048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4049</v>
      </c>
      <c r="R3517" t="s">
        <v>7877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4050</v>
      </c>
      <c r="R3518" t="s">
        <v>7867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4051</v>
      </c>
      <c r="R3519" t="s">
        <v>7937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4052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4053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4054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4055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4056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4057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4058</v>
      </c>
      <c r="R3526" t="s">
        <v>7867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4059</v>
      </c>
      <c r="R3527" t="s">
        <v>7889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4060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4061</v>
      </c>
      <c r="R3529" t="s">
        <v>103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4062</v>
      </c>
      <c r="R3530" t="s">
        <v>103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4063</v>
      </c>
      <c r="R3531" t="s">
        <v>7871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4064</v>
      </c>
      <c r="R3532" t="s">
        <v>7871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4065</v>
      </c>
      <c r="R3533" t="s">
        <v>7871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4066</v>
      </c>
      <c r="R3534" t="s">
        <v>7871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4067</v>
      </c>
      <c r="R3535" t="s">
        <v>7871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4068</v>
      </c>
      <c r="R3536" t="s">
        <v>7871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4069</v>
      </c>
      <c r="R3537" t="s">
        <v>7871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4070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4071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4072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4073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4074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4075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4076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4077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4078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4079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4080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4081</v>
      </c>
      <c r="R3549" t="s">
        <v>7868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4082</v>
      </c>
      <c r="R3550" t="s">
        <v>7871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4083</v>
      </c>
      <c r="R3551" t="s">
        <v>7871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4084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4085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4086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4087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4088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4089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4090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4091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4092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4093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4094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4095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4096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4097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4098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4099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4100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4101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4102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4103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4104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4105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4106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4107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4108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4109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4110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4111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4112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4113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4114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4115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4116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4117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4118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4119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4120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4121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4122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4123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4124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4125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4126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4127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4128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4129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4130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4131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4132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4133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4134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4135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4136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4137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4138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4139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4140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4141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4142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4143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4144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4145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4146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4147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4148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4149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4150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4151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4152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4153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4154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4155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4156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4157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4158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4159</v>
      </c>
      <c r="R3627" t="s">
        <v>7883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4160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4161</v>
      </c>
      <c r="R3629" t="s">
        <v>7883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4162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4163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4164</v>
      </c>
      <c r="R3632" t="s">
        <v>7883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4165</v>
      </c>
      <c r="R3633" t="s">
        <v>7883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4166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4167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4168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4169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4170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4171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4172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4173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4174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4175</v>
      </c>
      <c r="R3643" t="s">
        <v>7871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4176</v>
      </c>
      <c r="R3644" t="s">
        <v>7871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4177</v>
      </c>
      <c r="R3645" t="s">
        <v>7871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4178</v>
      </c>
      <c r="R3646" t="s">
        <v>7871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4179</v>
      </c>
      <c r="R3647" t="s">
        <v>7871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4180</v>
      </c>
      <c r="R3648" t="s">
        <v>7871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4181</v>
      </c>
      <c r="R3649" t="s">
        <v>7871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4182</v>
      </c>
      <c r="R3650" t="s">
        <v>7871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4183</v>
      </c>
      <c r="R3651" t="s">
        <v>7871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4184</v>
      </c>
      <c r="R3652" t="s">
        <v>7871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4185</v>
      </c>
      <c r="R3653" t="s">
        <v>7871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4186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4187</v>
      </c>
      <c r="R3655" t="s">
        <v>7871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4188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4189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4190</v>
      </c>
      <c r="R3658" t="s">
        <v>7871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4191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4192</v>
      </c>
      <c r="R3660" t="s">
        <v>7871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4193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4194</v>
      </c>
      <c r="R3662" t="s">
        <v>7871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4195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4196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4197</v>
      </c>
      <c r="R3665" t="s">
        <v>7917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4198</v>
      </c>
      <c r="R3666" t="s">
        <v>7917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4199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4200</v>
      </c>
      <c r="R3668" t="s">
        <v>7871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4201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4202</v>
      </c>
      <c r="R3670" t="s">
        <v>7871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4203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4204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4205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4206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4207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4208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4209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4210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4211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4212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4213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4214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4215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4216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4217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4218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4219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4220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4221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4222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4223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4224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4225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4226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4227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4228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4229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4230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4231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4232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4233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4234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4235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4236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4237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4238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4239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4240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4241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4242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4243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4244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4245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4246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4247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4248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4249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4250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4251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4252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4253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4254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4255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4256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4257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4258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4259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4260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4261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4262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4263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4264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4265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4266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4267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4268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4269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4270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4271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4272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4273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4274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4275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4276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4277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4278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4279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4280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4281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4282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4283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4284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4285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4286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4287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4288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4289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4290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4291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4292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4293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4294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4295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4296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4297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4298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4299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4300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4301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4302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4303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4304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4305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4306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4307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4308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4309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4310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4311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4312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4313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4314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4315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4316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4317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4318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4319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4320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4321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4322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4323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4324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4325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4326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4327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4328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4329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4330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4331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4332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4333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4334</v>
      </c>
      <c r="R3802" t="s">
        <v>7930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4335</v>
      </c>
      <c r="R3803" t="s">
        <v>7933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4336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4337</v>
      </c>
      <c r="R3805" t="s">
        <v>7945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4338</v>
      </c>
      <c r="R3806" t="s">
        <v>7930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4339</v>
      </c>
      <c r="R3807" t="s">
        <v>7933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4340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4341</v>
      </c>
      <c r="R3809" t="s">
        <v>7945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4342</v>
      </c>
      <c r="R3810" t="s">
        <v>7930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4343</v>
      </c>
      <c r="R3811" t="s">
        <v>7933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4344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4345</v>
      </c>
      <c r="R3813" t="s">
        <v>7945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4346</v>
      </c>
      <c r="R3814" t="s">
        <v>7930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4347</v>
      </c>
      <c r="R3815" t="s">
        <v>7933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4348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4349</v>
      </c>
      <c r="R3817" t="s">
        <v>7945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4350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4351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4352</v>
      </c>
      <c r="R3820" t="s">
        <v>7867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4353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4354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4355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4356</v>
      </c>
      <c r="R3824" t="s">
        <v>7867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4357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4358</v>
      </c>
      <c r="R3826" t="s">
        <v>7871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4359</v>
      </c>
      <c r="R3827" t="s">
        <v>7871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4360</v>
      </c>
      <c r="R3828" t="s">
        <v>7871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4361</v>
      </c>
      <c r="R3829" t="s">
        <v>7871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4362</v>
      </c>
      <c r="R3830" t="s">
        <v>7867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4363</v>
      </c>
      <c r="R3831" t="s">
        <v>7867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4364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4365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4366</v>
      </c>
      <c r="R3834" t="s">
        <v>7867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4367</v>
      </c>
      <c r="R3835" t="s">
        <v>7867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4368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4369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4370</v>
      </c>
      <c r="R3838" t="s">
        <v>7871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4371</v>
      </c>
      <c r="R3839" t="s">
        <v>7871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4372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4373</v>
      </c>
      <c r="R3841" t="s">
        <v>7867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4374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4375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4376</v>
      </c>
      <c r="R3844" t="s">
        <v>7867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4377</v>
      </c>
      <c r="R3845" t="s">
        <v>7867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4378</v>
      </c>
      <c r="R3846" t="s">
        <v>7871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4379</v>
      </c>
      <c r="R3847" t="s">
        <v>7871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4380</v>
      </c>
      <c r="R3848" t="s">
        <v>7871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4381</v>
      </c>
      <c r="R3849" t="s">
        <v>7871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4382</v>
      </c>
      <c r="R3850" t="s">
        <v>7867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4383</v>
      </c>
      <c r="R3851" t="s">
        <v>7867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4384</v>
      </c>
      <c r="R3852" t="s">
        <v>7867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4385</v>
      </c>
      <c r="R3853" t="s">
        <v>7867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4386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4387</v>
      </c>
      <c r="R3855" t="s">
        <v>7867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4388</v>
      </c>
      <c r="R3856" t="s">
        <v>7871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4389</v>
      </c>
      <c r="R3857" t="s">
        <v>7871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4390</v>
      </c>
      <c r="R3858" t="s">
        <v>103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4391</v>
      </c>
      <c r="R3859" t="s">
        <v>103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4392</v>
      </c>
      <c r="R3860" t="s">
        <v>7867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4393</v>
      </c>
      <c r="R3861" t="s">
        <v>7867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4394</v>
      </c>
      <c r="R3862" t="s">
        <v>7867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4395</v>
      </c>
      <c r="R3863" t="s">
        <v>7867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4396</v>
      </c>
      <c r="R3864" t="s">
        <v>7867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4397</v>
      </c>
      <c r="R3865" t="s">
        <v>7867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4398</v>
      </c>
      <c r="R3866" t="s">
        <v>7867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4399</v>
      </c>
      <c r="R3867" t="s">
        <v>7867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4400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4401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4402</v>
      </c>
      <c r="R3870" t="s">
        <v>7871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4403</v>
      </c>
      <c r="R3871" t="s">
        <v>7871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4404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4405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4406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4407</v>
      </c>
      <c r="R3875" t="s">
        <v>7885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4408</v>
      </c>
      <c r="R3876" t="s">
        <v>7885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4409</v>
      </c>
      <c r="R3877" t="s">
        <v>7885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4410</v>
      </c>
      <c r="R3878" t="s">
        <v>7885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4411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4412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4413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4414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4415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4416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4417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4418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4419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4420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4421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4422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4423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4424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4425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4426</v>
      </c>
      <c r="R3894" t="s">
        <v>7888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4427</v>
      </c>
      <c r="R3895" t="s">
        <v>7888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4428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4429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4430</v>
      </c>
      <c r="R3898" t="s">
        <v>7871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4431</v>
      </c>
      <c r="R3899" t="s">
        <v>7871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4432</v>
      </c>
      <c r="R3900" t="s">
        <v>7893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4433</v>
      </c>
      <c r="R3901" t="s">
        <v>7893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4434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4435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4436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4437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4438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4439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4440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4441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4442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4443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4444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4445</v>
      </c>
      <c r="R3913" t="s">
        <v>7946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4446</v>
      </c>
      <c r="R3914" t="s">
        <v>7946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4447</v>
      </c>
      <c r="R3915" t="s">
        <v>7887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4448</v>
      </c>
      <c r="R3916" t="s">
        <v>7908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4449</v>
      </c>
      <c r="R3917" t="s">
        <v>7908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4450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4451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4452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4453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4454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4455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4456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4457</v>
      </c>
      <c r="R3925" t="s">
        <v>7874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4458</v>
      </c>
      <c r="R3926" t="s">
        <v>7949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4459</v>
      </c>
      <c r="R3927" t="s">
        <v>7874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4460</v>
      </c>
      <c r="R3928" t="s">
        <v>7949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4461</v>
      </c>
      <c r="R3929" t="s">
        <v>7874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4462</v>
      </c>
      <c r="R3930" t="s">
        <v>7949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4463</v>
      </c>
      <c r="R3931" t="s">
        <v>7874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4464</v>
      </c>
      <c r="R3932" t="s">
        <v>7949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4465</v>
      </c>
      <c r="R3933" t="s">
        <v>7874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4466</v>
      </c>
      <c r="R3934" t="s">
        <v>7949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4467</v>
      </c>
      <c r="R3935" t="s">
        <v>7874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4468</v>
      </c>
      <c r="R3936" t="s">
        <v>7949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4469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4470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4471</v>
      </c>
      <c r="R3939" t="s">
        <v>7867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4472</v>
      </c>
      <c r="R3940" t="s">
        <v>7867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4473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4474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4475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4476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4477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4478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4479</v>
      </c>
      <c r="R3947" t="s">
        <v>7867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4480</v>
      </c>
      <c r="R3948" t="s">
        <v>7867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4481</v>
      </c>
      <c r="R3949" t="s">
        <v>7867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4482</v>
      </c>
      <c r="R3950" t="s">
        <v>7914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4483</v>
      </c>
      <c r="R3951" t="s">
        <v>7914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4484</v>
      </c>
      <c r="R3952" t="s">
        <v>7914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4485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4486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4487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4488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4489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4490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4491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4492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4493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4494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4495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4496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4497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4498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4499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4500</v>
      </c>
      <c r="R3968" t="s">
        <v>7909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4501</v>
      </c>
      <c r="R3969" t="s">
        <v>7909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4502</v>
      </c>
      <c r="R3970" t="s">
        <v>103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4503</v>
      </c>
      <c r="R3971" t="s">
        <v>103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4504</v>
      </c>
      <c r="R3972" t="s">
        <v>7909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4505</v>
      </c>
      <c r="R3973" t="s">
        <v>7909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4506</v>
      </c>
      <c r="R3974" t="s">
        <v>7871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4507</v>
      </c>
      <c r="R3975" t="s">
        <v>7871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4508</v>
      </c>
      <c r="R3976" t="s">
        <v>7871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4509</v>
      </c>
      <c r="R3977" t="s">
        <v>7871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4510</v>
      </c>
      <c r="R3978" t="s">
        <v>7871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4511</v>
      </c>
      <c r="R3979" t="s">
        <v>7871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4512</v>
      </c>
      <c r="R3980" t="s">
        <v>7871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4513</v>
      </c>
      <c r="R3981" t="s">
        <v>7871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4514</v>
      </c>
      <c r="R3982" t="s">
        <v>7871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4515</v>
      </c>
      <c r="R3983" t="s">
        <v>7871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4516</v>
      </c>
      <c r="R3984" t="s">
        <v>7871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4517</v>
      </c>
      <c r="R3985" t="s">
        <v>7871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4518</v>
      </c>
      <c r="R3986" t="s">
        <v>7871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4519</v>
      </c>
      <c r="R3987" t="s">
        <v>7871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4520</v>
      </c>
      <c r="R3988" t="s">
        <v>7871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4521</v>
      </c>
      <c r="R3989" t="s">
        <v>7871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4522</v>
      </c>
      <c r="R3990" t="s">
        <v>7871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4523</v>
      </c>
      <c r="R3991" t="s">
        <v>7871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4524</v>
      </c>
      <c r="R3992" t="s">
        <v>7886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4525</v>
      </c>
      <c r="R3993" t="s">
        <v>7886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4526</v>
      </c>
      <c r="R3994" t="s">
        <v>7886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4527</v>
      </c>
      <c r="R3995" t="s">
        <v>7886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4528</v>
      </c>
      <c r="R3996" t="s">
        <v>103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4529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4530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4531</v>
      </c>
      <c r="R3999" t="s">
        <v>7910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4532</v>
      </c>
      <c r="R4000" t="s">
        <v>7911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4533</v>
      </c>
      <c r="R4001" t="s">
        <v>7910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4534</v>
      </c>
      <c r="R4002" t="s">
        <v>7912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4535</v>
      </c>
      <c r="R4003" t="s">
        <v>7907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4536</v>
      </c>
      <c r="R4004" t="s">
        <v>7913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4537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4538</v>
      </c>
      <c r="R4006" t="s">
        <v>7914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4539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4540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4541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4542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4543</v>
      </c>
      <c r="R4011" t="s">
        <v>103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4544</v>
      </c>
      <c r="R4012" t="s">
        <v>7915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4545</v>
      </c>
      <c r="R4013" t="s">
        <v>7915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4546</v>
      </c>
      <c r="R4014" t="s">
        <v>146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4547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4548</v>
      </c>
      <c r="R4016" t="s">
        <v>7907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4549</v>
      </c>
      <c r="R4017" t="s">
        <v>7907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4550</v>
      </c>
      <c r="R4018" t="s">
        <v>7907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4551</v>
      </c>
      <c r="R4019" t="s">
        <v>7907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4552</v>
      </c>
      <c r="R4020" t="s">
        <v>7907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4553</v>
      </c>
      <c r="R4021" t="s">
        <v>7893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4554</v>
      </c>
      <c r="R4022" t="s">
        <v>7893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4555</v>
      </c>
      <c r="R4023" t="s">
        <v>7889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4556</v>
      </c>
      <c r="R4024" t="s">
        <v>7889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4557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4558</v>
      </c>
      <c r="R4026" t="s">
        <v>7889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4559</v>
      </c>
      <c r="R4027" t="s">
        <v>7907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4560</v>
      </c>
      <c r="R4028" t="s">
        <v>7907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4561</v>
      </c>
      <c r="R4029" t="s">
        <v>103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4562</v>
      </c>
      <c r="R4030" t="s">
        <v>7907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4563</v>
      </c>
      <c r="R4031" t="s">
        <v>7907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4564</v>
      </c>
      <c r="R4032" t="s">
        <v>7907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4565</v>
      </c>
      <c r="R4033" t="s">
        <v>7907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4566</v>
      </c>
      <c r="R4034" t="s">
        <v>7907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4567</v>
      </c>
      <c r="R4035" t="s">
        <v>7893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4568</v>
      </c>
      <c r="R4036" t="s">
        <v>7893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4569</v>
      </c>
      <c r="R4037" t="s">
        <v>7889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4570</v>
      </c>
      <c r="R4038" t="s">
        <v>7889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4571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4572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4573</v>
      </c>
      <c r="R4041" t="s">
        <v>7907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4574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4575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4576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4577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4578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4579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4580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4581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4582</v>
      </c>
      <c r="R4050" t="s">
        <v>7893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4583</v>
      </c>
      <c r="R4051" t="s">
        <v>7893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4584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4585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4586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4587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4588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4589</v>
      </c>
      <c r="R4057" t="s">
        <v>7867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4590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4591</v>
      </c>
      <c r="R4059" t="s">
        <v>7867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4592</v>
      </c>
      <c r="R4060" t="s">
        <v>7893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4593</v>
      </c>
      <c r="R4061" t="s">
        <v>7893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4594</v>
      </c>
      <c r="R4062" t="s">
        <v>7867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4595</v>
      </c>
      <c r="R4063" t="s">
        <v>7867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4596</v>
      </c>
      <c r="R4064" t="s">
        <v>7886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4597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4598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4599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4600</v>
      </c>
      <c r="R4068" t="s">
        <v>7898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4601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4602</v>
      </c>
      <c r="R4070" t="s">
        <v>7898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4603</v>
      </c>
      <c r="R4071" t="s">
        <v>7898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4604</v>
      </c>
      <c r="R4072" t="s">
        <v>7898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4605</v>
      </c>
      <c r="R4073" t="s">
        <v>7898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4606</v>
      </c>
      <c r="R4074" t="s">
        <v>7898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4607</v>
      </c>
      <c r="R4075" t="s">
        <v>7893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4608</v>
      </c>
      <c r="R4076" t="s">
        <v>7893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4609</v>
      </c>
      <c r="R4077" t="s">
        <v>7898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4610</v>
      </c>
      <c r="R4078" t="s">
        <v>7898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4611</v>
      </c>
      <c r="R4079" t="s">
        <v>7898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4612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4613</v>
      </c>
      <c r="R4081" t="s">
        <v>7893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4614</v>
      </c>
      <c r="R4082" t="s">
        <v>7893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4615</v>
      </c>
      <c r="R4083" t="s">
        <v>7898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4616</v>
      </c>
      <c r="R4084" t="s">
        <v>7898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4617</v>
      </c>
      <c r="R4085" t="s">
        <v>7898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4618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4619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4620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4621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4622</v>
      </c>
      <c r="R4090" t="s">
        <v>7898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4623</v>
      </c>
      <c r="R4091" t="s">
        <v>7898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4624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4625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4626</v>
      </c>
      <c r="R4094" t="s">
        <v>7868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4627</v>
      </c>
      <c r="R4095" t="s">
        <v>7868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4628</v>
      </c>
      <c r="R4096" t="s">
        <v>7868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4629</v>
      </c>
      <c r="R4097" t="s">
        <v>7868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4630</v>
      </c>
      <c r="R4098" t="s">
        <v>7871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4631</v>
      </c>
      <c r="R4099" t="s">
        <v>7871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4632</v>
      </c>
      <c r="R4100" t="s">
        <v>7871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4633</v>
      </c>
      <c r="R4101" t="s">
        <v>7871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4634</v>
      </c>
      <c r="R4102" t="s">
        <v>7871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4635</v>
      </c>
      <c r="R4103" t="s">
        <v>7871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4636</v>
      </c>
      <c r="R4104" t="s">
        <v>7870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4637</v>
      </c>
      <c r="R4105" t="s">
        <v>7870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4638</v>
      </c>
      <c r="R4106" t="s">
        <v>7870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4639</v>
      </c>
      <c r="R4107" t="s">
        <v>7870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4640</v>
      </c>
      <c r="R4108" t="s">
        <v>7870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4641</v>
      </c>
      <c r="R4109" t="s">
        <v>7870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4642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4643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4644</v>
      </c>
      <c r="R4112" t="s">
        <v>7870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4645</v>
      </c>
      <c r="R4113" t="s">
        <v>7871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4646</v>
      </c>
      <c r="R4114" t="s">
        <v>7871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4647</v>
      </c>
      <c r="R4115" t="s">
        <v>7871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4648</v>
      </c>
      <c r="R4116" t="s">
        <v>7871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4649</v>
      </c>
      <c r="R4117" t="s">
        <v>7871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4650</v>
      </c>
      <c r="R4118" t="s">
        <v>7871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4651</v>
      </c>
      <c r="R4119" t="s">
        <v>7871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4652</v>
      </c>
      <c r="R4120" t="s">
        <v>7871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4653</v>
      </c>
      <c r="R4121" t="s">
        <v>7871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4654</v>
      </c>
      <c r="R4122" t="s">
        <v>7871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4655</v>
      </c>
      <c r="R4123" t="s">
        <v>7871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4656</v>
      </c>
      <c r="R4124" t="s">
        <v>7871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4657</v>
      </c>
      <c r="R4125" t="s">
        <v>7868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4658</v>
      </c>
      <c r="R4126" t="s">
        <v>7868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4659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4660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4661</v>
      </c>
      <c r="R4129" t="s">
        <v>7888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4662</v>
      </c>
      <c r="R4130" t="s">
        <v>7888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4663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4664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4665</v>
      </c>
      <c r="R4133" t="s">
        <v>7868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4666</v>
      </c>
      <c r="R4134" t="s">
        <v>7868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4667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4668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4669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4670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4671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4672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4673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4674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4675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4676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4677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4678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4679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4680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4681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4682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4683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4684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4685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4686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4687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4688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4689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4690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4691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4692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4693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4694</v>
      </c>
      <c r="R4162" t="s">
        <v>7916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4695</v>
      </c>
      <c r="R4163" t="s">
        <v>7916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4696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4697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4698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4699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4700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4701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4702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4703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4704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4705</v>
      </c>
      <c r="R4173" t="s">
        <v>7916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4706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4707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4708</v>
      </c>
      <c r="R4176" t="s">
        <v>7870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4709</v>
      </c>
      <c r="R4177" t="s">
        <v>7870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4710</v>
      </c>
      <c r="R4178" t="s">
        <v>7870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4711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4712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4713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4714</v>
      </c>
      <c r="R4182" t="s">
        <v>7871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4715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4716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4717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4718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4719</v>
      </c>
      <c r="R4187" t="s">
        <v>7917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4720</v>
      </c>
      <c r="R4188" t="s">
        <v>7871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4721</v>
      </c>
      <c r="R4189" t="s">
        <v>7871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4722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4723</v>
      </c>
      <c r="R4191" t="s">
        <v>7917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4724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4725</v>
      </c>
      <c r="R4193" t="s">
        <v>7917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4726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4727</v>
      </c>
      <c r="R4195" t="s">
        <v>7917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4728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4729</v>
      </c>
      <c r="R4197" t="s">
        <v>7917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4730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4731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4732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4733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4734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4735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4736</v>
      </c>
      <c r="R4204" t="s">
        <v>7917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4737</v>
      </c>
      <c r="R4205" t="s">
        <v>7917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4738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4739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4740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4741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4742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4743</v>
      </c>
      <c r="R4211" t="s">
        <v>7917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4744</v>
      </c>
      <c r="R4212" t="s">
        <v>7917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4745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4746</v>
      </c>
      <c r="R4214" t="s">
        <v>7871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4747</v>
      </c>
      <c r="R4215" t="s">
        <v>7871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4748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4749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4750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4751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4752</v>
      </c>
      <c r="R4220" t="s">
        <v>7917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4753</v>
      </c>
      <c r="R4221" t="s">
        <v>7917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4754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4755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4756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4757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4758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4759</v>
      </c>
      <c r="R4227" t="s">
        <v>7917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4760</v>
      </c>
      <c r="R4228" t="s">
        <v>7917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4761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4762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4763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4764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4765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4766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4767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4768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4769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4770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4771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4772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4773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4774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4775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4776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4777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4778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4779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4780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4781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4782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4783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4784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4785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4786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4787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4788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4789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4790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4791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4792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4793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4794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4795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4796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4797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4798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4799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4800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4801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4802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4803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4804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4805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4806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4807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4808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4809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4810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4811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4812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4813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4814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4815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4816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4817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4818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4819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4820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4821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4822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4823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4824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4825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4826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4827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4828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4829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4830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4831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4832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4833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4834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4835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4836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4837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4838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4839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4840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4841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4842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4843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4844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4845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4846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4847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4848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4849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4850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4851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4852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4853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4854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4855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4856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4857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4858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4859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4860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4861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4862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4863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4864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4865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4866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4867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4868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4869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4870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4871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4872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4873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4874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4875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4876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4877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4878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4879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4880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4881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4882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4883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4884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4885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4886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4887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4888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4889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4890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4891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4892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4893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4894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4895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4896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4897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4898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4899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4900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4901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4902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4903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4904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4905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4906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4907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4908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4909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4910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4911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4912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4913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4914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4915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4916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4917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4918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4919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4920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4921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4922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4923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4924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4925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4926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4927</v>
      </c>
      <c r="R4395" t="s">
        <v>7892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4928</v>
      </c>
      <c r="R4396" t="s">
        <v>7892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4929</v>
      </c>
      <c r="R4397" t="s">
        <v>7892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4930</v>
      </c>
      <c r="R4398" t="s">
        <v>7892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4931</v>
      </c>
      <c r="R4399" t="s">
        <v>7892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4932</v>
      </c>
      <c r="R4400" t="s">
        <v>7892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4933</v>
      </c>
      <c r="R4401" t="s">
        <v>7892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4934</v>
      </c>
      <c r="R4402" t="s">
        <v>7892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4935</v>
      </c>
      <c r="R4403" t="s">
        <v>7892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4936</v>
      </c>
      <c r="R4404" t="s">
        <v>7892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4937</v>
      </c>
      <c r="R4405" t="s">
        <v>7892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4938</v>
      </c>
      <c r="R4406" t="s">
        <v>7892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4939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4940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4941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4942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4943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4944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4945</v>
      </c>
      <c r="R4413" t="s">
        <v>7893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4946</v>
      </c>
      <c r="R4414" t="s">
        <v>7893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4947</v>
      </c>
      <c r="R4415" t="s">
        <v>7892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4948</v>
      </c>
      <c r="R4416" t="s">
        <v>7892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4949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4950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4951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4952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4953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4954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4955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4956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4957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4958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4959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4960</v>
      </c>
      <c r="R4428" t="s">
        <v>7867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4961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4962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4963</v>
      </c>
      <c r="R4431" t="s">
        <v>7918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4964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4965</v>
      </c>
      <c r="R4433" t="s">
        <v>7867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4966</v>
      </c>
      <c r="R4434" t="s">
        <v>7867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4967</v>
      </c>
      <c r="R4435" t="s">
        <v>7867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4968</v>
      </c>
      <c r="R4436" t="s">
        <v>7867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4969</v>
      </c>
      <c r="R4437" t="s">
        <v>7867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4970</v>
      </c>
      <c r="R4438" t="s">
        <v>7867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4971</v>
      </c>
      <c r="R4439" t="s">
        <v>7867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4972</v>
      </c>
      <c r="R4440" t="s">
        <v>7867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4973</v>
      </c>
      <c r="R4441" t="s">
        <v>7867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4974</v>
      </c>
      <c r="R4442" t="s">
        <v>7867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4975</v>
      </c>
      <c r="R4443" t="s">
        <v>7867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4976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4977</v>
      </c>
      <c r="R4445" t="s">
        <v>7918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4978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4979</v>
      </c>
      <c r="R4447" t="s">
        <v>7867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4980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4981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4982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4983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4984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4985</v>
      </c>
      <c r="R4453" t="s">
        <v>7867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4986</v>
      </c>
      <c r="R4454" t="s">
        <v>7947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4987</v>
      </c>
      <c r="R4455" t="s">
        <v>7892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4988</v>
      </c>
      <c r="R4456" t="s">
        <v>7916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4989</v>
      </c>
      <c r="R4457" t="s">
        <v>7916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4990</v>
      </c>
      <c r="R4458" t="s">
        <v>7916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4991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4992</v>
      </c>
      <c r="R4460" t="s">
        <v>7916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4993</v>
      </c>
      <c r="R4461" t="s">
        <v>7916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4994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4995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4996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4997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4998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4999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5000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5001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5002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5003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5004</v>
      </c>
      <c r="R4472" t="s">
        <v>7892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5005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5006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5007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5008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5009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5010</v>
      </c>
      <c r="R4478" t="s">
        <v>7867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5011</v>
      </c>
      <c r="R4479" t="s">
        <v>7867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5012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5013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5014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5015</v>
      </c>
      <c r="R4483" t="s">
        <v>7867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5016</v>
      </c>
      <c r="R4484" t="s">
        <v>7867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5017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5018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5019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5020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5021</v>
      </c>
      <c r="R4489" t="s">
        <v>7867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5022</v>
      </c>
      <c r="R4490" t="s">
        <v>7867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5023</v>
      </c>
      <c r="R4491" t="s">
        <v>7867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5024</v>
      </c>
      <c r="R4492" t="s">
        <v>7867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5025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5026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5027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5028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5029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5030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5031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5032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5033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5034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5035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5036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5037</v>
      </c>
      <c r="R4505" t="s">
        <v>7867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5038</v>
      </c>
      <c r="R4506" t="s">
        <v>7867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5039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5040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5041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5042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5043</v>
      </c>
      <c r="R4511" t="s">
        <v>7932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5044</v>
      </c>
      <c r="R4512" t="s">
        <v>7889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5045</v>
      </c>
      <c r="R4513" t="s">
        <v>7889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5046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5047</v>
      </c>
      <c r="R4515" t="s">
        <v>103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5048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5049</v>
      </c>
      <c r="R4517" t="s">
        <v>7867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5050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5051</v>
      </c>
      <c r="R4519" t="s">
        <v>7919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5052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5053</v>
      </c>
      <c r="R4521" t="s">
        <v>146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5054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5055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5056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5057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5058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5059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5060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5061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5062</v>
      </c>
      <c r="R4530" t="s">
        <v>7892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5063</v>
      </c>
      <c r="R4531" t="s">
        <v>7892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5064</v>
      </c>
      <c r="R4532" t="s">
        <v>7892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5065</v>
      </c>
      <c r="R4533" t="s">
        <v>7892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5066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5067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5068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5069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5070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5071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5072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5073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5074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5075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5076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5077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5078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5079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5080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5081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5082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5083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5084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5085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5086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5087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5088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5089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5090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5091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5092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5093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5094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5095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5096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5097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5098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5099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5100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5101</v>
      </c>
      <c r="R4569" t="s">
        <v>7894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5102</v>
      </c>
      <c r="R4570" t="s">
        <v>7894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5103</v>
      </c>
      <c r="R4571" t="s">
        <v>7894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5104</v>
      </c>
      <c r="R4572" t="s">
        <v>7894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5105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5106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5107</v>
      </c>
      <c r="R4575" t="s">
        <v>7892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5108</v>
      </c>
      <c r="R4576" t="s">
        <v>7892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5109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5110</v>
      </c>
      <c r="R4578" t="s">
        <v>7867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5111</v>
      </c>
      <c r="R4579" t="s">
        <v>7868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5112</v>
      </c>
      <c r="R4580" t="s">
        <v>7868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5113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5114</v>
      </c>
      <c r="R4582" t="s">
        <v>7867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5115</v>
      </c>
      <c r="R4583" t="s">
        <v>7867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5116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5117</v>
      </c>
      <c r="R4585" t="s">
        <v>7867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5118</v>
      </c>
      <c r="R4586" t="s">
        <v>7867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5119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5120</v>
      </c>
      <c r="R4588" t="s">
        <v>7867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5121</v>
      </c>
      <c r="R4589" t="s">
        <v>7867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5122</v>
      </c>
      <c r="R4590" t="s">
        <v>7871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5123</v>
      </c>
      <c r="R4591" t="s">
        <v>103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5124</v>
      </c>
      <c r="R4592" t="s">
        <v>103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5125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5126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5127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5128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5129</v>
      </c>
      <c r="R4597" t="s">
        <v>7889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5130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5131</v>
      </c>
      <c r="R4599" t="s">
        <v>7920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5132</v>
      </c>
      <c r="R4600" t="s">
        <v>7920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5133</v>
      </c>
      <c r="R4601" t="s">
        <v>7889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5134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5135</v>
      </c>
      <c r="R4603" t="s">
        <v>7867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5136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5137</v>
      </c>
      <c r="R4605" t="s">
        <v>7889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5138</v>
      </c>
      <c r="R4606" t="s">
        <v>7867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5139</v>
      </c>
      <c r="R4607" t="s">
        <v>7921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5140</v>
      </c>
      <c r="R4608" t="s">
        <v>7921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5141</v>
      </c>
      <c r="R4609" t="s">
        <v>7868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5142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5143</v>
      </c>
      <c r="R4611" t="s">
        <v>7868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5144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5145</v>
      </c>
      <c r="R4613" t="s">
        <v>7867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5146</v>
      </c>
      <c r="R4614" t="s">
        <v>7867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5147</v>
      </c>
      <c r="R4615" t="s">
        <v>7868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5148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5149</v>
      </c>
      <c r="R4617" t="s">
        <v>7868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5150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5151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5152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5153</v>
      </c>
      <c r="R4621" t="s">
        <v>7868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5154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5155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5156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5157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5158</v>
      </c>
      <c r="R4626" t="s">
        <v>7889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5159</v>
      </c>
      <c r="R4627" t="s">
        <v>7889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5160</v>
      </c>
      <c r="R4628" t="s">
        <v>7868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5161</v>
      </c>
      <c r="R4629" t="s">
        <v>7868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5162</v>
      </c>
      <c r="R4630" t="s">
        <v>7916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5163</v>
      </c>
      <c r="R4631" t="s">
        <v>7916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5164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5165</v>
      </c>
      <c r="R4633" t="s">
        <v>7871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5166</v>
      </c>
      <c r="R4634" t="s">
        <v>7871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5167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5168</v>
      </c>
      <c r="R4636" t="s">
        <v>7889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5169</v>
      </c>
      <c r="R4637" t="s">
        <v>7889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5170</v>
      </c>
      <c r="R4638" t="s">
        <v>7868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5171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5172</v>
      </c>
      <c r="R4640" t="s">
        <v>7868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5173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5174</v>
      </c>
      <c r="R4642" t="s">
        <v>7867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5175</v>
      </c>
      <c r="R4643" t="s">
        <v>7867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5176</v>
      </c>
      <c r="R4644" t="s">
        <v>7868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5177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5178</v>
      </c>
      <c r="R4646" t="s">
        <v>7868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5179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5180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5181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5182</v>
      </c>
      <c r="R4650" t="s">
        <v>7868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5183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5184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5185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5186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5187</v>
      </c>
      <c r="R4655" t="s">
        <v>7889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5188</v>
      </c>
      <c r="R4656" t="s">
        <v>7889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5189</v>
      </c>
      <c r="R4657" t="s">
        <v>7868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5190</v>
      </c>
      <c r="R4658" t="s">
        <v>7868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5191</v>
      </c>
      <c r="R4659" t="s">
        <v>7916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5192</v>
      </c>
      <c r="R4660" t="s">
        <v>7916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5193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5194</v>
      </c>
      <c r="R4662" t="s">
        <v>7871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5195</v>
      </c>
      <c r="R4663" t="s">
        <v>7871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5196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5197</v>
      </c>
      <c r="R4665" t="s">
        <v>7889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5198</v>
      </c>
      <c r="R4666" t="s">
        <v>7889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5199</v>
      </c>
      <c r="R4667" t="s">
        <v>7868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5200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5201</v>
      </c>
      <c r="R4669" t="s">
        <v>7868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5202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5203</v>
      </c>
      <c r="R4671" t="s">
        <v>7867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5204</v>
      </c>
      <c r="R4672" t="s">
        <v>7867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5205</v>
      </c>
      <c r="R4673" t="s">
        <v>7868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5206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5207</v>
      </c>
      <c r="R4675" t="s">
        <v>7868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5208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5209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5210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5211</v>
      </c>
      <c r="R4679" t="s">
        <v>7868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5212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5213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5214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5215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5216</v>
      </c>
      <c r="R4684" t="s">
        <v>7889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5217</v>
      </c>
      <c r="R4685" t="s">
        <v>7889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5218</v>
      </c>
      <c r="R4686" t="s">
        <v>7868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5219</v>
      </c>
      <c r="R4687" t="s">
        <v>7868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5220</v>
      </c>
      <c r="R4688" t="s">
        <v>7916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5221</v>
      </c>
      <c r="R4689" t="s">
        <v>7916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5222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5223</v>
      </c>
      <c r="R4691" t="s">
        <v>7871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5224</v>
      </c>
      <c r="R4692" t="s">
        <v>7871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5225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5226</v>
      </c>
      <c r="R4694" t="s">
        <v>7889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5227</v>
      </c>
      <c r="R4695" t="s">
        <v>7889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5228</v>
      </c>
      <c r="R4696" t="s">
        <v>7868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5229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5230</v>
      </c>
      <c r="R4698" t="s">
        <v>7868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5231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5232</v>
      </c>
      <c r="R4700" t="s">
        <v>7867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5233</v>
      </c>
      <c r="R4701" t="s">
        <v>7867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5234</v>
      </c>
      <c r="R4702" t="s">
        <v>7868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5235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5236</v>
      </c>
      <c r="R4704" t="s">
        <v>7868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5237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5238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5239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5240</v>
      </c>
      <c r="R4708" t="s">
        <v>7868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5241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5242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5243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5244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5245</v>
      </c>
      <c r="R4713" t="s">
        <v>7889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5246</v>
      </c>
      <c r="R4714" t="s">
        <v>7889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5247</v>
      </c>
      <c r="R4715" t="s">
        <v>7868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5248</v>
      </c>
      <c r="R4716" t="s">
        <v>7868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5249</v>
      </c>
      <c r="R4717" t="s">
        <v>7916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5250</v>
      </c>
      <c r="R4718" t="s">
        <v>7916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5251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5252</v>
      </c>
      <c r="R4720" t="s">
        <v>7871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5253</v>
      </c>
      <c r="R4721" t="s">
        <v>7871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5254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5255</v>
      </c>
      <c r="R4723" t="s">
        <v>7889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5256</v>
      </c>
      <c r="R4724" t="s">
        <v>7889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5257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5258</v>
      </c>
      <c r="R4726" t="s">
        <v>7871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5259</v>
      </c>
      <c r="R4727" t="s">
        <v>103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5260</v>
      </c>
      <c r="R4728" t="s">
        <v>7871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5261</v>
      </c>
      <c r="R4729" t="s">
        <v>7868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5262</v>
      </c>
      <c r="R4730" t="s">
        <v>7868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5263</v>
      </c>
      <c r="R4731" t="s">
        <v>7867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5264</v>
      </c>
      <c r="R4732" t="s">
        <v>7870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5265</v>
      </c>
      <c r="R4733" t="s">
        <v>7870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5266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5267</v>
      </c>
      <c r="R4735" t="s">
        <v>7870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5268</v>
      </c>
      <c r="R4736" t="s">
        <v>7870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5269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5270</v>
      </c>
      <c r="R4738" t="s">
        <v>7867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5271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5272</v>
      </c>
      <c r="R4740" t="s">
        <v>7892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5273</v>
      </c>
      <c r="R4741" t="s">
        <v>7892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5274</v>
      </c>
      <c r="R4742" t="s">
        <v>7894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5275</v>
      </c>
      <c r="R4743" t="s">
        <v>7922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5276</v>
      </c>
      <c r="R4744" t="s">
        <v>7867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5277</v>
      </c>
      <c r="R4745" t="s">
        <v>103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5278</v>
      </c>
      <c r="R4746" t="s">
        <v>103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5279</v>
      </c>
      <c r="R4747" t="s">
        <v>7868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5280</v>
      </c>
      <c r="R4748" t="s">
        <v>7868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5281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5282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5283</v>
      </c>
      <c r="R4751" t="s">
        <v>7868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5284</v>
      </c>
      <c r="R4752" t="s">
        <v>7868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5285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5286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5287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5288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5289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5290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5291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5292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5293</v>
      </c>
      <c r="R4761" t="s">
        <v>7870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5294</v>
      </c>
      <c r="R4762" t="s">
        <v>7870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5295</v>
      </c>
      <c r="R4763" t="s">
        <v>7870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5296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5297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5298</v>
      </c>
      <c r="R4766" t="s">
        <v>7916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5299</v>
      </c>
      <c r="R4767" t="s">
        <v>7916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5300</v>
      </c>
      <c r="R4768" t="s">
        <v>7916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5301</v>
      </c>
      <c r="R4769" t="s">
        <v>7916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5302</v>
      </c>
      <c r="R4770" t="s">
        <v>7870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5303</v>
      </c>
      <c r="R4771" t="s">
        <v>7871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5304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5305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5306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5307</v>
      </c>
      <c r="R4775" t="s">
        <v>7871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5308</v>
      </c>
      <c r="R4776" t="s">
        <v>7871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5309</v>
      </c>
      <c r="R4777" t="s">
        <v>7871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5310</v>
      </c>
      <c r="R4778" t="s">
        <v>7871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5311</v>
      </c>
      <c r="R4779" t="s">
        <v>7871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5312</v>
      </c>
      <c r="R4780" t="s">
        <v>7871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5313</v>
      </c>
      <c r="R4781" t="s">
        <v>7925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5314</v>
      </c>
      <c r="R4782" t="s">
        <v>7941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5315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5316</v>
      </c>
      <c r="R4784" t="s">
        <v>7871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5317</v>
      </c>
      <c r="R4785" t="s">
        <v>7942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5318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5319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5320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5321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5322</v>
      </c>
      <c r="R4790" t="s">
        <v>7871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5323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5324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5325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5326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5327</v>
      </c>
      <c r="R4795" t="s">
        <v>7871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5328</v>
      </c>
      <c r="R4796" t="s">
        <v>7871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5329</v>
      </c>
      <c r="R4797" t="s">
        <v>7871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5330</v>
      </c>
      <c r="R4798" t="s">
        <v>7871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5331</v>
      </c>
      <c r="R4799" t="s">
        <v>7871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5332</v>
      </c>
      <c r="R4800" t="s">
        <v>7871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5333</v>
      </c>
      <c r="R4801" t="s">
        <v>7923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5334</v>
      </c>
      <c r="R4802" t="s">
        <v>7923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5335</v>
      </c>
      <c r="R4803" t="s">
        <v>7867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5336</v>
      </c>
      <c r="R4804" t="s">
        <v>7867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5337</v>
      </c>
      <c r="R4805" t="s">
        <v>7867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5338</v>
      </c>
      <c r="R4806" t="s">
        <v>7940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5339</v>
      </c>
      <c r="R4807" t="s">
        <v>7940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5340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5341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5342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5343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5344</v>
      </c>
      <c r="R4812" t="s">
        <v>7923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5345</v>
      </c>
      <c r="R4813" t="s">
        <v>7871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5346</v>
      </c>
      <c r="R4814" t="s">
        <v>7871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5347</v>
      </c>
      <c r="R4815" t="s">
        <v>7871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5348</v>
      </c>
      <c r="R4816" t="s">
        <v>7871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5349</v>
      </c>
      <c r="R4817" t="s">
        <v>7871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5350</v>
      </c>
      <c r="R4818" t="s">
        <v>7871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5351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5352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5353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5354</v>
      </c>
      <c r="R4822" t="s">
        <v>7867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5355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5356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5357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5358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5359</v>
      </c>
      <c r="R4827" t="s">
        <v>7897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5360</v>
      </c>
      <c r="R4828" t="s">
        <v>103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5361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5362</v>
      </c>
      <c r="R4830" t="s">
        <v>7924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5363</v>
      </c>
      <c r="R4831" t="s">
        <v>103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5364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5365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5366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5367</v>
      </c>
      <c r="R4835" t="s">
        <v>103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5368</v>
      </c>
      <c r="R4836" t="s">
        <v>7867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5369</v>
      </c>
      <c r="R4837" t="s">
        <v>103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5370</v>
      </c>
      <c r="R4838" t="s">
        <v>7897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5371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5372</v>
      </c>
      <c r="R4840" t="s">
        <v>7867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5373</v>
      </c>
      <c r="R4841" t="s">
        <v>103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5374</v>
      </c>
      <c r="R4842" t="s">
        <v>7867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5375</v>
      </c>
      <c r="R4843" t="s">
        <v>7888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5376</v>
      </c>
      <c r="R4844" t="s">
        <v>7888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5377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5378</v>
      </c>
      <c r="R4846" t="s">
        <v>7924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5379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5380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5381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5382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5383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5384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5385</v>
      </c>
      <c r="R4853" t="s">
        <v>7888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5386</v>
      </c>
      <c r="R4854" t="s">
        <v>7888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5387</v>
      </c>
      <c r="R4855" t="s">
        <v>7886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5388</v>
      </c>
      <c r="R4856" t="s">
        <v>7867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5389</v>
      </c>
      <c r="R4857" t="s">
        <v>103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5390</v>
      </c>
      <c r="R4858" t="s">
        <v>7867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5391</v>
      </c>
      <c r="R4859" t="s">
        <v>103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5392</v>
      </c>
      <c r="R4860" t="s">
        <v>7908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5393</v>
      </c>
      <c r="R4861" t="s">
        <v>7889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5394</v>
      </c>
      <c r="R4862" t="s">
        <v>7889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5395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5396</v>
      </c>
      <c r="R4864" t="s">
        <v>103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5397</v>
      </c>
      <c r="R4865" t="s">
        <v>7925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5398</v>
      </c>
      <c r="R4866" t="s">
        <v>7925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5399</v>
      </c>
      <c r="R4867" t="s">
        <v>7908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5400</v>
      </c>
      <c r="R4868" t="s">
        <v>7867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5401</v>
      </c>
      <c r="R4869" t="s">
        <v>103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5402</v>
      </c>
      <c r="R4870" t="s">
        <v>7867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5403</v>
      </c>
      <c r="R4871" t="s">
        <v>7867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5404</v>
      </c>
      <c r="R4872" t="s">
        <v>103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5405</v>
      </c>
      <c r="R4873" t="s">
        <v>103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5406</v>
      </c>
      <c r="R4874" t="s">
        <v>7867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5407</v>
      </c>
      <c r="R4875" t="s">
        <v>103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5408</v>
      </c>
      <c r="R4876" t="s">
        <v>7867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5409</v>
      </c>
      <c r="R4877" t="s">
        <v>7867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5410</v>
      </c>
      <c r="R4878" t="s">
        <v>7867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5411</v>
      </c>
      <c r="R4879" t="s">
        <v>7886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5412</v>
      </c>
      <c r="R4880" t="s">
        <v>7886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5413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5414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5415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5416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5417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5418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5419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5420</v>
      </c>
      <c r="R4888" t="s">
        <v>103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5421</v>
      </c>
      <c r="R4889" t="s">
        <v>7867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5422</v>
      </c>
      <c r="R4890" t="s">
        <v>103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5423</v>
      </c>
      <c r="R4891" t="s">
        <v>7897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5424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5425</v>
      </c>
      <c r="R4893" t="s">
        <v>7867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5426</v>
      </c>
      <c r="R4894" t="s">
        <v>103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5427</v>
      </c>
      <c r="R4895" t="s">
        <v>7867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5428</v>
      </c>
      <c r="R4896" t="s">
        <v>7888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5429</v>
      </c>
      <c r="R4897" t="s">
        <v>7888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5430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5431</v>
      </c>
      <c r="R4899" t="s">
        <v>7924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5432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5433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5434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5435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5436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5437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5438</v>
      </c>
      <c r="R4906" t="s">
        <v>7888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5439</v>
      </c>
      <c r="R4907" t="s">
        <v>7888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5440</v>
      </c>
      <c r="R4908" t="s">
        <v>7886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5441</v>
      </c>
      <c r="R4909" t="s">
        <v>7867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5442</v>
      </c>
      <c r="R4910" t="s">
        <v>103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5443</v>
      </c>
      <c r="R4911" t="s">
        <v>7867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5444</v>
      </c>
      <c r="R4912" t="s">
        <v>103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5445</v>
      </c>
      <c r="R4913" t="s">
        <v>7908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5446</v>
      </c>
      <c r="R4914" t="s">
        <v>7889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5447</v>
      </c>
      <c r="R4915" t="s">
        <v>7889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5448</v>
      </c>
      <c r="R4916" t="s">
        <v>7898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5449</v>
      </c>
      <c r="R4917" t="s">
        <v>103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5450</v>
      </c>
      <c r="R4918" t="s">
        <v>7925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5451</v>
      </c>
      <c r="R4919" t="s">
        <v>7925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5452</v>
      </c>
      <c r="R4920" t="s">
        <v>7908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5453</v>
      </c>
      <c r="R4921" t="s">
        <v>7867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5454</v>
      </c>
      <c r="R4922" t="s">
        <v>103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5455</v>
      </c>
      <c r="R4923" t="s">
        <v>7867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5456</v>
      </c>
      <c r="R4924" t="s">
        <v>7867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5457</v>
      </c>
      <c r="R4925" t="s">
        <v>103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5458</v>
      </c>
      <c r="R4926" t="s">
        <v>103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5459</v>
      </c>
      <c r="R4927" t="s">
        <v>7867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5460</v>
      </c>
      <c r="R4928" t="s">
        <v>103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5461</v>
      </c>
      <c r="R4929" t="s">
        <v>7867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5462</v>
      </c>
      <c r="R4930" t="s">
        <v>7867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5463</v>
      </c>
      <c r="R4931" t="s">
        <v>7867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5464</v>
      </c>
      <c r="R4932" t="s">
        <v>7886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5465</v>
      </c>
      <c r="R4933" t="s">
        <v>7886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5466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5467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5468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5469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5470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5471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5472</v>
      </c>
      <c r="R4940" t="s">
        <v>7888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5473</v>
      </c>
      <c r="R4941" t="s">
        <v>103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5474</v>
      </c>
      <c r="R4942" t="s">
        <v>7886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5475</v>
      </c>
      <c r="R4943" t="s">
        <v>103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5476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5477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5478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5479</v>
      </c>
      <c r="R4947" t="s">
        <v>103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5480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5481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5482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5483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5484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5485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5486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5487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5488</v>
      </c>
      <c r="R4956" t="s">
        <v>7888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5489</v>
      </c>
      <c r="R4957" t="s">
        <v>103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5490</v>
      </c>
      <c r="R4958" t="s">
        <v>7886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5491</v>
      </c>
      <c r="R4959" t="s">
        <v>103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5492</v>
      </c>
      <c r="R4960" t="s">
        <v>7867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5493</v>
      </c>
      <c r="R4961" t="s">
        <v>103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5494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5495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5496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5497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5498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5499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5500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5501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5502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5503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5504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5505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5506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5507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5508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5509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5510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5511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5512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5513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5514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5515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5516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5517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5518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5519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5520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5521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5522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5523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5524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5525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5526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5527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5528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5529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5530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5531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5532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5533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5534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5535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5536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5537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5538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5539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5540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5541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5542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5543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5544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5545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5546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5547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5548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5549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5550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5551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5552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5553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5554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5555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5556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5557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5558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5559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5560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5561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5562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5563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5564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5565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5566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5567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5568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5569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5570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5571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5572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5573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5574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5575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5576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5577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5578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5579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5580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5581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5582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5583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5584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5585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5586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5587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5588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5589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5590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5591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5592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5593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5594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5595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5596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5597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5598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5599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5600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5601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5602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5603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5604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5605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5606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5607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5608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5609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5610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5611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5612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5613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5614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5615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5616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5617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5618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5619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5620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5621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5622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5623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5624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5625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5626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5627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5628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5629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5630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5631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5632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5633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5634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5635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5636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5637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5638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5639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5640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5641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5642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5643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5644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5645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5646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5647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5648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5649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5650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5651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5652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5653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5654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5655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5656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5657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5658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5659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5660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5661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5662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5663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5664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5665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5666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5667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5668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5669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5670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5671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5672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5673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5674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5675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5676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5677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5678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5679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5680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5681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5682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5683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5684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5685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5686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5687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5688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5689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5690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5691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5692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5693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5694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5695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5696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5697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5698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5699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5700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5701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5702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5703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5704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5705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5706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5707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5708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5709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5710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5711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5712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5713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5714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5715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5716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5717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5718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5719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5720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5721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5722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5723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5724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5725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5726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5727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5728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5729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5730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5731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5732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5733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5734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5735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5736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5737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5738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5739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5740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5741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5742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5743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5744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5745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5746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5747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5748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5749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5750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5751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5752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5753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5754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5755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5756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5757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5758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5759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5760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5761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5762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5763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5764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5765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5766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5767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5768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5769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5770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5771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5772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5773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5774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5775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5776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5777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5778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5779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5780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5781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5782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5783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5784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5785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5786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5787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5788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5789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5790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5791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5792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5793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5794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5795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5796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5797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5798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5799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5800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5801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5802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5803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5804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5805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5806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5807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5808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5809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5810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5811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5812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5813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5814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5815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5816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5817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5818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5819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5820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5821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5822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5823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5824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5825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5826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5827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5828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5829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5830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5831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5832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5833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5834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5835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5836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5837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5838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5839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5840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5841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5842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5843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5844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5845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5846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5847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5848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5849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5850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5851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5852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5853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5854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5855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5856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5857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5858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5859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5860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5861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5862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5863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5864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5865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5866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5867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5868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5869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5870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5871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5872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5873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5874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5875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5876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5877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5878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5879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5880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5881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5882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5883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5884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5885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5886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5887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5888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5889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5890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5891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5892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5893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5894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5895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5896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5897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5898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5899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5900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5901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5902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5903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5904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5905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5906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5907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5908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5909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5910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5911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5912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5913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5914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5915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5916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5917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5918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5919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5920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5921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5922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5923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5924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5925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5926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5927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5928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5929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5930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5931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5932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5933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5934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5935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5936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5937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5938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5939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5940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5941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5942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5943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5944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5945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5946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5947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5948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5949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5950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5951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5952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5953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5954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5955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5956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5957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5958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5959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5960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5961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5962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5963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5964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5965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5966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5967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5968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5969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5970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5971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5972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5973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5974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5975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5976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5977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5978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5979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5980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5981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5982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5983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5984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5985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5986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5987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5988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5989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5990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5991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5992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5993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5994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5995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5996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5997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5998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5999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6000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6001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6002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6003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6004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6005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6006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6007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6008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6009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6010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6011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6012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6013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6014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6015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6016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6017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6018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6019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6020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6021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6022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6023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6024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6025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6026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6027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6028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6029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6030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6031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6032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6033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6034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6035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6036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6037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6038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6039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6040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6041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6042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6043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6044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6045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6046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6047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6048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6049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6050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6051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6052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6053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6054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6055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6056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6057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6058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6059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6060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6061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6062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6063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6064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6065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6066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6067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6068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6069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6070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6071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6072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6073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6074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6075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6076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6077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6078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6079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6080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6081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6082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6083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6084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6085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6086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6087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6088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6089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6090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6091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6092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6093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6094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6095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6096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6097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6098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6099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6100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6101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6102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6103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6104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6105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6106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6107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6108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6109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6110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6111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6112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6113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6114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6115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6116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6117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6118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6119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6120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6121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6122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6123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6124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6125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6126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6127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6128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6129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6130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6131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6132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6133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6134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6135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6136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6137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6138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6139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6140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6141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6142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6143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6144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6145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6146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6147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6148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6149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6150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6151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6152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6153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6154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6155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6156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6157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6158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6159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6160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6161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6162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6163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6164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6165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6166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6167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6168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6169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6170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6171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6172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6173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6174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6175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6176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6177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6178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6179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6180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6181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6182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6183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6184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6185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6186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6187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6188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6189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6190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6191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6192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6193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6194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6195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6196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6197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6198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6199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6200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6201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6202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6203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6204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6205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6206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6207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6208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6209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6210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6211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6212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6213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6214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6215</v>
      </c>
      <c r="R5683" t="s">
        <v>7899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6216</v>
      </c>
      <c r="R5684" t="s">
        <v>7899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6217</v>
      </c>
      <c r="R5685" t="s">
        <v>7899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6218</v>
      </c>
      <c r="R5686" t="s">
        <v>7899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6219</v>
      </c>
      <c r="R5687" t="s">
        <v>103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6220</v>
      </c>
      <c r="R5688" t="s">
        <v>7899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6221</v>
      </c>
      <c r="R5689" t="s">
        <v>103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6222</v>
      </c>
      <c r="R5690" t="s">
        <v>7899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6223</v>
      </c>
      <c r="R5691" t="s">
        <v>103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6224</v>
      </c>
      <c r="R5692" t="s">
        <v>7899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6225</v>
      </c>
      <c r="R5693" t="s">
        <v>103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6226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6227</v>
      </c>
      <c r="R5695" t="s">
        <v>7870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6228</v>
      </c>
      <c r="R5696" t="s">
        <v>7870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6229</v>
      </c>
      <c r="R5697" t="s">
        <v>7870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6230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6231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6232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6233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6234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6235</v>
      </c>
      <c r="R5703" t="s">
        <v>7907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6236</v>
      </c>
      <c r="R5704" t="s">
        <v>7870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6237</v>
      </c>
      <c r="R5705" t="s">
        <v>7870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6238</v>
      </c>
      <c r="R5706" t="s">
        <v>7870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6239</v>
      </c>
      <c r="R5707" t="s">
        <v>7926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6240</v>
      </c>
      <c r="R5708" t="s">
        <v>7870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6241</v>
      </c>
      <c r="R5709" t="s">
        <v>7870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6242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6243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6244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6245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6246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6247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6248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6249</v>
      </c>
      <c r="R5717" t="s">
        <v>7870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6250</v>
      </c>
      <c r="R5718" t="s">
        <v>7870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6251</v>
      </c>
      <c r="R5719" t="s">
        <v>7870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6252</v>
      </c>
      <c r="R5720" t="s">
        <v>7870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6253</v>
      </c>
      <c r="R5721" t="s">
        <v>7871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6254</v>
      </c>
      <c r="R5722" t="s">
        <v>7871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6255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6256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6257</v>
      </c>
      <c r="R5725" t="s">
        <v>7893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6258</v>
      </c>
      <c r="R5726" t="s">
        <v>7893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6259</v>
      </c>
      <c r="R5727" t="s">
        <v>7889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6260</v>
      </c>
      <c r="R5728" t="s">
        <v>7889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6261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6262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6263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6264</v>
      </c>
      <c r="R5732" t="s">
        <v>7867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6265</v>
      </c>
      <c r="R5733" t="s">
        <v>7867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6266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6267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6268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6269</v>
      </c>
      <c r="R5737" t="s">
        <v>7867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6270</v>
      </c>
      <c r="R5738" t="s">
        <v>7867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6271</v>
      </c>
      <c r="R5739" t="s">
        <v>7893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6272</v>
      </c>
      <c r="R5740" t="s">
        <v>7893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6273</v>
      </c>
      <c r="R5741" t="s">
        <v>7889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6274</v>
      </c>
      <c r="R5742" t="s">
        <v>7889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6275</v>
      </c>
      <c r="R5743" t="s">
        <v>7867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6276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6277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6278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6279</v>
      </c>
      <c r="R5747" t="s">
        <v>7867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6280</v>
      </c>
      <c r="R5748" t="s">
        <v>7893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6281</v>
      </c>
      <c r="R5749" t="s">
        <v>7893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6282</v>
      </c>
      <c r="R5750" t="s">
        <v>7889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6283</v>
      </c>
      <c r="R5751" t="s">
        <v>7889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6284</v>
      </c>
      <c r="R5752" t="s">
        <v>7927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6285</v>
      </c>
      <c r="R5753" t="s">
        <v>7927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6286</v>
      </c>
      <c r="R5754" t="s">
        <v>7871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6287</v>
      </c>
      <c r="R5755" t="s">
        <v>7871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6288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6289</v>
      </c>
      <c r="R5757" t="s">
        <v>7892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6290</v>
      </c>
      <c r="R5758" t="s">
        <v>7892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6291</v>
      </c>
      <c r="R5759" t="s">
        <v>7892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6292</v>
      </c>
      <c r="R5760" t="s">
        <v>7892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6293</v>
      </c>
      <c r="R5761" t="s">
        <v>7867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6294</v>
      </c>
      <c r="R5762" t="s">
        <v>7867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6295</v>
      </c>
      <c r="R5763" t="s">
        <v>7889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6296</v>
      </c>
      <c r="R5764" t="s">
        <v>7867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6297</v>
      </c>
      <c r="R5765" t="s">
        <v>7889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6298</v>
      </c>
      <c r="R5766" t="s">
        <v>7867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6299</v>
      </c>
      <c r="R5767" t="s">
        <v>7889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6300</v>
      </c>
      <c r="R5768" t="s">
        <v>7867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6301</v>
      </c>
      <c r="R5769" t="s">
        <v>103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6302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6303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6304</v>
      </c>
      <c r="R5772" t="s">
        <v>7867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6305</v>
      </c>
      <c r="R5773" t="s">
        <v>7889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6306</v>
      </c>
      <c r="R5774" t="s">
        <v>7889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6307</v>
      </c>
      <c r="R5775" t="s">
        <v>7889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6308</v>
      </c>
      <c r="R5776" t="s">
        <v>7867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6309</v>
      </c>
      <c r="R5777" t="s">
        <v>7889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6310</v>
      </c>
      <c r="R5778" t="s">
        <v>7867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6311</v>
      </c>
      <c r="R5779" t="s">
        <v>7889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6312</v>
      </c>
      <c r="R5780" t="s">
        <v>7893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6313</v>
      </c>
      <c r="R5781" t="s">
        <v>7867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6314</v>
      </c>
      <c r="R5782" t="s">
        <v>7889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6315</v>
      </c>
      <c r="R5783" t="s">
        <v>7889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6316</v>
      </c>
      <c r="R5784" t="s">
        <v>7889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6317</v>
      </c>
      <c r="R5785" t="s">
        <v>7889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6318</v>
      </c>
      <c r="R5786" t="s">
        <v>7889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6319</v>
      </c>
      <c r="R5787" t="s">
        <v>7867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6320</v>
      </c>
      <c r="R5788" t="s">
        <v>7928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6321</v>
      </c>
      <c r="R5789" t="s">
        <v>7928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6322</v>
      </c>
      <c r="R5790" t="s">
        <v>7928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6323</v>
      </c>
      <c r="R5791" t="s">
        <v>7928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6324</v>
      </c>
      <c r="R5792" t="s">
        <v>7928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6325</v>
      </c>
      <c r="R5793" t="s">
        <v>7928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6326</v>
      </c>
      <c r="R5794" t="s">
        <v>7928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6327</v>
      </c>
      <c r="R5795" t="s">
        <v>7928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6328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6329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6330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6331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6332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6333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6334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6335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6336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6337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6338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6339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6340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6341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6342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6343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6344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6345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6346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6347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6348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6349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6350</v>
      </c>
      <c r="R5818" t="s">
        <v>7867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6351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6352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6353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6354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6355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6356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6357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6358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6359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6360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6361</v>
      </c>
      <c r="R5829" t="s">
        <v>7889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6362</v>
      </c>
      <c r="R5830" t="s">
        <v>7929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6363</v>
      </c>
      <c r="R5831" t="s">
        <v>7929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6364</v>
      </c>
      <c r="R5832" t="s">
        <v>7929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6365</v>
      </c>
      <c r="R5833" t="s">
        <v>7929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6366</v>
      </c>
      <c r="R5834" t="s">
        <v>7871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6367</v>
      </c>
      <c r="R5835" t="s">
        <v>7871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6368</v>
      </c>
      <c r="R5836" t="s">
        <v>7871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6369</v>
      </c>
      <c r="R5837" t="s">
        <v>7871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6370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6371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6372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6373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6374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6375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6376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6377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6378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6379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6380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6381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6382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6383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6384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6385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6386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6387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6388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6389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6390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6391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6392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6393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6394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6395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6396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6397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6398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6399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6400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6401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6402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6403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6404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6405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6406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6407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6408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6409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6410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6411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6412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6413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6414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6415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6416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6417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6418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6419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6420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6421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6422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6423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6424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6425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6426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6427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6428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6429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6430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6431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6432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6433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6434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6435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6436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6437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6438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6439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6440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6441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6442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6443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6444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6445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6446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6447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6448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6449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6450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6451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6452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6453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6454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6455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6456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6457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6458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6459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6460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6461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6462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6463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6464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6465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6466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6467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6468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6469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6470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6471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6472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6473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6474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6475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6476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6477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6478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6479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6480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6481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6482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6483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6484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6485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6486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6487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6488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6489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6490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6491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6492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6493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6494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6495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6496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6497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6498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6499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6500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6501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6502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6503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6504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6505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6506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6507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6508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6509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6510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6511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6512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6513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6514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6515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6516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6517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6518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6519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6520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6521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6522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6523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6524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6525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6526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6527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6528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6529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6530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6531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6532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6533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6534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6535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6536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6537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6538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6539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6540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6541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6542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6543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6544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6545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6546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6547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6548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6549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6550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6551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6552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6553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6554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6555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6556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6557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6558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6559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6560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6561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6562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6563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6564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6565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6566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6567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6568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6569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6570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6571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6572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6573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6574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6575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6576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6577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6578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6579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6580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6581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6582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6583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6584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6585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6586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6587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6588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6589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6590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6591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6592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6593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6594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6595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6596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6597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6598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6599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6600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6601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6602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6603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6604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6605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6606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6607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6608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6609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6610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6611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6612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6613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6614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6615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6616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6617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6618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6619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6620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6621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6622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6623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6624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6625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6626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6627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6628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6629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6630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6631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6632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6633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6634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6635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6636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6637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6638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6639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6640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6641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6642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6643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6644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6645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6646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6647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6648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6649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6650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6651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6652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6653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6654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6655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6656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6657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6658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6659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6660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6661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6662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6663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6664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6665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6666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6667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6668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6669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6670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6671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6672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6673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6674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6675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6676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6677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6678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6679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6680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6681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6682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6683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6684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6685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6686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6687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6688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6689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6690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6691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6692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6693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6694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6695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6696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6697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6698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6699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6700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6701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6702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6703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6704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6705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6706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6707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6708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6709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6710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6711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6712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6713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6714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6715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6716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6717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6718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6719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6720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6721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6722</v>
      </c>
      <c r="R6190" t="s">
        <v>7892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6723</v>
      </c>
      <c r="R6191" t="s">
        <v>7892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6724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6725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6726</v>
      </c>
      <c r="R6194" t="s">
        <v>146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6727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6728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6729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6730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6731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6732</v>
      </c>
      <c r="R6200" t="s">
        <v>7930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6733</v>
      </c>
      <c r="R6201" t="s">
        <v>7930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6734</v>
      </c>
      <c r="R6202" t="s">
        <v>7867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6735</v>
      </c>
      <c r="R6203" t="s">
        <v>7930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6736</v>
      </c>
      <c r="R6204" t="s">
        <v>7930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6737</v>
      </c>
      <c r="R6205" t="s">
        <v>7930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6738</v>
      </c>
      <c r="R6206" t="s">
        <v>7930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6739</v>
      </c>
      <c r="R6207" t="s">
        <v>7930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6740</v>
      </c>
      <c r="R6208" t="s">
        <v>7930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6741</v>
      </c>
      <c r="R6209" t="s">
        <v>7930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6742</v>
      </c>
      <c r="R6210" t="s">
        <v>7930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6743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6744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6745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6746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6747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6748</v>
      </c>
      <c r="R6216" t="s">
        <v>7867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6749</v>
      </c>
      <c r="R6217" t="s">
        <v>7867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6750</v>
      </c>
      <c r="R6218" t="s">
        <v>7867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6751</v>
      </c>
      <c r="R6219" t="s">
        <v>7867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6752</v>
      </c>
      <c r="R6220" t="s">
        <v>7867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6753</v>
      </c>
      <c r="R6221" t="s">
        <v>7867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6754</v>
      </c>
      <c r="R6222" t="s">
        <v>7867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6755</v>
      </c>
      <c r="R6223" t="s">
        <v>7867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6756</v>
      </c>
      <c r="R6224" t="s">
        <v>7867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6757</v>
      </c>
      <c r="R6225" t="s">
        <v>7867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6758</v>
      </c>
      <c r="R6226" t="s">
        <v>7867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6759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6760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6761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6762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6763</v>
      </c>
      <c r="R6231" t="s">
        <v>7868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6764</v>
      </c>
      <c r="R6232" t="s">
        <v>7868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6765</v>
      </c>
      <c r="R6233" t="s">
        <v>7868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6766</v>
      </c>
      <c r="R6234" t="s">
        <v>7868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6767</v>
      </c>
      <c r="R6235" t="s">
        <v>7868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6768</v>
      </c>
      <c r="R6236" t="s">
        <v>103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6769</v>
      </c>
      <c r="R6237" t="s">
        <v>7868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6770</v>
      </c>
      <c r="R6238" t="s">
        <v>7868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6771</v>
      </c>
      <c r="R6239" t="s">
        <v>7868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6772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6773</v>
      </c>
      <c r="R6241" t="s">
        <v>7871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6774</v>
      </c>
      <c r="R6242" t="s">
        <v>7871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6775</v>
      </c>
      <c r="R6243" t="s">
        <v>7871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6776</v>
      </c>
      <c r="R6244" t="s">
        <v>7871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6777</v>
      </c>
      <c r="R6245" t="s">
        <v>7871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6778</v>
      </c>
      <c r="R6246" t="s">
        <v>7871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6779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6780</v>
      </c>
      <c r="R6248" t="s">
        <v>7869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6781</v>
      </c>
      <c r="R6249" t="s">
        <v>7869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6782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6783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6784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6785</v>
      </c>
      <c r="R6253" t="s">
        <v>146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6786</v>
      </c>
      <c r="R6254" t="s">
        <v>103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6787</v>
      </c>
      <c r="R6255" t="s">
        <v>7867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6788</v>
      </c>
      <c r="R6256" t="s">
        <v>7923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6789</v>
      </c>
      <c r="R6257" t="s">
        <v>7871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6790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6791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6792</v>
      </c>
      <c r="R6260" t="s">
        <v>7889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6793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6794</v>
      </c>
      <c r="R6262" t="s">
        <v>103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6795</v>
      </c>
      <c r="R6263" t="s">
        <v>146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6796</v>
      </c>
      <c r="R6264" t="s">
        <v>7867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6797</v>
      </c>
      <c r="R6265" t="s">
        <v>103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6798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6799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6800</v>
      </c>
      <c r="R6268" t="s">
        <v>7931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6801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6802</v>
      </c>
      <c r="R6270" t="s">
        <v>7889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6803</v>
      </c>
      <c r="R6271" t="s">
        <v>7907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6804</v>
      </c>
      <c r="R6272" t="s">
        <v>7907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6805</v>
      </c>
      <c r="R6273" t="s">
        <v>146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6806</v>
      </c>
      <c r="R6274" t="s">
        <v>103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6807</v>
      </c>
      <c r="R6275" t="s">
        <v>103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6808</v>
      </c>
      <c r="R6276" t="s">
        <v>7867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6809</v>
      </c>
      <c r="R6277" t="s">
        <v>7892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6810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6811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6812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6813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6814</v>
      </c>
      <c r="R6282" t="s">
        <v>7867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6815</v>
      </c>
      <c r="R6283" t="s">
        <v>7867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6816</v>
      </c>
      <c r="R6284" t="s">
        <v>7867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6817</v>
      </c>
      <c r="R6285" t="s">
        <v>7867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6818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6819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6820</v>
      </c>
      <c r="R6288" t="s">
        <v>7868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6821</v>
      </c>
      <c r="R6289" t="s">
        <v>7868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6822</v>
      </c>
      <c r="R6290" t="s">
        <v>7868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6823</v>
      </c>
      <c r="R6291" t="s">
        <v>7868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6824</v>
      </c>
      <c r="R6292" t="s">
        <v>7868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6825</v>
      </c>
      <c r="R6293" t="s">
        <v>7868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6826</v>
      </c>
      <c r="R6294" t="s">
        <v>7868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6827</v>
      </c>
      <c r="R6295" t="s">
        <v>7868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6828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6829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6830</v>
      </c>
      <c r="R6298" t="s">
        <v>7916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6831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6832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6833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6834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6835</v>
      </c>
      <c r="R6303" t="s">
        <v>7867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6836</v>
      </c>
      <c r="R6304" t="s">
        <v>7867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6837</v>
      </c>
      <c r="R6305" t="s">
        <v>7893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6838</v>
      </c>
      <c r="R6306" t="s">
        <v>7893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6839</v>
      </c>
      <c r="R6307" t="s">
        <v>7916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6840</v>
      </c>
      <c r="R6308" t="s">
        <v>7916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6841</v>
      </c>
      <c r="R6309" t="s">
        <v>7916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6842</v>
      </c>
      <c r="R6310" t="s">
        <v>7916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6843</v>
      </c>
      <c r="R6311" t="s">
        <v>7916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6844</v>
      </c>
      <c r="R6312" t="s">
        <v>7916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6845</v>
      </c>
      <c r="R6313" t="s">
        <v>7916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6846</v>
      </c>
      <c r="R6314" t="s">
        <v>7916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6847</v>
      </c>
      <c r="R6315" t="s">
        <v>7916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6848</v>
      </c>
      <c r="R6316" t="s">
        <v>7916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6849</v>
      </c>
      <c r="R6317" t="s">
        <v>7916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6850</v>
      </c>
      <c r="R6318" t="s">
        <v>7916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6851</v>
      </c>
      <c r="R6319" t="s">
        <v>7916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6852</v>
      </c>
      <c r="R6320" t="s">
        <v>7916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6853</v>
      </c>
      <c r="R6321" t="s">
        <v>7916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6854</v>
      </c>
      <c r="R6322" t="s">
        <v>7916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6855</v>
      </c>
      <c r="R6323" t="s">
        <v>7916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6856</v>
      </c>
      <c r="R6324" t="s">
        <v>7932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6857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6858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6859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6860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6861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6862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6863</v>
      </c>
      <c r="R6331" t="s">
        <v>7933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6864</v>
      </c>
      <c r="R6332" t="s">
        <v>7930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6865</v>
      </c>
      <c r="R6333" t="s">
        <v>7934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6866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6867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6868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6869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6870</v>
      </c>
      <c r="R6338" t="s">
        <v>7871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6871</v>
      </c>
      <c r="R6339" t="s">
        <v>7871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6872</v>
      </c>
      <c r="R6340" t="s">
        <v>7933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6873</v>
      </c>
      <c r="R6341" t="s">
        <v>7930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6874</v>
      </c>
      <c r="R6342" t="s">
        <v>7934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6875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6876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6877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6878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6879</v>
      </c>
      <c r="R6347" t="s">
        <v>7871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6880</v>
      </c>
      <c r="R6348" t="s">
        <v>7871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6881</v>
      </c>
      <c r="R6349" t="s">
        <v>7933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6882</v>
      </c>
      <c r="R6350" t="s">
        <v>7930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6883</v>
      </c>
      <c r="R6351" t="s">
        <v>7934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6884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6885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6886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6887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6888</v>
      </c>
      <c r="R6356" t="s">
        <v>7871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6889</v>
      </c>
      <c r="R6357" t="s">
        <v>7871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6890</v>
      </c>
      <c r="R6358" t="s">
        <v>7933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6891</v>
      </c>
      <c r="R6359" t="s">
        <v>7930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6892</v>
      </c>
      <c r="R6360" t="s">
        <v>7934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6893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6894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6895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6896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6897</v>
      </c>
      <c r="R6365" t="s">
        <v>7871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6898</v>
      </c>
      <c r="R6366" t="s">
        <v>7871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6899</v>
      </c>
      <c r="R6367" t="s">
        <v>103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6900</v>
      </c>
      <c r="R6368" t="s">
        <v>103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6901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6902</v>
      </c>
      <c r="R6370" t="s">
        <v>7867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6903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6904</v>
      </c>
      <c r="R6372" t="s">
        <v>7867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6905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6906</v>
      </c>
      <c r="R6374" t="s">
        <v>7867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6907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6908</v>
      </c>
      <c r="R6376" t="s">
        <v>7867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6909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6910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6911</v>
      </c>
      <c r="R6379" t="s">
        <v>7912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6912</v>
      </c>
      <c r="R6380" t="s">
        <v>7912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6913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6914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6915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6916</v>
      </c>
      <c r="R6384" t="s">
        <v>7871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6917</v>
      </c>
      <c r="R6385" t="s">
        <v>7871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6918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6919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6920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6921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6922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6923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6924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6925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6926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6927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6928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6929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6930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6931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6932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6933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6934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6935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6936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6937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6938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6939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6940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6941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6942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6943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6944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6945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6946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6947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6948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6949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6950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6951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6952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6953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6954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6955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6956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6957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6958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6959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6960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6961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6962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6963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6964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6965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6966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6967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6968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6969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6970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6971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6972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6973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6974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6975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6976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6977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6978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6979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6980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6981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6982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6983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6984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6985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6986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6987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6988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6989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6990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6991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6992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6993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6994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6995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6996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6997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6998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6999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7000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7001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7002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7003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7004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7005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7006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7007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7008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7009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7010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7011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7012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7013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7014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7015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7016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7017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7018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7019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7020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7021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7022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7023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7024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7025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7026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7027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7028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7029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7030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7031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7032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7033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7034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7035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7036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7037</v>
      </c>
      <c r="R6505" t="s">
        <v>7935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7038</v>
      </c>
      <c r="R6506" t="s">
        <v>7935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7039</v>
      </c>
      <c r="R6507" t="s">
        <v>7935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7040</v>
      </c>
      <c r="R6508" t="s">
        <v>7935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7041</v>
      </c>
      <c r="R6509" t="s">
        <v>7935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7042</v>
      </c>
      <c r="R6510" t="s">
        <v>7935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7043</v>
      </c>
      <c r="R6511" t="s">
        <v>7935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7044</v>
      </c>
      <c r="R6512" t="s">
        <v>7935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7045</v>
      </c>
      <c r="R6513" t="s">
        <v>7935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7046</v>
      </c>
      <c r="R6514" t="s">
        <v>7935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7047</v>
      </c>
      <c r="R6515" t="s">
        <v>7935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7048</v>
      </c>
      <c r="R6516" t="s">
        <v>7935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7049</v>
      </c>
      <c r="R6517" t="s">
        <v>7935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7050</v>
      </c>
      <c r="R6518" t="s">
        <v>7935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7051</v>
      </c>
      <c r="R6519" t="s">
        <v>7935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7052</v>
      </c>
      <c r="R6520" t="s">
        <v>7935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7053</v>
      </c>
      <c r="R6521" t="s">
        <v>7935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7054</v>
      </c>
      <c r="R6522" t="s">
        <v>7935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7055</v>
      </c>
      <c r="R6523" t="s">
        <v>7935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7056</v>
      </c>
      <c r="R6524" t="s">
        <v>7935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7057</v>
      </c>
      <c r="R6525" t="s">
        <v>7935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7058</v>
      </c>
      <c r="R6526" t="s">
        <v>7935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7059</v>
      </c>
      <c r="R6527" t="s">
        <v>7935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7060</v>
      </c>
      <c r="R6528" t="s">
        <v>7935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7061</v>
      </c>
      <c r="R6529" t="s">
        <v>7935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7062</v>
      </c>
      <c r="R6530" t="s">
        <v>7935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7063</v>
      </c>
      <c r="R6531" t="s">
        <v>7935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7064</v>
      </c>
      <c r="R6532" t="s">
        <v>7868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7065</v>
      </c>
      <c r="R6533" t="s">
        <v>7868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7066</v>
      </c>
      <c r="R6534" t="s">
        <v>7868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7067</v>
      </c>
      <c r="R6535" t="s">
        <v>7868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7068</v>
      </c>
      <c r="R6536" t="s">
        <v>7868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7069</v>
      </c>
      <c r="R6537" t="s">
        <v>7868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7070</v>
      </c>
      <c r="R6538" t="s">
        <v>7868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7071</v>
      </c>
      <c r="R6539" t="s">
        <v>7868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7072</v>
      </c>
      <c r="R6540" t="s">
        <v>7868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7073</v>
      </c>
      <c r="R6541" t="s">
        <v>7868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7074</v>
      </c>
      <c r="R6542" t="s">
        <v>7868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7075</v>
      </c>
      <c r="R6543" t="s">
        <v>7868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7076</v>
      </c>
      <c r="R6544" t="s">
        <v>7868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7077</v>
      </c>
      <c r="R6545" t="s">
        <v>7868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7078</v>
      </c>
      <c r="R6546" t="s">
        <v>7868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7079</v>
      </c>
      <c r="R6547" t="s">
        <v>7868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7080</v>
      </c>
      <c r="R6548" t="s">
        <v>7868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7081</v>
      </c>
      <c r="R6549" t="s">
        <v>7868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7082</v>
      </c>
      <c r="R6550" t="s">
        <v>7868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7083</v>
      </c>
      <c r="R6551" t="s">
        <v>7868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7084</v>
      </c>
      <c r="R6552" t="s">
        <v>7868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7085</v>
      </c>
      <c r="R6553" t="s">
        <v>7868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7086</v>
      </c>
      <c r="R6554" t="s">
        <v>7868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7087</v>
      </c>
      <c r="R6555" t="s">
        <v>7868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7088</v>
      </c>
      <c r="R6556" t="s">
        <v>7868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7089</v>
      </c>
      <c r="R6557" t="s">
        <v>7868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7090</v>
      </c>
      <c r="R6558" t="s">
        <v>7868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7091</v>
      </c>
      <c r="R6559" t="s">
        <v>7870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7092</v>
      </c>
      <c r="R6560" t="s">
        <v>7870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7093</v>
      </c>
      <c r="R6561" t="s">
        <v>7870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7094</v>
      </c>
      <c r="R6562" t="s">
        <v>7870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7095</v>
      </c>
      <c r="R6563" t="s">
        <v>7870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7096</v>
      </c>
      <c r="R6564" t="s">
        <v>7870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7097</v>
      </c>
      <c r="R6565" t="s">
        <v>7870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7098</v>
      </c>
      <c r="R6566" t="s">
        <v>7870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7099</v>
      </c>
      <c r="R6567" t="s">
        <v>7870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7100</v>
      </c>
      <c r="R6568" t="s">
        <v>7870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7101</v>
      </c>
      <c r="R6569" t="s">
        <v>7870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7102</v>
      </c>
      <c r="R6570" t="s">
        <v>7870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7103</v>
      </c>
      <c r="R6571" t="s">
        <v>7870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7104</v>
      </c>
      <c r="R6572" t="s">
        <v>7870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7105</v>
      </c>
      <c r="R6573" t="s">
        <v>7870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7106</v>
      </c>
      <c r="R6574" t="s">
        <v>7870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7107</v>
      </c>
      <c r="R6575" t="s">
        <v>7870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7108</v>
      </c>
      <c r="R6576" t="s">
        <v>7870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7109</v>
      </c>
      <c r="R6577" t="s">
        <v>7870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7110</v>
      </c>
      <c r="R6578" t="s">
        <v>7870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7111</v>
      </c>
      <c r="R6579" t="s">
        <v>7870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7112</v>
      </c>
      <c r="R6580" t="s">
        <v>7870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7113</v>
      </c>
      <c r="R6581" t="s">
        <v>7870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7114</v>
      </c>
      <c r="R6582" t="s">
        <v>7870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7115</v>
      </c>
      <c r="R6583" t="s">
        <v>7870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7116</v>
      </c>
      <c r="R6584" t="s">
        <v>7870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7117</v>
      </c>
      <c r="R6585" t="s">
        <v>7870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7118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7119</v>
      </c>
      <c r="R6587" t="s">
        <v>7935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7120</v>
      </c>
      <c r="R6588" t="s">
        <v>7935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7121</v>
      </c>
      <c r="R6589" t="s">
        <v>7935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7122</v>
      </c>
      <c r="R6590" t="s">
        <v>7935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7123</v>
      </c>
      <c r="R6591" t="s">
        <v>7935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7124</v>
      </c>
      <c r="R6592" t="s">
        <v>7935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7125</v>
      </c>
      <c r="R6593" t="s">
        <v>7935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7126</v>
      </c>
      <c r="R6594" t="s">
        <v>7935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7127</v>
      </c>
      <c r="R6595" t="s">
        <v>7935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7128</v>
      </c>
      <c r="R6596" t="s">
        <v>7935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7129</v>
      </c>
      <c r="R6597" t="s">
        <v>7935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7130</v>
      </c>
      <c r="R6598" t="s">
        <v>7935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7131</v>
      </c>
      <c r="R6599" t="s">
        <v>7935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7132</v>
      </c>
      <c r="R6600" t="s">
        <v>7935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7133</v>
      </c>
      <c r="R6601" t="s">
        <v>7935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7134</v>
      </c>
      <c r="R6602" t="s">
        <v>7935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7135</v>
      </c>
      <c r="R6603" t="s">
        <v>7935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7136</v>
      </c>
      <c r="R6604" t="s">
        <v>7935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7137</v>
      </c>
      <c r="R6605" t="s">
        <v>7935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7138</v>
      </c>
      <c r="R6606" t="s">
        <v>7935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7139</v>
      </c>
      <c r="R6607" t="s">
        <v>7935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7140</v>
      </c>
      <c r="R6608" t="s">
        <v>7935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7141</v>
      </c>
      <c r="R6609" t="s">
        <v>7935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7142</v>
      </c>
      <c r="R6610" t="s">
        <v>7935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7143</v>
      </c>
      <c r="R6611" t="s">
        <v>7935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7144</v>
      </c>
      <c r="R6612" t="s">
        <v>7935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7145</v>
      </c>
      <c r="R6613" t="s">
        <v>7935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7146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7147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7148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7149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7150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7151</v>
      </c>
      <c r="R6619" t="s">
        <v>7905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160</v>
      </c>
      <c r="R6620" t="s">
        <v>7889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7152</v>
      </c>
      <c r="R6621" t="s">
        <v>7889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7153</v>
      </c>
      <c r="R6622" t="s">
        <v>7889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7154</v>
      </c>
      <c r="R6623" t="s">
        <v>7889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7155</v>
      </c>
      <c r="R6624" t="s">
        <v>7867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7156</v>
      </c>
      <c r="R6625" t="s">
        <v>7867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7157</v>
      </c>
      <c r="R6626" t="s">
        <v>7867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7158</v>
      </c>
      <c r="R6627" t="s">
        <v>7867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7159</v>
      </c>
      <c r="R6628" t="s">
        <v>7867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7160</v>
      </c>
      <c r="R6629" t="s">
        <v>7889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7161</v>
      </c>
      <c r="R6630" t="s">
        <v>7889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7162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7163</v>
      </c>
      <c r="R6632" t="s">
        <v>7889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7164</v>
      </c>
      <c r="R6633" t="s">
        <v>7870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7165</v>
      </c>
      <c r="R6634" t="s">
        <v>7870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7166</v>
      </c>
      <c r="R6635" t="s">
        <v>7870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7167</v>
      </c>
      <c r="R6636" t="s">
        <v>7870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7168</v>
      </c>
      <c r="R6637" t="s">
        <v>7870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7169</v>
      </c>
      <c r="R6638" t="s">
        <v>7870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7170</v>
      </c>
      <c r="R6639" t="s">
        <v>7870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7171</v>
      </c>
      <c r="R6640" t="s">
        <v>7870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7172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7173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149</v>
      </c>
      <c r="R6643" t="s">
        <v>7868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7174</v>
      </c>
      <c r="R6644" t="s">
        <v>7870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144</v>
      </c>
      <c r="R6645" t="s">
        <v>7890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150</v>
      </c>
      <c r="R6646" t="s">
        <v>7870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7175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7176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7177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7178</v>
      </c>
      <c r="R6650" t="s">
        <v>7870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7179</v>
      </c>
      <c r="R6651" t="s">
        <v>7870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7180</v>
      </c>
      <c r="R6652" t="s">
        <v>7870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7181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7182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7183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7184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7185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7186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7187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7188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7189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7190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7191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7192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7193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7194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7195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7196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7197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7198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7199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7200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7201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7202</v>
      </c>
      <c r="R6674" t="s">
        <v>243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7203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7204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7205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7206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7207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7208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7209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7210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7211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7212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7213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7214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7215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7216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7217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7218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7219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7220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7221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7222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7223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7224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7225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7226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7227</v>
      </c>
      <c r="R6699" t="s">
        <v>7935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7228</v>
      </c>
      <c r="R6700" t="s">
        <v>7935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7229</v>
      </c>
      <c r="R6701" t="s">
        <v>7935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7230</v>
      </c>
      <c r="R6702" t="s">
        <v>7935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7231</v>
      </c>
      <c r="R6703" t="s">
        <v>7935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7232</v>
      </c>
      <c r="R6704" t="s">
        <v>7935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7233</v>
      </c>
      <c r="R6705" t="s">
        <v>7935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7234</v>
      </c>
      <c r="R6706" t="s">
        <v>7935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7235</v>
      </c>
      <c r="R6707" t="s">
        <v>7935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7236</v>
      </c>
      <c r="R6708" t="s">
        <v>7935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7237</v>
      </c>
      <c r="R6709" t="s">
        <v>7935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7238</v>
      </c>
      <c r="R6710" t="s">
        <v>7935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7239</v>
      </c>
      <c r="R6711" t="s">
        <v>7935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7240</v>
      </c>
      <c r="R6712" t="s">
        <v>7935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7241</v>
      </c>
      <c r="R6713" t="s">
        <v>7935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7242</v>
      </c>
      <c r="R6714" t="s">
        <v>7935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7243</v>
      </c>
      <c r="R6715" t="s">
        <v>7935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7244</v>
      </c>
      <c r="R6716" t="s">
        <v>7935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7245</v>
      </c>
      <c r="R6717" t="s">
        <v>7935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7246</v>
      </c>
      <c r="R6718" t="s">
        <v>7935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7247</v>
      </c>
      <c r="R6719" t="s">
        <v>7935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7248</v>
      </c>
      <c r="R6720" t="s">
        <v>7935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7249</v>
      </c>
      <c r="R6721" t="s">
        <v>7935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7250</v>
      </c>
      <c r="R6722" t="s">
        <v>7935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7251</v>
      </c>
      <c r="R6723" t="s">
        <v>7935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7252</v>
      </c>
      <c r="R6724" t="s">
        <v>7935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7253</v>
      </c>
      <c r="R6725" t="s">
        <v>7935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7254</v>
      </c>
      <c r="R6726" t="s">
        <v>7935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7255</v>
      </c>
      <c r="R6727" t="s">
        <v>7935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7256</v>
      </c>
      <c r="R6728" t="s">
        <v>7935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7257</v>
      </c>
      <c r="R6729" t="s">
        <v>7935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7258</v>
      </c>
      <c r="R6730" t="s">
        <v>7935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7259</v>
      </c>
      <c r="R6731" t="s">
        <v>7935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7260</v>
      </c>
      <c r="R6732" t="s">
        <v>7935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7261</v>
      </c>
      <c r="R6733" t="s">
        <v>7935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7262</v>
      </c>
      <c r="R6734" t="s">
        <v>7935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7263</v>
      </c>
      <c r="R6735" t="s">
        <v>7935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7264</v>
      </c>
      <c r="R6736" t="s">
        <v>7935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7265</v>
      </c>
      <c r="R6737" t="s">
        <v>7935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7266</v>
      </c>
      <c r="R6738" t="s">
        <v>7935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7267</v>
      </c>
      <c r="R6739" t="s">
        <v>7935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7268</v>
      </c>
      <c r="R6740" t="s">
        <v>7935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7269</v>
      </c>
      <c r="R6741" t="s">
        <v>7935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7270</v>
      </c>
      <c r="R6742" t="s">
        <v>7935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7271</v>
      </c>
      <c r="R6743" t="s">
        <v>7935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7272</v>
      </c>
      <c r="R6744" t="s">
        <v>7935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7273</v>
      </c>
      <c r="R6745" t="s">
        <v>7935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7274</v>
      </c>
      <c r="R6746" t="s">
        <v>7935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7275</v>
      </c>
      <c r="R6747" t="s">
        <v>166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7276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7277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7278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7279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7280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7281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7282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7283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7284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7285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7286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7287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7288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7289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7290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7291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7292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7293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7294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7295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7296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7297</v>
      </c>
      <c r="S6769" s="111">
        <v>10009063</v>
      </c>
    </row>
    <row r="6770" spans="12:19" x14ac:dyDescent="0.2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8219</v>
      </c>
      <c r="R6770" t="s">
        <v>7899</v>
      </c>
      <c r="S6770" s="111">
        <v>1040182</v>
      </c>
    </row>
    <row r="6771" spans="12:19" x14ac:dyDescent="0.2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8220</v>
      </c>
      <c r="R6771" t="s">
        <v>7899</v>
      </c>
      <c r="S6771" s="111">
        <v>1040183</v>
      </c>
    </row>
    <row r="6772" spans="12:19" x14ac:dyDescent="0.2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8221</v>
      </c>
      <c r="R6772" t="s">
        <v>7899</v>
      </c>
      <c r="S6772" s="111">
        <v>1040184</v>
      </c>
    </row>
    <row r="6773" spans="12:19" x14ac:dyDescent="0.2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8222</v>
      </c>
      <c r="R6773" t="s">
        <v>7899</v>
      </c>
      <c r="S6773" s="111">
        <v>1040185</v>
      </c>
    </row>
    <row r="6774" spans="12:19" x14ac:dyDescent="0.2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8223</v>
      </c>
      <c r="R6774" t="s">
        <v>7899</v>
      </c>
      <c r="S6774" s="111">
        <v>1040186</v>
      </c>
    </row>
    <row r="6775" spans="12:19" x14ac:dyDescent="0.2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8224</v>
      </c>
      <c r="R6775" t="s">
        <v>7899</v>
      </c>
      <c r="S6775" s="111">
        <v>1040187</v>
      </c>
    </row>
    <row r="6776" spans="12:19" x14ac:dyDescent="0.2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8225</v>
      </c>
      <c r="R6776" t="s">
        <v>7899</v>
      </c>
      <c r="S6776" s="111">
        <v>1040188</v>
      </c>
    </row>
    <row r="6777" spans="12:19" x14ac:dyDescent="0.2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8226</v>
      </c>
      <c r="R6777" t="s">
        <v>7899</v>
      </c>
      <c r="S6777" s="111">
        <v>1040189</v>
      </c>
    </row>
    <row r="6778" spans="12:19" x14ac:dyDescent="0.2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8227</v>
      </c>
      <c r="R6778" t="s">
        <v>7899</v>
      </c>
      <c r="S6778" s="111">
        <v>1040190</v>
      </c>
    </row>
    <row r="6779" spans="12:19" x14ac:dyDescent="0.2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8228</v>
      </c>
      <c r="R6779" t="s">
        <v>7899</v>
      </c>
      <c r="S6779" s="111">
        <v>1040191</v>
      </c>
    </row>
    <row r="6780" spans="12:19" x14ac:dyDescent="0.2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8229</v>
      </c>
      <c r="R6780" t="s">
        <v>7899</v>
      </c>
      <c r="S6780" s="111">
        <v>1040192</v>
      </c>
    </row>
    <row r="6781" spans="12:19" x14ac:dyDescent="0.2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8230</v>
      </c>
      <c r="R6781" t="s">
        <v>7899</v>
      </c>
      <c r="S6781" s="111">
        <v>1040193</v>
      </c>
    </row>
    <row r="6782" spans="12:19" x14ac:dyDescent="0.2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8231</v>
      </c>
      <c r="R6782" t="s">
        <v>7899</v>
      </c>
      <c r="S6782" s="111">
        <v>1040194</v>
      </c>
    </row>
    <row r="6783" spans="12:19" x14ac:dyDescent="0.2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8232</v>
      </c>
      <c r="R6783" t="s">
        <v>7899</v>
      </c>
      <c r="S6783" s="111">
        <v>1040195</v>
      </c>
    </row>
    <row r="6784" spans="12:19" x14ac:dyDescent="0.2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8233</v>
      </c>
      <c r="R6784" t="s">
        <v>7899</v>
      </c>
      <c r="S6784" s="111">
        <v>1040196</v>
      </c>
    </row>
    <row r="6785" spans="12:19" x14ac:dyDescent="0.2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8234</v>
      </c>
      <c r="R6785" t="s">
        <v>7899</v>
      </c>
      <c r="S6785" s="111">
        <v>1040197</v>
      </c>
    </row>
    <row r="6786" spans="12:19" x14ac:dyDescent="0.2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8235</v>
      </c>
      <c r="R6786" t="s">
        <v>7899</v>
      </c>
      <c r="S6786" s="111">
        <v>1040198</v>
      </c>
    </row>
    <row r="6787" spans="12:19" x14ac:dyDescent="0.2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8236</v>
      </c>
      <c r="R6787" t="s">
        <v>7899</v>
      </c>
      <c r="S6787" s="111">
        <v>1040199</v>
      </c>
    </row>
    <row r="6788" spans="12:19" x14ac:dyDescent="0.2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8237</v>
      </c>
      <c r="R6788" t="s">
        <v>7899</v>
      </c>
      <c r="S6788" s="111">
        <v>1040200</v>
      </c>
    </row>
    <row r="6789" spans="12:19" x14ac:dyDescent="0.2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8238</v>
      </c>
      <c r="R6789" t="s">
        <v>7899</v>
      </c>
      <c r="S6789" s="111">
        <v>1040201</v>
      </c>
    </row>
    <row r="6790" spans="12:19" x14ac:dyDescent="0.2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8239</v>
      </c>
      <c r="R6790" t="s">
        <v>7899</v>
      </c>
      <c r="S6790" s="111">
        <v>1040202</v>
      </c>
    </row>
    <row r="6791" spans="12:19" x14ac:dyDescent="0.2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8240</v>
      </c>
      <c r="R6791" t="s">
        <v>7899</v>
      </c>
      <c r="S6791" s="111">
        <v>1040203</v>
      </c>
    </row>
    <row r="6792" spans="12:19" x14ac:dyDescent="0.2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8241</v>
      </c>
      <c r="R6792" t="s">
        <v>7899</v>
      </c>
      <c r="S6792" s="111">
        <v>1040204</v>
      </c>
    </row>
    <row r="6793" spans="12:19" x14ac:dyDescent="0.2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8242</v>
      </c>
      <c r="R6793" t="s">
        <v>7899</v>
      </c>
      <c r="S6793" s="111">
        <v>1040205</v>
      </c>
    </row>
    <row r="6794" spans="12:19" x14ac:dyDescent="0.2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7298</v>
      </c>
      <c r="R6794" t="s">
        <v>166</v>
      </c>
      <c r="S6794" s="111">
        <v>1040118</v>
      </c>
    </row>
    <row r="6795" spans="12:19" x14ac:dyDescent="0.2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7299</v>
      </c>
      <c r="R6795" t="s">
        <v>166</v>
      </c>
      <c r="S6795" s="111">
        <v>1040119</v>
      </c>
    </row>
    <row r="6796" spans="12:19" x14ac:dyDescent="0.2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7300</v>
      </c>
      <c r="R6796" t="s">
        <v>166</v>
      </c>
      <c r="S6796" s="111">
        <v>1040120</v>
      </c>
    </row>
    <row r="6797" spans="12:19" x14ac:dyDescent="0.2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7301</v>
      </c>
      <c r="R6797" t="s">
        <v>166</v>
      </c>
      <c r="S6797" s="111">
        <v>1040121</v>
      </c>
    </row>
    <row r="6798" spans="12:19" x14ac:dyDescent="0.2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7302</v>
      </c>
      <c r="R6798" t="s">
        <v>166</v>
      </c>
      <c r="S6798" s="111">
        <v>1040122</v>
      </c>
    </row>
    <row r="6799" spans="12:19" x14ac:dyDescent="0.2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7303</v>
      </c>
      <c r="R6799" t="s">
        <v>166</v>
      </c>
      <c r="S6799" s="111">
        <v>1040123</v>
      </c>
    </row>
    <row r="6800" spans="12:19" x14ac:dyDescent="0.2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7304</v>
      </c>
      <c r="R6800" t="s">
        <v>166</v>
      </c>
      <c r="S6800" s="111">
        <v>1040124</v>
      </c>
    </row>
    <row r="6801" spans="12:19" x14ac:dyDescent="0.2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7305</v>
      </c>
      <c r="R6801" t="s">
        <v>166</v>
      </c>
      <c r="S6801" s="111">
        <v>1040125</v>
      </c>
    </row>
    <row r="6802" spans="12:19" x14ac:dyDescent="0.2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7306</v>
      </c>
      <c r="R6802" t="s">
        <v>166</v>
      </c>
      <c r="S6802" s="111">
        <v>1040126</v>
      </c>
    </row>
    <row r="6803" spans="12:19" x14ac:dyDescent="0.2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7307</v>
      </c>
      <c r="R6803" t="s">
        <v>166</v>
      </c>
      <c r="S6803" s="111">
        <v>1040127</v>
      </c>
    </row>
    <row r="6804" spans="12:19" x14ac:dyDescent="0.2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7308</v>
      </c>
      <c r="R6804" t="s">
        <v>166</v>
      </c>
      <c r="S6804" s="111">
        <v>1040128</v>
      </c>
    </row>
    <row r="6805" spans="12:19" x14ac:dyDescent="0.2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7309</v>
      </c>
      <c r="R6805" t="s">
        <v>166</v>
      </c>
      <c r="S6805" s="111">
        <v>1040129</v>
      </c>
    </row>
    <row r="6806" spans="12:19" x14ac:dyDescent="0.2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7310</v>
      </c>
      <c r="R6806" t="s">
        <v>166</v>
      </c>
      <c r="S6806" s="111">
        <v>1040130</v>
      </c>
    </row>
    <row r="6807" spans="12:19" x14ac:dyDescent="0.2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7311</v>
      </c>
      <c r="R6807" t="s">
        <v>166</v>
      </c>
      <c r="S6807" s="111">
        <v>1040131</v>
      </c>
    </row>
    <row r="6808" spans="12:19" x14ac:dyDescent="0.2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7312</v>
      </c>
      <c r="R6808" t="s">
        <v>166</v>
      </c>
      <c r="S6808" s="111">
        <v>1040132</v>
      </c>
    </row>
    <row r="6809" spans="12:19" x14ac:dyDescent="0.2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7313</v>
      </c>
      <c r="R6809" t="s">
        <v>166</v>
      </c>
      <c r="S6809" s="111">
        <v>1040133</v>
      </c>
    </row>
    <row r="6810" spans="12:19" x14ac:dyDescent="0.2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7314</v>
      </c>
      <c r="R6810" t="s">
        <v>166</v>
      </c>
      <c r="S6810" s="111">
        <v>1040134</v>
      </c>
    </row>
    <row r="6811" spans="12:19" x14ac:dyDescent="0.2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7315</v>
      </c>
      <c r="R6811" t="s">
        <v>166</v>
      </c>
      <c r="S6811" s="111">
        <v>1040135</v>
      </c>
    </row>
    <row r="6812" spans="12:19" x14ac:dyDescent="0.2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7316</v>
      </c>
      <c r="R6812" t="s">
        <v>166</v>
      </c>
      <c r="S6812" s="111">
        <v>1040136</v>
      </c>
    </row>
    <row r="6813" spans="12:19" x14ac:dyDescent="0.2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7317</v>
      </c>
      <c r="R6813" t="s">
        <v>166</v>
      </c>
      <c r="S6813" s="111">
        <v>1040137</v>
      </c>
    </row>
    <row r="6814" spans="12:19" x14ac:dyDescent="0.2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7318</v>
      </c>
      <c r="R6814" t="s">
        <v>166</v>
      </c>
      <c r="S6814" s="111">
        <v>1040138</v>
      </c>
    </row>
    <row r="6815" spans="12:19" x14ac:dyDescent="0.2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7319</v>
      </c>
      <c r="R6815" t="s">
        <v>166</v>
      </c>
      <c r="S6815" s="111">
        <v>1040139</v>
      </c>
    </row>
    <row r="6816" spans="12:19" x14ac:dyDescent="0.2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7320</v>
      </c>
      <c r="R6816" t="s">
        <v>166</v>
      </c>
      <c r="S6816" s="111">
        <v>1040140</v>
      </c>
    </row>
    <row r="6817" spans="12:19" x14ac:dyDescent="0.2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7321</v>
      </c>
      <c r="R6817" t="s">
        <v>166</v>
      </c>
      <c r="S6817" s="111">
        <v>1040141</v>
      </c>
    </row>
    <row r="6818" spans="12:19" x14ac:dyDescent="0.2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7322</v>
      </c>
      <c r="R6818" t="s">
        <v>7838</v>
      </c>
      <c r="S6818" s="111">
        <v>1019439</v>
      </c>
    </row>
    <row r="6819" spans="12:19" x14ac:dyDescent="0.2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7323</v>
      </c>
      <c r="S6819" s="111">
        <v>10008985</v>
      </c>
    </row>
    <row r="6820" spans="12:19" x14ac:dyDescent="0.2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7324</v>
      </c>
      <c r="S6820" s="111">
        <v>10049519</v>
      </c>
    </row>
    <row r="6821" spans="12:19" x14ac:dyDescent="0.2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7325</v>
      </c>
      <c r="R6821" t="s">
        <v>7948</v>
      </c>
      <c r="S6821" s="111">
        <v>10049587</v>
      </c>
    </row>
    <row r="6822" spans="12:19" x14ac:dyDescent="0.2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7326</v>
      </c>
      <c r="R6822" t="s">
        <v>7867</v>
      </c>
      <c r="S6822" s="111">
        <v>10049588</v>
      </c>
    </row>
    <row r="6823" spans="12:19" x14ac:dyDescent="0.2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7327</v>
      </c>
      <c r="S6823" s="111">
        <v>10049594</v>
      </c>
    </row>
    <row r="6824" spans="12:19" x14ac:dyDescent="0.2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7328</v>
      </c>
      <c r="S6824" s="111">
        <v>10049595</v>
      </c>
    </row>
    <row r="6825" spans="12:19" x14ac:dyDescent="0.2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7329</v>
      </c>
      <c r="R6825" t="s">
        <v>7867</v>
      </c>
      <c r="S6825" s="111">
        <v>10049596</v>
      </c>
    </row>
    <row r="6826" spans="12:19" x14ac:dyDescent="0.2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7330</v>
      </c>
      <c r="R6826" t="s">
        <v>7874</v>
      </c>
      <c r="S6826" s="111">
        <v>10049598</v>
      </c>
    </row>
    <row r="6827" spans="12:19" x14ac:dyDescent="0.2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7331</v>
      </c>
      <c r="R6827" t="s">
        <v>7948</v>
      </c>
      <c r="S6827" s="111">
        <v>10049600</v>
      </c>
    </row>
    <row r="6828" spans="12:19" x14ac:dyDescent="0.2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7332</v>
      </c>
      <c r="S6828" s="111">
        <v>10049601</v>
      </c>
    </row>
    <row r="6829" spans="12:19" x14ac:dyDescent="0.2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7333</v>
      </c>
      <c r="R6829" t="s">
        <v>7867</v>
      </c>
      <c r="S6829" s="111">
        <v>10049602</v>
      </c>
    </row>
    <row r="6830" spans="12:19" x14ac:dyDescent="0.2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7334</v>
      </c>
      <c r="R6830" t="s">
        <v>7874</v>
      </c>
      <c r="S6830" s="111">
        <v>10049604</v>
      </c>
    </row>
    <row r="6831" spans="12:19" x14ac:dyDescent="0.2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7335</v>
      </c>
      <c r="R6831" t="s">
        <v>7874</v>
      </c>
      <c r="S6831" s="111">
        <v>10049606</v>
      </c>
    </row>
    <row r="6832" spans="12:19" x14ac:dyDescent="0.2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7336</v>
      </c>
      <c r="R6832" t="s">
        <v>7871</v>
      </c>
      <c r="S6832" s="111">
        <v>10049291</v>
      </c>
    </row>
    <row r="6833" spans="12:19" x14ac:dyDescent="0.2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7337</v>
      </c>
      <c r="R6833" t="s">
        <v>7871</v>
      </c>
      <c r="S6833" s="111">
        <v>10049292</v>
      </c>
    </row>
    <row r="6834" spans="12:19" x14ac:dyDescent="0.2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7338</v>
      </c>
      <c r="R6834" t="s">
        <v>7871</v>
      </c>
      <c r="S6834" s="111">
        <v>10049293</v>
      </c>
    </row>
    <row r="6835" spans="12:19" x14ac:dyDescent="0.2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7339</v>
      </c>
      <c r="R6835" t="s">
        <v>7871</v>
      </c>
      <c r="S6835" s="111">
        <v>10049294</v>
      </c>
    </row>
    <row r="6836" spans="12:19" x14ac:dyDescent="0.2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7340</v>
      </c>
      <c r="R6836" t="s">
        <v>7871</v>
      </c>
      <c r="S6836" s="111">
        <v>10049295</v>
      </c>
    </row>
    <row r="6837" spans="12:19" x14ac:dyDescent="0.2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7341</v>
      </c>
      <c r="R6837" t="s">
        <v>7871</v>
      </c>
      <c r="S6837" s="111">
        <v>10049296</v>
      </c>
    </row>
    <row r="6838" spans="12:19" x14ac:dyDescent="0.2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7342</v>
      </c>
      <c r="S6838" s="111">
        <v>10049831</v>
      </c>
    </row>
    <row r="6839" spans="12:19" x14ac:dyDescent="0.2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7343</v>
      </c>
      <c r="R6839" t="s">
        <v>7868</v>
      </c>
      <c r="S6839" s="111">
        <v>16572</v>
      </c>
    </row>
    <row r="6840" spans="12:19" x14ac:dyDescent="0.2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7344</v>
      </c>
      <c r="R6840" t="s">
        <v>7868</v>
      </c>
      <c r="S6840" s="111">
        <v>16573</v>
      </c>
    </row>
    <row r="6841" spans="12:19" x14ac:dyDescent="0.2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7345</v>
      </c>
      <c r="R6841" t="s">
        <v>7868</v>
      </c>
      <c r="S6841" s="111">
        <v>19245</v>
      </c>
    </row>
    <row r="6842" spans="12:19" x14ac:dyDescent="0.2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7346</v>
      </c>
      <c r="R6842" t="s">
        <v>7868</v>
      </c>
      <c r="S6842" s="111">
        <v>19246</v>
      </c>
    </row>
    <row r="6843" spans="12:19" x14ac:dyDescent="0.2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7347</v>
      </c>
      <c r="S6843" s="111">
        <v>16574</v>
      </c>
    </row>
    <row r="6844" spans="12:19" x14ac:dyDescent="0.2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7348</v>
      </c>
      <c r="S6844" s="111">
        <v>16617</v>
      </c>
    </row>
    <row r="6845" spans="12:19" x14ac:dyDescent="0.2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7349</v>
      </c>
      <c r="S6845" s="111">
        <v>19247</v>
      </c>
    </row>
    <row r="6846" spans="12:19" x14ac:dyDescent="0.2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7350</v>
      </c>
      <c r="S6846" s="111">
        <v>19248</v>
      </c>
    </row>
    <row r="6847" spans="12:19" x14ac:dyDescent="0.2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7351</v>
      </c>
      <c r="R6847" t="s">
        <v>7868</v>
      </c>
      <c r="S6847" s="111">
        <v>16575</v>
      </c>
    </row>
    <row r="6848" spans="12:19" x14ac:dyDescent="0.2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7352</v>
      </c>
      <c r="R6848" t="s">
        <v>7868</v>
      </c>
      <c r="S6848" s="111">
        <v>16576</v>
      </c>
    </row>
    <row r="6849" spans="12:19" x14ac:dyDescent="0.2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7353</v>
      </c>
      <c r="R6849" t="s">
        <v>7868</v>
      </c>
      <c r="S6849" s="111">
        <v>19249</v>
      </c>
    </row>
    <row r="6850" spans="12:19" x14ac:dyDescent="0.2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7354</v>
      </c>
      <c r="R6850" t="s">
        <v>7868</v>
      </c>
      <c r="S6850" s="111">
        <v>19250</v>
      </c>
    </row>
    <row r="6851" spans="12:19" x14ac:dyDescent="0.2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7355</v>
      </c>
      <c r="R6851" t="s">
        <v>7871</v>
      </c>
      <c r="S6851" s="111">
        <v>16577</v>
      </c>
    </row>
    <row r="6852" spans="12:19" x14ac:dyDescent="0.2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7356</v>
      </c>
      <c r="R6852" t="s">
        <v>7871</v>
      </c>
      <c r="S6852" s="111">
        <v>16588</v>
      </c>
    </row>
    <row r="6853" spans="12:19" x14ac:dyDescent="0.2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7357</v>
      </c>
      <c r="R6853" t="s">
        <v>7871</v>
      </c>
      <c r="S6853" s="111">
        <v>19251</v>
      </c>
    </row>
    <row r="6854" spans="12:19" x14ac:dyDescent="0.2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7358</v>
      </c>
      <c r="R6854" t="s">
        <v>7871</v>
      </c>
      <c r="S6854" s="111">
        <v>19252</v>
      </c>
    </row>
    <row r="6855" spans="12:19" x14ac:dyDescent="0.2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7359</v>
      </c>
      <c r="R6855" t="s">
        <v>7936</v>
      </c>
      <c r="S6855" s="111">
        <v>89</v>
      </c>
    </row>
    <row r="6856" spans="12:19" x14ac:dyDescent="0.2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7360</v>
      </c>
      <c r="R6856" t="s">
        <v>7936</v>
      </c>
      <c r="S6856" s="111">
        <v>16578</v>
      </c>
    </row>
    <row r="6857" spans="12:19" x14ac:dyDescent="0.2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7361</v>
      </c>
      <c r="R6857" t="s">
        <v>7936</v>
      </c>
      <c r="S6857" s="111">
        <v>16579</v>
      </c>
    </row>
    <row r="6858" spans="12:19" x14ac:dyDescent="0.2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7362</v>
      </c>
      <c r="R6858" t="s">
        <v>7936</v>
      </c>
      <c r="S6858" s="111">
        <v>16580</v>
      </c>
    </row>
    <row r="6859" spans="12:19" x14ac:dyDescent="0.2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7363</v>
      </c>
      <c r="R6859" t="s">
        <v>7867</v>
      </c>
      <c r="S6859" s="111">
        <v>16581</v>
      </c>
    </row>
    <row r="6860" spans="12:19" x14ac:dyDescent="0.2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7364</v>
      </c>
      <c r="R6860" t="s">
        <v>7867</v>
      </c>
      <c r="S6860" s="111">
        <v>16618</v>
      </c>
    </row>
    <row r="6861" spans="12:19" x14ac:dyDescent="0.2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7365</v>
      </c>
      <c r="R6861" t="s">
        <v>7867</v>
      </c>
      <c r="S6861" s="111">
        <v>19253</v>
      </c>
    </row>
    <row r="6862" spans="12:19" x14ac:dyDescent="0.2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7366</v>
      </c>
      <c r="R6862" t="s">
        <v>7867</v>
      </c>
      <c r="S6862" s="111">
        <v>19254</v>
      </c>
    </row>
    <row r="6863" spans="12:19" x14ac:dyDescent="0.2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7367</v>
      </c>
      <c r="S6863" s="111">
        <v>10049827</v>
      </c>
    </row>
    <row r="6864" spans="12:19" x14ac:dyDescent="0.2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7368</v>
      </c>
      <c r="R6864" t="s">
        <v>7874</v>
      </c>
      <c r="S6864" s="111">
        <v>10049828</v>
      </c>
    </row>
    <row r="6865" spans="12:19" x14ac:dyDescent="0.2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7369</v>
      </c>
      <c r="R6865" t="s">
        <v>7871</v>
      </c>
      <c r="S6865" s="111">
        <v>10049826</v>
      </c>
    </row>
    <row r="6866" spans="12:19" x14ac:dyDescent="0.2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7370</v>
      </c>
      <c r="R6866" t="s">
        <v>7905</v>
      </c>
      <c r="S6866" s="111">
        <v>1040084</v>
      </c>
    </row>
    <row r="6867" spans="12:19" x14ac:dyDescent="0.2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8194</v>
      </c>
      <c r="R6867" t="s">
        <v>7905</v>
      </c>
      <c r="S6867" s="111">
        <v>1040170</v>
      </c>
    </row>
    <row r="6868" spans="12:19" x14ac:dyDescent="0.2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8195</v>
      </c>
      <c r="R6868" t="s">
        <v>7905</v>
      </c>
      <c r="S6868" s="111">
        <v>1040171</v>
      </c>
    </row>
    <row r="6869" spans="12:19" x14ac:dyDescent="0.2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7371</v>
      </c>
      <c r="R6869" t="s">
        <v>7905</v>
      </c>
      <c r="S6869" s="111">
        <v>1040172</v>
      </c>
    </row>
    <row r="6870" spans="12:19" x14ac:dyDescent="0.2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7372</v>
      </c>
      <c r="R6870" t="s">
        <v>166</v>
      </c>
      <c r="S6870" s="111">
        <v>1040058</v>
      </c>
    </row>
    <row r="6871" spans="12:19" x14ac:dyDescent="0.2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7373</v>
      </c>
      <c r="S6871" s="111">
        <v>10049003</v>
      </c>
    </row>
    <row r="6872" spans="12:19" x14ac:dyDescent="0.2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7374</v>
      </c>
      <c r="R6872" t="s">
        <v>166</v>
      </c>
      <c r="S6872" s="111">
        <v>1040059</v>
      </c>
    </row>
    <row r="6873" spans="12:19" x14ac:dyDescent="0.2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7375</v>
      </c>
      <c r="S6873" s="111">
        <v>10049004</v>
      </c>
    </row>
    <row r="6874" spans="12:19" x14ac:dyDescent="0.2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7376</v>
      </c>
      <c r="R6874" t="s">
        <v>166</v>
      </c>
      <c r="S6874" s="111">
        <v>1040060</v>
      </c>
    </row>
    <row r="6875" spans="12:19" x14ac:dyDescent="0.2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7377</v>
      </c>
      <c r="S6875" s="111">
        <v>10049005</v>
      </c>
    </row>
    <row r="6876" spans="12:19" x14ac:dyDescent="0.2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7378</v>
      </c>
      <c r="R6876" t="s">
        <v>166</v>
      </c>
      <c r="S6876" s="111">
        <v>1040061</v>
      </c>
    </row>
    <row r="6877" spans="12:19" x14ac:dyDescent="0.2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7379</v>
      </c>
      <c r="S6877" s="111">
        <v>10049006</v>
      </c>
    </row>
    <row r="6878" spans="12:19" x14ac:dyDescent="0.2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7380</v>
      </c>
      <c r="R6878" t="s">
        <v>166</v>
      </c>
      <c r="S6878" s="111">
        <v>1040062</v>
      </c>
    </row>
    <row r="6879" spans="12:19" x14ac:dyDescent="0.2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7381</v>
      </c>
      <c r="S6879" s="111">
        <v>10049007</v>
      </c>
    </row>
    <row r="6880" spans="12:19" x14ac:dyDescent="0.2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7382</v>
      </c>
      <c r="R6880" t="s">
        <v>166</v>
      </c>
      <c r="S6880" s="111">
        <v>1040063</v>
      </c>
    </row>
    <row r="6881" spans="12:19" x14ac:dyDescent="0.2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7383</v>
      </c>
      <c r="S6881" s="111">
        <v>10049008</v>
      </c>
    </row>
    <row r="6882" spans="12:19" x14ac:dyDescent="0.2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7384</v>
      </c>
      <c r="R6882" t="s">
        <v>166</v>
      </c>
      <c r="S6882" s="111">
        <v>1040064</v>
      </c>
    </row>
    <row r="6883" spans="12:19" x14ac:dyDescent="0.2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7385</v>
      </c>
      <c r="S6883" s="111">
        <v>10049009</v>
      </c>
    </row>
    <row r="6884" spans="12:19" x14ac:dyDescent="0.2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7386</v>
      </c>
      <c r="R6884" t="s">
        <v>166</v>
      </c>
      <c r="S6884" s="111">
        <v>1040065</v>
      </c>
    </row>
    <row r="6885" spans="12:19" x14ac:dyDescent="0.2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7387</v>
      </c>
      <c r="S6885" s="111">
        <v>10049010</v>
      </c>
    </row>
    <row r="6886" spans="12:19" x14ac:dyDescent="0.2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7388</v>
      </c>
      <c r="R6886" t="s">
        <v>166</v>
      </c>
      <c r="S6886" s="111">
        <v>1040066</v>
      </c>
    </row>
    <row r="6887" spans="12:19" x14ac:dyDescent="0.2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7389</v>
      </c>
      <c r="S6887" s="111">
        <v>10049011</v>
      </c>
    </row>
    <row r="6888" spans="12:19" x14ac:dyDescent="0.2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7390</v>
      </c>
      <c r="R6888" t="s">
        <v>166</v>
      </c>
      <c r="S6888" s="111">
        <v>1040067</v>
      </c>
    </row>
    <row r="6889" spans="12:19" x14ac:dyDescent="0.2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7391</v>
      </c>
      <c r="S6889" s="111">
        <v>10049012</v>
      </c>
    </row>
    <row r="6890" spans="12:19" x14ac:dyDescent="0.2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7392</v>
      </c>
      <c r="R6890" t="s">
        <v>166</v>
      </c>
      <c r="S6890" s="111">
        <v>1040068</v>
      </c>
    </row>
    <row r="6891" spans="12:19" x14ac:dyDescent="0.2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7393</v>
      </c>
      <c r="S6891" s="111">
        <v>10049013</v>
      </c>
    </row>
    <row r="6892" spans="12:19" x14ac:dyDescent="0.2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7394</v>
      </c>
      <c r="R6892" t="s">
        <v>166</v>
      </c>
      <c r="S6892" s="111">
        <v>1040069</v>
      </c>
    </row>
    <row r="6893" spans="12:19" x14ac:dyDescent="0.2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7395</v>
      </c>
      <c r="S6893" s="111">
        <v>10049014</v>
      </c>
    </row>
    <row r="6894" spans="12:19" x14ac:dyDescent="0.2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7396</v>
      </c>
      <c r="R6894" t="s">
        <v>166</v>
      </c>
      <c r="S6894" s="111">
        <v>1040070</v>
      </c>
    </row>
    <row r="6895" spans="12:19" x14ac:dyDescent="0.2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7397</v>
      </c>
      <c r="S6895" s="111">
        <v>10049015</v>
      </c>
    </row>
    <row r="6896" spans="12:19" x14ac:dyDescent="0.2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7398</v>
      </c>
      <c r="R6896" t="s">
        <v>166</v>
      </c>
      <c r="S6896" s="111">
        <v>1040071</v>
      </c>
    </row>
    <row r="6897" spans="12:19" x14ac:dyDescent="0.2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7399</v>
      </c>
      <c r="S6897" s="111">
        <v>10049016</v>
      </c>
    </row>
    <row r="6898" spans="12:19" x14ac:dyDescent="0.2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7400</v>
      </c>
      <c r="R6898" t="s">
        <v>166</v>
      </c>
      <c r="S6898" s="111">
        <v>1040072</v>
      </c>
    </row>
    <row r="6899" spans="12:19" x14ac:dyDescent="0.2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7401</v>
      </c>
      <c r="S6899" s="111">
        <v>10049017</v>
      </c>
    </row>
    <row r="6900" spans="12:19" x14ac:dyDescent="0.2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7402</v>
      </c>
      <c r="R6900" t="s">
        <v>166</v>
      </c>
      <c r="S6900" s="111">
        <v>1040073</v>
      </c>
    </row>
    <row r="6901" spans="12:19" x14ac:dyDescent="0.2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7403</v>
      </c>
      <c r="S6901" s="111">
        <v>10049018</v>
      </c>
    </row>
    <row r="6902" spans="12:19" x14ac:dyDescent="0.2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7404</v>
      </c>
      <c r="R6902" t="s">
        <v>166</v>
      </c>
      <c r="S6902" s="111">
        <v>1040074</v>
      </c>
    </row>
    <row r="6903" spans="12:19" x14ac:dyDescent="0.2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7405</v>
      </c>
      <c r="S6903" s="111">
        <v>10049019</v>
      </c>
    </row>
    <row r="6904" spans="12:19" x14ac:dyDescent="0.2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7406</v>
      </c>
      <c r="R6904" t="s">
        <v>166</v>
      </c>
      <c r="S6904" s="111">
        <v>1040075</v>
      </c>
    </row>
    <row r="6905" spans="12:19" x14ac:dyDescent="0.2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7407</v>
      </c>
      <c r="S6905" s="111">
        <v>10049020</v>
      </c>
    </row>
    <row r="6906" spans="12:19" x14ac:dyDescent="0.2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7408</v>
      </c>
      <c r="R6906" t="s">
        <v>166</v>
      </c>
      <c r="S6906" s="111">
        <v>1040076</v>
      </c>
    </row>
    <row r="6907" spans="12:19" x14ac:dyDescent="0.2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7409</v>
      </c>
      <c r="S6907" s="111">
        <v>10049021</v>
      </c>
    </row>
    <row r="6908" spans="12:19" x14ac:dyDescent="0.2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7410</v>
      </c>
      <c r="R6908" t="s">
        <v>166</v>
      </c>
      <c r="S6908" s="111">
        <v>1040077</v>
      </c>
    </row>
    <row r="6909" spans="12:19" x14ac:dyDescent="0.2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7411</v>
      </c>
      <c r="S6909" s="111">
        <v>10049022</v>
      </c>
    </row>
    <row r="6910" spans="12:19" x14ac:dyDescent="0.2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7412</v>
      </c>
      <c r="R6910" t="s">
        <v>166</v>
      </c>
      <c r="S6910" s="111">
        <v>1040078</v>
      </c>
    </row>
    <row r="6911" spans="12:19" x14ac:dyDescent="0.2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7413</v>
      </c>
      <c r="S6911" s="111">
        <v>10049023</v>
      </c>
    </row>
    <row r="6912" spans="12:19" x14ac:dyDescent="0.2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7414</v>
      </c>
      <c r="R6912" t="s">
        <v>166</v>
      </c>
      <c r="S6912" s="111">
        <v>1040079</v>
      </c>
    </row>
    <row r="6913" spans="12:19" x14ac:dyDescent="0.2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7415</v>
      </c>
      <c r="S6913" s="111">
        <v>10049024</v>
      </c>
    </row>
    <row r="6914" spans="12:19" x14ac:dyDescent="0.2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7416</v>
      </c>
      <c r="R6914" t="s">
        <v>166</v>
      </c>
      <c r="S6914" s="111">
        <v>1040080</v>
      </c>
    </row>
    <row r="6915" spans="12:19" x14ac:dyDescent="0.2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7417</v>
      </c>
      <c r="S6915" s="111">
        <v>10049025</v>
      </c>
    </row>
    <row r="6916" spans="12:19" x14ac:dyDescent="0.2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7418</v>
      </c>
      <c r="R6916" t="s">
        <v>166</v>
      </c>
      <c r="S6916" s="111">
        <v>1040081</v>
      </c>
    </row>
    <row r="6917" spans="12:19" x14ac:dyDescent="0.2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7419</v>
      </c>
      <c r="S6917" s="111">
        <v>10049026</v>
      </c>
    </row>
    <row r="6918" spans="12:19" x14ac:dyDescent="0.2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7420</v>
      </c>
      <c r="R6918" t="s">
        <v>7885</v>
      </c>
      <c r="S6918" s="111">
        <v>1039962</v>
      </c>
    </row>
    <row r="6919" spans="12:19" x14ac:dyDescent="0.2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7421</v>
      </c>
      <c r="R6919" t="s">
        <v>7885</v>
      </c>
      <c r="S6919" s="111">
        <v>1039866</v>
      </c>
    </row>
    <row r="6920" spans="12:19" x14ac:dyDescent="0.2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7422</v>
      </c>
      <c r="R6920" t="s">
        <v>7885</v>
      </c>
      <c r="S6920" s="111">
        <v>1039963</v>
      </c>
    </row>
    <row r="6921" spans="12:19" x14ac:dyDescent="0.2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7423</v>
      </c>
      <c r="R6921" t="s">
        <v>7885</v>
      </c>
      <c r="S6921" s="111">
        <v>1039867</v>
      </c>
    </row>
    <row r="6922" spans="12:19" x14ac:dyDescent="0.2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7424</v>
      </c>
      <c r="R6922" t="s">
        <v>7885</v>
      </c>
      <c r="S6922" s="111">
        <v>1039964</v>
      </c>
    </row>
    <row r="6923" spans="12:19" x14ac:dyDescent="0.2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7425</v>
      </c>
      <c r="R6923" t="s">
        <v>7885</v>
      </c>
      <c r="S6923" s="111">
        <v>1039868</v>
      </c>
    </row>
    <row r="6924" spans="12:19" x14ac:dyDescent="0.2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7426</v>
      </c>
      <c r="R6924" t="s">
        <v>7885</v>
      </c>
      <c r="S6924" s="111">
        <v>1039965</v>
      </c>
    </row>
    <row r="6925" spans="12:19" x14ac:dyDescent="0.2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7427</v>
      </c>
      <c r="R6925" t="s">
        <v>7885</v>
      </c>
      <c r="S6925" s="111">
        <v>1039869</v>
      </c>
    </row>
    <row r="6926" spans="12:19" x14ac:dyDescent="0.2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7428</v>
      </c>
      <c r="R6926" t="s">
        <v>7885</v>
      </c>
      <c r="S6926" s="111">
        <v>1039966</v>
      </c>
    </row>
    <row r="6927" spans="12:19" x14ac:dyDescent="0.2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7429</v>
      </c>
      <c r="R6927" t="s">
        <v>7885</v>
      </c>
      <c r="S6927" s="111">
        <v>1039870</v>
      </c>
    </row>
    <row r="6928" spans="12:19" x14ac:dyDescent="0.2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7430</v>
      </c>
      <c r="R6928" t="s">
        <v>7885</v>
      </c>
      <c r="S6928" s="111">
        <v>1039967</v>
      </c>
    </row>
    <row r="6929" spans="12:19" x14ac:dyDescent="0.2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7431</v>
      </c>
      <c r="R6929" t="s">
        <v>7885</v>
      </c>
      <c r="S6929" s="111">
        <v>1039871</v>
      </c>
    </row>
    <row r="6930" spans="12:19" x14ac:dyDescent="0.2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7432</v>
      </c>
      <c r="R6930" t="s">
        <v>7885</v>
      </c>
      <c r="S6930" s="111">
        <v>1039968</v>
      </c>
    </row>
    <row r="6931" spans="12:19" x14ac:dyDescent="0.2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7433</v>
      </c>
      <c r="R6931" t="s">
        <v>7885</v>
      </c>
      <c r="S6931" s="111">
        <v>1039872</v>
      </c>
    </row>
    <row r="6932" spans="12:19" x14ac:dyDescent="0.2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7434</v>
      </c>
      <c r="R6932" t="s">
        <v>7885</v>
      </c>
      <c r="S6932" s="111">
        <v>1039969</v>
      </c>
    </row>
    <row r="6933" spans="12:19" x14ac:dyDescent="0.2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7435</v>
      </c>
      <c r="R6933" t="s">
        <v>7885</v>
      </c>
      <c r="S6933" s="111">
        <v>1039873</v>
      </c>
    </row>
    <row r="6934" spans="12:19" x14ac:dyDescent="0.2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7436</v>
      </c>
      <c r="R6934" t="s">
        <v>7885</v>
      </c>
      <c r="S6934" s="111">
        <v>1039970</v>
      </c>
    </row>
    <row r="6935" spans="12:19" x14ac:dyDescent="0.2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7437</v>
      </c>
      <c r="R6935" t="s">
        <v>7885</v>
      </c>
      <c r="S6935" s="111">
        <v>1039874</v>
      </c>
    </row>
    <row r="6936" spans="12:19" x14ac:dyDescent="0.2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7438</v>
      </c>
      <c r="R6936" t="s">
        <v>7885</v>
      </c>
      <c r="S6936" s="111">
        <v>1039971</v>
      </c>
    </row>
    <row r="6937" spans="12:19" x14ac:dyDescent="0.2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7439</v>
      </c>
      <c r="R6937" t="s">
        <v>7885</v>
      </c>
      <c r="S6937" s="111">
        <v>1039875</v>
      </c>
    </row>
    <row r="6938" spans="12:19" x14ac:dyDescent="0.2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7440</v>
      </c>
      <c r="R6938" t="s">
        <v>7885</v>
      </c>
      <c r="S6938" s="111">
        <v>1039972</v>
      </c>
    </row>
    <row r="6939" spans="12:19" x14ac:dyDescent="0.2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7441</v>
      </c>
      <c r="R6939" t="s">
        <v>7885</v>
      </c>
      <c r="S6939" s="111">
        <v>1039876</v>
      </c>
    </row>
    <row r="6940" spans="12:19" x14ac:dyDescent="0.2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7442</v>
      </c>
      <c r="R6940" t="s">
        <v>7885</v>
      </c>
      <c r="S6940" s="111">
        <v>1039973</v>
      </c>
    </row>
    <row r="6941" spans="12:19" x14ac:dyDescent="0.2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7443</v>
      </c>
      <c r="R6941" t="s">
        <v>7885</v>
      </c>
      <c r="S6941" s="111">
        <v>1039877</v>
      </c>
    </row>
    <row r="6942" spans="12:19" x14ac:dyDescent="0.2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7444</v>
      </c>
      <c r="R6942" t="s">
        <v>7885</v>
      </c>
      <c r="S6942" s="111">
        <v>1039974</v>
      </c>
    </row>
    <row r="6943" spans="12:19" x14ac:dyDescent="0.2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7445</v>
      </c>
      <c r="R6943" t="s">
        <v>7885</v>
      </c>
      <c r="S6943" s="111">
        <v>1039878</v>
      </c>
    </row>
    <row r="6944" spans="12:19" x14ac:dyDescent="0.2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7446</v>
      </c>
      <c r="R6944" t="s">
        <v>7885</v>
      </c>
      <c r="S6944" s="111">
        <v>1039975</v>
      </c>
    </row>
    <row r="6945" spans="12:19" x14ac:dyDescent="0.2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7447</v>
      </c>
      <c r="R6945" t="s">
        <v>7885</v>
      </c>
      <c r="S6945" s="111">
        <v>1039879</v>
      </c>
    </row>
    <row r="6946" spans="12:19" x14ac:dyDescent="0.2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7448</v>
      </c>
      <c r="R6946" t="s">
        <v>7885</v>
      </c>
      <c r="S6946" s="111">
        <v>1039976</v>
      </c>
    </row>
    <row r="6947" spans="12:19" x14ac:dyDescent="0.2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7449</v>
      </c>
      <c r="R6947" t="s">
        <v>7885</v>
      </c>
      <c r="S6947" s="111">
        <v>1039880</v>
      </c>
    </row>
    <row r="6948" spans="12:19" x14ac:dyDescent="0.2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7450</v>
      </c>
      <c r="R6948" t="s">
        <v>7885</v>
      </c>
      <c r="S6948" s="111">
        <v>1039977</v>
      </c>
    </row>
    <row r="6949" spans="12:19" x14ac:dyDescent="0.2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7451</v>
      </c>
      <c r="R6949" t="s">
        <v>7885</v>
      </c>
      <c r="S6949" s="111">
        <v>1039881</v>
      </c>
    </row>
    <row r="6950" spans="12:19" x14ac:dyDescent="0.2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7452</v>
      </c>
      <c r="R6950" t="s">
        <v>7885</v>
      </c>
      <c r="S6950" s="111">
        <v>1039978</v>
      </c>
    </row>
    <row r="6951" spans="12:19" x14ac:dyDescent="0.2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7453</v>
      </c>
      <c r="R6951" t="s">
        <v>7885</v>
      </c>
      <c r="S6951" s="111">
        <v>1039882</v>
      </c>
    </row>
    <row r="6952" spans="12:19" x14ac:dyDescent="0.2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7454</v>
      </c>
      <c r="R6952" t="s">
        <v>7885</v>
      </c>
      <c r="S6952" s="111">
        <v>1039979</v>
      </c>
    </row>
    <row r="6953" spans="12:19" x14ac:dyDescent="0.2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7455</v>
      </c>
      <c r="R6953" t="s">
        <v>7885</v>
      </c>
      <c r="S6953" s="111">
        <v>1039883</v>
      </c>
    </row>
    <row r="6954" spans="12:19" x14ac:dyDescent="0.2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7456</v>
      </c>
      <c r="R6954" t="s">
        <v>7885</v>
      </c>
      <c r="S6954" s="111">
        <v>1039980</v>
      </c>
    </row>
    <row r="6955" spans="12:19" x14ac:dyDescent="0.2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7457</v>
      </c>
      <c r="R6955" t="s">
        <v>7885</v>
      </c>
      <c r="S6955" s="111">
        <v>1039884</v>
      </c>
    </row>
    <row r="6956" spans="12:19" x14ac:dyDescent="0.2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7458</v>
      </c>
      <c r="R6956" t="s">
        <v>7885</v>
      </c>
      <c r="S6956" s="111">
        <v>1039981</v>
      </c>
    </row>
    <row r="6957" spans="12:19" x14ac:dyDescent="0.2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7459</v>
      </c>
      <c r="R6957" t="s">
        <v>7885</v>
      </c>
      <c r="S6957" s="111">
        <v>1039885</v>
      </c>
    </row>
    <row r="6958" spans="12:19" x14ac:dyDescent="0.2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7460</v>
      </c>
      <c r="R6958" t="s">
        <v>7885</v>
      </c>
      <c r="S6958" s="111">
        <v>1039982</v>
      </c>
    </row>
    <row r="6959" spans="12:19" x14ac:dyDescent="0.2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7461</v>
      </c>
      <c r="R6959" t="s">
        <v>7885</v>
      </c>
      <c r="S6959" s="111">
        <v>1039886</v>
      </c>
    </row>
    <row r="6960" spans="12:19" x14ac:dyDescent="0.2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7462</v>
      </c>
      <c r="R6960" t="s">
        <v>7885</v>
      </c>
      <c r="S6960" s="111">
        <v>1039983</v>
      </c>
    </row>
    <row r="6961" spans="12:19" x14ac:dyDescent="0.2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7463</v>
      </c>
      <c r="R6961" t="s">
        <v>7885</v>
      </c>
      <c r="S6961" s="111">
        <v>1039887</v>
      </c>
    </row>
    <row r="6962" spans="12:19" x14ac:dyDescent="0.2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7464</v>
      </c>
      <c r="R6962" t="s">
        <v>7885</v>
      </c>
      <c r="S6962" s="111">
        <v>1039984</v>
      </c>
    </row>
    <row r="6963" spans="12:19" x14ac:dyDescent="0.2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7465</v>
      </c>
      <c r="R6963" t="s">
        <v>7885</v>
      </c>
      <c r="S6963" s="111">
        <v>1039888</v>
      </c>
    </row>
    <row r="6964" spans="12:19" x14ac:dyDescent="0.2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7466</v>
      </c>
      <c r="R6964" t="s">
        <v>7885</v>
      </c>
      <c r="S6964" s="111">
        <v>1039985</v>
      </c>
    </row>
    <row r="6965" spans="12:19" x14ac:dyDescent="0.2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7467</v>
      </c>
      <c r="R6965" t="s">
        <v>7885</v>
      </c>
      <c r="S6965" s="111">
        <v>1039889</v>
      </c>
    </row>
    <row r="6966" spans="12:19" x14ac:dyDescent="0.2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7468</v>
      </c>
      <c r="R6966" t="s">
        <v>7885</v>
      </c>
      <c r="S6966" s="111">
        <v>1039986</v>
      </c>
    </row>
    <row r="6967" spans="12:19" x14ac:dyDescent="0.2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7469</v>
      </c>
      <c r="R6967" t="s">
        <v>7885</v>
      </c>
      <c r="S6967" s="111">
        <v>1039890</v>
      </c>
    </row>
    <row r="6968" spans="12:19" x14ac:dyDescent="0.2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7470</v>
      </c>
      <c r="R6968" t="s">
        <v>7885</v>
      </c>
      <c r="S6968" s="111">
        <v>1039987</v>
      </c>
    </row>
    <row r="6969" spans="12:19" x14ac:dyDescent="0.2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7471</v>
      </c>
      <c r="R6969" t="s">
        <v>7885</v>
      </c>
      <c r="S6969" s="111">
        <v>1039891</v>
      </c>
    </row>
    <row r="6970" spans="12:19" x14ac:dyDescent="0.2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7472</v>
      </c>
      <c r="R6970" t="s">
        <v>7885</v>
      </c>
      <c r="S6970" s="111">
        <v>1039988</v>
      </c>
    </row>
    <row r="6971" spans="12:19" x14ac:dyDescent="0.2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7473</v>
      </c>
      <c r="R6971" t="s">
        <v>7885</v>
      </c>
      <c r="S6971" s="111">
        <v>1039892</v>
      </c>
    </row>
    <row r="6972" spans="12:19" x14ac:dyDescent="0.2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7474</v>
      </c>
      <c r="R6972" t="s">
        <v>7885</v>
      </c>
      <c r="S6972" s="111">
        <v>1039989</v>
      </c>
    </row>
    <row r="6973" spans="12:19" x14ac:dyDescent="0.2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7475</v>
      </c>
      <c r="R6973" t="s">
        <v>7885</v>
      </c>
      <c r="S6973" s="111">
        <v>1039893</v>
      </c>
    </row>
    <row r="6974" spans="12:19" x14ac:dyDescent="0.2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7476</v>
      </c>
      <c r="R6974" t="s">
        <v>7885</v>
      </c>
      <c r="S6974" s="111">
        <v>1039990</v>
      </c>
    </row>
    <row r="6975" spans="12:19" x14ac:dyDescent="0.2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7477</v>
      </c>
      <c r="R6975" t="s">
        <v>7885</v>
      </c>
      <c r="S6975" s="111">
        <v>1039894</v>
      </c>
    </row>
    <row r="6976" spans="12:19" x14ac:dyDescent="0.2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7478</v>
      </c>
      <c r="R6976" t="s">
        <v>7885</v>
      </c>
      <c r="S6976" s="111">
        <v>1039991</v>
      </c>
    </row>
    <row r="6977" spans="12:19" x14ac:dyDescent="0.2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7479</v>
      </c>
      <c r="R6977" t="s">
        <v>7885</v>
      </c>
      <c r="S6977" s="111">
        <v>1039895</v>
      </c>
    </row>
    <row r="6978" spans="12:19" x14ac:dyDescent="0.2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7480</v>
      </c>
      <c r="R6978" t="s">
        <v>7885</v>
      </c>
      <c r="S6978" s="111">
        <v>1039992</v>
      </c>
    </row>
    <row r="6979" spans="12:19" x14ac:dyDescent="0.2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7481</v>
      </c>
      <c r="R6979" t="s">
        <v>7885</v>
      </c>
      <c r="S6979" s="111">
        <v>1039896</v>
      </c>
    </row>
    <row r="6980" spans="12:19" x14ac:dyDescent="0.2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7482</v>
      </c>
      <c r="R6980" t="s">
        <v>7885</v>
      </c>
      <c r="S6980" s="111">
        <v>1039993</v>
      </c>
    </row>
    <row r="6981" spans="12:19" x14ac:dyDescent="0.2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7483</v>
      </c>
      <c r="R6981" t="s">
        <v>7885</v>
      </c>
      <c r="S6981" s="111">
        <v>1039897</v>
      </c>
    </row>
    <row r="6982" spans="12:19" x14ac:dyDescent="0.2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7484</v>
      </c>
      <c r="R6982" t="s">
        <v>7885</v>
      </c>
      <c r="S6982" s="111">
        <v>1039994</v>
      </c>
    </row>
    <row r="6983" spans="12:19" x14ac:dyDescent="0.2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7485</v>
      </c>
      <c r="R6983" t="s">
        <v>7885</v>
      </c>
      <c r="S6983" s="111">
        <v>1039898</v>
      </c>
    </row>
    <row r="6984" spans="12:19" x14ac:dyDescent="0.2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7486</v>
      </c>
      <c r="R6984" t="s">
        <v>7885</v>
      </c>
      <c r="S6984" s="111">
        <v>1039995</v>
      </c>
    </row>
    <row r="6985" spans="12:19" x14ac:dyDescent="0.2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7487</v>
      </c>
      <c r="R6985" t="s">
        <v>7885</v>
      </c>
      <c r="S6985" s="111">
        <v>1039899</v>
      </c>
    </row>
    <row r="6986" spans="12:19" x14ac:dyDescent="0.2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7488</v>
      </c>
      <c r="R6986" t="s">
        <v>7885</v>
      </c>
      <c r="S6986" s="111">
        <v>1039996</v>
      </c>
    </row>
    <row r="6987" spans="12:19" x14ac:dyDescent="0.2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7489</v>
      </c>
      <c r="R6987" t="s">
        <v>7885</v>
      </c>
      <c r="S6987" s="111">
        <v>1039900</v>
      </c>
    </row>
    <row r="6988" spans="12:19" x14ac:dyDescent="0.2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7490</v>
      </c>
      <c r="R6988" t="s">
        <v>7885</v>
      </c>
      <c r="S6988" s="111">
        <v>1039997</v>
      </c>
    </row>
    <row r="6989" spans="12:19" x14ac:dyDescent="0.2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7491</v>
      </c>
      <c r="R6989" t="s">
        <v>7885</v>
      </c>
      <c r="S6989" s="111">
        <v>1039901</v>
      </c>
    </row>
    <row r="6990" spans="12:19" x14ac:dyDescent="0.2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7492</v>
      </c>
      <c r="R6990" t="s">
        <v>7885</v>
      </c>
      <c r="S6990" s="111">
        <v>1039998</v>
      </c>
    </row>
    <row r="6991" spans="12:19" x14ac:dyDescent="0.2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7493</v>
      </c>
      <c r="R6991" t="s">
        <v>7885</v>
      </c>
      <c r="S6991" s="111">
        <v>1039902</v>
      </c>
    </row>
    <row r="6992" spans="12:19" x14ac:dyDescent="0.2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7494</v>
      </c>
      <c r="R6992" t="s">
        <v>7885</v>
      </c>
      <c r="S6992" s="111">
        <v>1039999</v>
      </c>
    </row>
    <row r="6993" spans="12:19" x14ac:dyDescent="0.2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7495</v>
      </c>
      <c r="R6993" t="s">
        <v>7885</v>
      </c>
      <c r="S6993" s="111">
        <v>1039903</v>
      </c>
    </row>
    <row r="6994" spans="12:19" x14ac:dyDescent="0.2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7496</v>
      </c>
      <c r="R6994" t="s">
        <v>7885</v>
      </c>
      <c r="S6994" s="111">
        <v>1040000</v>
      </c>
    </row>
    <row r="6995" spans="12:19" x14ac:dyDescent="0.2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7497</v>
      </c>
      <c r="R6995" t="s">
        <v>7885</v>
      </c>
      <c r="S6995" s="111">
        <v>1039904</v>
      </c>
    </row>
    <row r="6996" spans="12:19" x14ac:dyDescent="0.2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7498</v>
      </c>
      <c r="R6996" t="s">
        <v>7885</v>
      </c>
      <c r="S6996" s="111">
        <v>1040001</v>
      </c>
    </row>
    <row r="6997" spans="12:19" x14ac:dyDescent="0.2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7499</v>
      </c>
      <c r="R6997" t="s">
        <v>7885</v>
      </c>
      <c r="S6997" s="111">
        <v>1039905</v>
      </c>
    </row>
    <row r="6998" spans="12:19" x14ac:dyDescent="0.2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7500</v>
      </c>
      <c r="R6998" t="s">
        <v>7885</v>
      </c>
      <c r="S6998" s="111">
        <v>1040002</v>
      </c>
    </row>
    <row r="6999" spans="12:19" x14ac:dyDescent="0.2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7501</v>
      </c>
      <c r="R6999" t="s">
        <v>7885</v>
      </c>
      <c r="S6999" s="111">
        <v>1039906</v>
      </c>
    </row>
    <row r="7000" spans="12:19" x14ac:dyDescent="0.2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7502</v>
      </c>
      <c r="R7000" t="s">
        <v>7885</v>
      </c>
      <c r="S7000" s="111">
        <v>1040003</v>
      </c>
    </row>
    <row r="7001" spans="12:19" x14ac:dyDescent="0.2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7503</v>
      </c>
      <c r="R7001" t="s">
        <v>7885</v>
      </c>
      <c r="S7001" s="111">
        <v>1039907</v>
      </c>
    </row>
    <row r="7002" spans="12:19" x14ac:dyDescent="0.2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7504</v>
      </c>
      <c r="R7002" t="s">
        <v>7885</v>
      </c>
      <c r="S7002" s="111">
        <v>1040004</v>
      </c>
    </row>
    <row r="7003" spans="12:19" x14ac:dyDescent="0.2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7505</v>
      </c>
      <c r="R7003" t="s">
        <v>7885</v>
      </c>
      <c r="S7003" s="111">
        <v>1039908</v>
      </c>
    </row>
    <row r="7004" spans="12:19" x14ac:dyDescent="0.2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7506</v>
      </c>
      <c r="R7004" t="s">
        <v>7885</v>
      </c>
      <c r="S7004" s="111">
        <v>1040005</v>
      </c>
    </row>
    <row r="7005" spans="12:19" x14ac:dyDescent="0.2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7507</v>
      </c>
      <c r="R7005" t="s">
        <v>7885</v>
      </c>
      <c r="S7005" s="111">
        <v>1039909</v>
      </c>
    </row>
    <row r="7006" spans="12:19" x14ac:dyDescent="0.2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7508</v>
      </c>
      <c r="R7006" t="s">
        <v>7885</v>
      </c>
      <c r="S7006" s="111">
        <v>1040006</v>
      </c>
    </row>
    <row r="7007" spans="12:19" x14ac:dyDescent="0.2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7509</v>
      </c>
      <c r="R7007" t="s">
        <v>7885</v>
      </c>
      <c r="S7007" s="111">
        <v>1039910</v>
      </c>
    </row>
    <row r="7008" spans="12:19" x14ac:dyDescent="0.2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7510</v>
      </c>
      <c r="R7008" t="s">
        <v>7885</v>
      </c>
      <c r="S7008" s="111">
        <v>1040007</v>
      </c>
    </row>
    <row r="7009" spans="12:19" x14ac:dyDescent="0.2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7511</v>
      </c>
      <c r="R7009" t="s">
        <v>7885</v>
      </c>
      <c r="S7009" s="111">
        <v>1039911</v>
      </c>
    </row>
    <row r="7010" spans="12:19" x14ac:dyDescent="0.2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7512</v>
      </c>
      <c r="R7010" t="s">
        <v>7885</v>
      </c>
      <c r="S7010" s="111">
        <v>1040008</v>
      </c>
    </row>
    <row r="7011" spans="12:19" x14ac:dyDescent="0.2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7513</v>
      </c>
      <c r="R7011" t="s">
        <v>7885</v>
      </c>
      <c r="S7011" s="111">
        <v>1039912</v>
      </c>
    </row>
    <row r="7012" spans="12:19" x14ac:dyDescent="0.2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7514</v>
      </c>
      <c r="R7012" t="s">
        <v>7885</v>
      </c>
      <c r="S7012" s="111">
        <v>1040009</v>
      </c>
    </row>
    <row r="7013" spans="12:19" x14ac:dyDescent="0.2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7515</v>
      </c>
      <c r="R7013" t="s">
        <v>7885</v>
      </c>
      <c r="S7013" s="111">
        <v>1039913</v>
      </c>
    </row>
    <row r="7014" spans="12:19" x14ac:dyDescent="0.2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7516</v>
      </c>
      <c r="R7014" t="s">
        <v>7885</v>
      </c>
      <c r="S7014" s="111">
        <v>1040010</v>
      </c>
    </row>
    <row r="7015" spans="12:19" x14ac:dyDescent="0.2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7517</v>
      </c>
      <c r="R7015" t="s">
        <v>7885</v>
      </c>
      <c r="S7015" s="111">
        <v>1039914</v>
      </c>
    </row>
    <row r="7016" spans="12:19" x14ac:dyDescent="0.2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7518</v>
      </c>
      <c r="R7016" t="s">
        <v>7885</v>
      </c>
      <c r="S7016" s="111">
        <v>1040011</v>
      </c>
    </row>
    <row r="7017" spans="12:19" x14ac:dyDescent="0.2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7519</v>
      </c>
      <c r="R7017" t="s">
        <v>7885</v>
      </c>
      <c r="S7017" s="111">
        <v>1039915</v>
      </c>
    </row>
    <row r="7018" spans="12:19" x14ac:dyDescent="0.2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7520</v>
      </c>
      <c r="R7018" t="s">
        <v>7885</v>
      </c>
      <c r="S7018" s="111">
        <v>1040012</v>
      </c>
    </row>
    <row r="7019" spans="12:19" x14ac:dyDescent="0.2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7521</v>
      </c>
      <c r="R7019" t="s">
        <v>7885</v>
      </c>
      <c r="S7019" s="111">
        <v>1039916</v>
      </c>
    </row>
    <row r="7020" spans="12:19" x14ac:dyDescent="0.2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7522</v>
      </c>
      <c r="R7020" t="s">
        <v>7885</v>
      </c>
      <c r="S7020" s="111">
        <v>1040013</v>
      </c>
    </row>
    <row r="7021" spans="12:19" x14ac:dyDescent="0.2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7523</v>
      </c>
      <c r="R7021" t="s">
        <v>7885</v>
      </c>
      <c r="S7021" s="111">
        <v>1039917</v>
      </c>
    </row>
    <row r="7022" spans="12:19" x14ac:dyDescent="0.2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7524</v>
      </c>
      <c r="R7022" t="s">
        <v>7885</v>
      </c>
      <c r="S7022" s="111">
        <v>1040014</v>
      </c>
    </row>
    <row r="7023" spans="12:19" x14ac:dyDescent="0.2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7525</v>
      </c>
      <c r="R7023" t="s">
        <v>7885</v>
      </c>
      <c r="S7023" s="111">
        <v>1039918</v>
      </c>
    </row>
    <row r="7024" spans="12:19" x14ac:dyDescent="0.2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7526</v>
      </c>
      <c r="R7024" t="s">
        <v>7885</v>
      </c>
      <c r="S7024" s="111">
        <v>1040015</v>
      </c>
    </row>
    <row r="7025" spans="12:19" x14ac:dyDescent="0.2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7527</v>
      </c>
      <c r="R7025" t="s">
        <v>7885</v>
      </c>
      <c r="S7025" s="111">
        <v>1039919</v>
      </c>
    </row>
    <row r="7026" spans="12:19" x14ac:dyDescent="0.2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7528</v>
      </c>
      <c r="R7026" t="s">
        <v>7885</v>
      </c>
      <c r="S7026" s="111">
        <v>1040016</v>
      </c>
    </row>
    <row r="7027" spans="12:19" x14ac:dyDescent="0.2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7529</v>
      </c>
      <c r="R7027" t="s">
        <v>7885</v>
      </c>
      <c r="S7027" s="111">
        <v>1039920</v>
      </c>
    </row>
    <row r="7028" spans="12:19" x14ac:dyDescent="0.2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7530</v>
      </c>
      <c r="R7028" t="s">
        <v>7885</v>
      </c>
      <c r="S7028" s="111">
        <v>1040017</v>
      </c>
    </row>
    <row r="7029" spans="12:19" x14ac:dyDescent="0.2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7531</v>
      </c>
      <c r="R7029" t="s">
        <v>7885</v>
      </c>
      <c r="S7029" s="111">
        <v>1039921</v>
      </c>
    </row>
    <row r="7030" spans="12:19" x14ac:dyDescent="0.2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7532</v>
      </c>
      <c r="R7030" t="s">
        <v>7885</v>
      </c>
      <c r="S7030" s="111">
        <v>1040018</v>
      </c>
    </row>
    <row r="7031" spans="12:19" x14ac:dyDescent="0.2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7533</v>
      </c>
      <c r="R7031" t="s">
        <v>7885</v>
      </c>
      <c r="S7031" s="111">
        <v>1039922</v>
      </c>
    </row>
    <row r="7032" spans="12:19" x14ac:dyDescent="0.2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7534</v>
      </c>
      <c r="R7032" t="s">
        <v>7885</v>
      </c>
      <c r="S7032" s="111">
        <v>1040019</v>
      </c>
    </row>
    <row r="7033" spans="12:19" x14ac:dyDescent="0.2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7535</v>
      </c>
      <c r="R7033" t="s">
        <v>7885</v>
      </c>
      <c r="S7033" s="111">
        <v>1039923</v>
      </c>
    </row>
    <row r="7034" spans="12:19" x14ac:dyDescent="0.2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7536</v>
      </c>
      <c r="R7034" t="s">
        <v>7885</v>
      </c>
      <c r="S7034" s="111">
        <v>1040020</v>
      </c>
    </row>
    <row r="7035" spans="12:19" x14ac:dyDescent="0.2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7537</v>
      </c>
      <c r="R7035" t="s">
        <v>7885</v>
      </c>
      <c r="S7035" s="111">
        <v>1039924</v>
      </c>
    </row>
    <row r="7036" spans="12:19" x14ac:dyDescent="0.2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7538</v>
      </c>
      <c r="R7036" t="s">
        <v>7885</v>
      </c>
      <c r="S7036" s="111">
        <v>1040021</v>
      </c>
    </row>
    <row r="7037" spans="12:19" x14ac:dyDescent="0.2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7539</v>
      </c>
      <c r="R7037" t="s">
        <v>7885</v>
      </c>
      <c r="S7037" s="111">
        <v>1039925</v>
      </c>
    </row>
    <row r="7038" spans="12:19" x14ac:dyDescent="0.2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7540</v>
      </c>
      <c r="R7038" t="s">
        <v>7885</v>
      </c>
      <c r="S7038" s="111">
        <v>1040022</v>
      </c>
    </row>
    <row r="7039" spans="12:19" x14ac:dyDescent="0.2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7541</v>
      </c>
      <c r="R7039" t="s">
        <v>7885</v>
      </c>
      <c r="S7039" s="111">
        <v>1039926</v>
      </c>
    </row>
    <row r="7040" spans="12:19" x14ac:dyDescent="0.2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7542</v>
      </c>
      <c r="R7040" t="s">
        <v>7885</v>
      </c>
      <c r="S7040" s="111">
        <v>1040023</v>
      </c>
    </row>
    <row r="7041" spans="12:19" x14ac:dyDescent="0.2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7543</v>
      </c>
      <c r="R7041" t="s">
        <v>7885</v>
      </c>
      <c r="S7041" s="111">
        <v>1039927</v>
      </c>
    </row>
    <row r="7042" spans="12:19" x14ac:dyDescent="0.2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7544</v>
      </c>
      <c r="R7042" t="s">
        <v>7885</v>
      </c>
      <c r="S7042" s="111">
        <v>1040024</v>
      </c>
    </row>
    <row r="7043" spans="12:19" x14ac:dyDescent="0.2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7545</v>
      </c>
      <c r="R7043" t="s">
        <v>7885</v>
      </c>
      <c r="S7043" s="111">
        <v>1039928</v>
      </c>
    </row>
    <row r="7044" spans="12:19" x14ac:dyDescent="0.2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7546</v>
      </c>
      <c r="R7044" t="s">
        <v>7885</v>
      </c>
      <c r="S7044" s="111">
        <v>1040025</v>
      </c>
    </row>
    <row r="7045" spans="12:19" x14ac:dyDescent="0.2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7547</v>
      </c>
      <c r="R7045" t="s">
        <v>7885</v>
      </c>
      <c r="S7045" s="111">
        <v>1039929</v>
      </c>
    </row>
    <row r="7046" spans="12:19" x14ac:dyDescent="0.2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7548</v>
      </c>
      <c r="R7046" t="s">
        <v>7885</v>
      </c>
      <c r="S7046" s="111">
        <v>1040026</v>
      </c>
    </row>
    <row r="7047" spans="12:19" x14ac:dyDescent="0.2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7549</v>
      </c>
      <c r="R7047" t="s">
        <v>7885</v>
      </c>
      <c r="S7047" s="111">
        <v>1039930</v>
      </c>
    </row>
    <row r="7048" spans="12:19" x14ac:dyDescent="0.2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7550</v>
      </c>
      <c r="R7048" t="s">
        <v>7885</v>
      </c>
      <c r="S7048" s="111">
        <v>1040027</v>
      </c>
    </row>
    <row r="7049" spans="12:19" x14ac:dyDescent="0.2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7551</v>
      </c>
      <c r="R7049" t="s">
        <v>7885</v>
      </c>
      <c r="S7049" s="111">
        <v>1039931</v>
      </c>
    </row>
    <row r="7050" spans="12:19" x14ac:dyDescent="0.2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7552</v>
      </c>
      <c r="R7050" t="s">
        <v>7885</v>
      </c>
      <c r="S7050" s="111">
        <v>1040028</v>
      </c>
    </row>
    <row r="7051" spans="12:19" x14ac:dyDescent="0.2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7553</v>
      </c>
      <c r="R7051" t="s">
        <v>7885</v>
      </c>
      <c r="S7051" s="111">
        <v>1039932</v>
      </c>
    </row>
    <row r="7052" spans="12:19" x14ac:dyDescent="0.2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7554</v>
      </c>
      <c r="R7052" t="s">
        <v>7885</v>
      </c>
      <c r="S7052" s="111">
        <v>1040029</v>
      </c>
    </row>
    <row r="7053" spans="12:19" x14ac:dyDescent="0.2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7555</v>
      </c>
      <c r="R7053" t="s">
        <v>7885</v>
      </c>
      <c r="S7053" s="111">
        <v>1039933</v>
      </c>
    </row>
    <row r="7054" spans="12:19" x14ac:dyDescent="0.2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7556</v>
      </c>
      <c r="R7054" t="s">
        <v>7885</v>
      </c>
      <c r="S7054" s="111">
        <v>1040030</v>
      </c>
    </row>
    <row r="7055" spans="12:19" x14ac:dyDescent="0.2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7557</v>
      </c>
      <c r="R7055" t="s">
        <v>7885</v>
      </c>
      <c r="S7055" s="111">
        <v>1039934</v>
      </c>
    </row>
    <row r="7056" spans="12:19" x14ac:dyDescent="0.2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7558</v>
      </c>
      <c r="R7056" t="s">
        <v>7885</v>
      </c>
      <c r="S7056" s="111">
        <v>1040031</v>
      </c>
    </row>
    <row r="7057" spans="12:19" x14ac:dyDescent="0.2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7559</v>
      </c>
      <c r="R7057" t="s">
        <v>7885</v>
      </c>
      <c r="S7057" s="111">
        <v>1039935</v>
      </c>
    </row>
    <row r="7058" spans="12:19" x14ac:dyDescent="0.2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7560</v>
      </c>
      <c r="R7058" t="s">
        <v>7885</v>
      </c>
      <c r="S7058" s="111">
        <v>1040032</v>
      </c>
    </row>
    <row r="7059" spans="12:19" x14ac:dyDescent="0.2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7561</v>
      </c>
      <c r="R7059" t="s">
        <v>7885</v>
      </c>
      <c r="S7059" s="111">
        <v>1039936</v>
      </c>
    </row>
    <row r="7060" spans="12:19" x14ac:dyDescent="0.2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7562</v>
      </c>
      <c r="R7060" t="s">
        <v>7885</v>
      </c>
      <c r="S7060" s="111">
        <v>1040033</v>
      </c>
    </row>
    <row r="7061" spans="12:19" x14ac:dyDescent="0.2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7563</v>
      </c>
      <c r="R7061" t="s">
        <v>7885</v>
      </c>
      <c r="S7061" s="111">
        <v>1039937</v>
      </c>
    </row>
    <row r="7062" spans="12:19" x14ac:dyDescent="0.2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7564</v>
      </c>
      <c r="R7062" t="s">
        <v>7885</v>
      </c>
      <c r="S7062" s="111">
        <v>1040034</v>
      </c>
    </row>
    <row r="7063" spans="12:19" x14ac:dyDescent="0.2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7565</v>
      </c>
      <c r="R7063" t="s">
        <v>7885</v>
      </c>
      <c r="S7063" s="111">
        <v>1039938</v>
      </c>
    </row>
    <row r="7064" spans="12:19" x14ac:dyDescent="0.2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7566</v>
      </c>
      <c r="R7064" t="s">
        <v>7885</v>
      </c>
      <c r="S7064" s="111">
        <v>1040035</v>
      </c>
    </row>
    <row r="7065" spans="12:19" x14ac:dyDescent="0.2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7567</v>
      </c>
      <c r="R7065" t="s">
        <v>7885</v>
      </c>
      <c r="S7065" s="111">
        <v>1039939</v>
      </c>
    </row>
    <row r="7066" spans="12:19" x14ac:dyDescent="0.2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7568</v>
      </c>
      <c r="R7066" t="s">
        <v>7885</v>
      </c>
      <c r="S7066" s="111">
        <v>1040036</v>
      </c>
    </row>
    <row r="7067" spans="12:19" x14ac:dyDescent="0.2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7569</v>
      </c>
      <c r="R7067" t="s">
        <v>7885</v>
      </c>
      <c r="S7067" s="111">
        <v>1039940</v>
      </c>
    </row>
    <row r="7068" spans="12:19" x14ac:dyDescent="0.2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7570</v>
      </c>
      <c r="R7068" t="s">
        <v>7885</v>
      </c>
      <c r="S7068" s="111">
        <v>1040037</v>
      </c>
    </row>
    <row r="7069" spans="12:19" x14ac:dyDescent="0.2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7571</v>
      </c>
      <c r="R7069" t="s">
        <v>7885</v>
      </c>
      <c r="S7069" s="111">
        <v>1039941</v>
      </c>
    </row>
    <row r="7070" spans="12:19" x14ac:dyDescent="0.2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7572</v>
      </c>
      <c r="R7070" t="s">
        <v>7885</v>
      </c>
      <c r="S7070" s="111">
        <v>1040038</v>
      </c>
    </row>
    <row r="7071" spans="12:19" x14ac:dyDescent="0.2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7573</v>
      </c>
      <c r="R7071" t="s">
        <v>7885</v>
      </c>
      <c r="S7071" s="111">
        <v>1039942</v>
      </c>
    </row>
    <row r="7072" spans="12:19" x14ac:dyDescent="0.2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7574</v>
      </c>
      <c r="R7072" t="s">
        <v>7885</v>
      </c>
      <c r="S7072" s="111">
        <v>1040039</v>
      </c>
    </row>
    <row r="7073" spans="12:19" x14ac:dyDescent="0.2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7575</v>
      </c>
      <c r="R7073" t="s">
        <v>7885</v>
      </c>
      <c r="S7073" s="111">
        <v>1039943</v>
      </c>
    </row>
    <row r="7074" spans="12:19" x14ac:dyDescent="0.2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7576</v>
      </c>
      <c r="R7074" t="s">
        <v>7885</v>
      </c>
      <c r="S7074" s="111">
        <v>1040040</v>
      </c>
    </row>
    <row r="7075" spans="12:19" x14ac:dyDescent="0.2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7577</v>
      </c>
      <c r="R7075" t="s">
        <v>7885</v>
      </c>
      <c r="S7075" s="111">
        <v>1039944</v>
      </c>
    </row>
    <row r="7076" spans="12:19" x14ac:dyDescent="0.2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7578</v>
      </c>
      <c r="R7076" t="s">
        <v>7885</v>
      </c>
      <c r="S7076" s="111">
        <v>1040041</v>
      </c>
    </row>
    <row r="7077" spans="12:19" x14ac:dyDescent="0.2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7579</v>
      </c>
      <c r="R7077" t="s">
        <v>7885</v>
      </c>
      <c r="S7077" s="111">
        <v>1039945</v>
      </c>
    </row>
    <row r="7078" spans="12:19" x14ac:dyDescent="0.2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7580</v>
      </c>
      <c r="R7078" t="s">
        <v>7885</v>
      </c>
      <c r="S7078" s="111">
        <v>1040042</v>
      </c>
    </row>
    <row r="7079" spans="12:19" x14ac:dyDescent="0.2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7581</v>
      </c>
      <c r="R7079" t="s">
        <v>7885</v>
      </c>
      <c r="S7079" s="111">
        <v>1039946</v>
      </c>
    </row>
    <row r="7080" spans="12:19" x14ac:dyDescent="0.2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7582</v>
      </c>
      <c r="R7080" t="s">
        <v>7885</v>
      </c>
      <c r="S7080" s="111">
        <v>1040043</v>
      </c>
    </row>
    <row r="7081" spans="12:19" x14ac:dyDescent="0.2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7583</v>
      </c>
      <c r="R7081" t="s">
        <v>7885</v>
      </c>
      <c r="S7081" s="111">
        <v>1039947</v>
      </c>
    </row>
    <row r="7082" spans="12:19" x14ac:dyDescent="0.2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7584</v>
      </c>
      <c r="R7082" t="s">
        <v>7885</v>
      </c>
      <c r="S7082" s="111">
        <v>1040044</v>
      </c>
    </row>
    <row r="7083" spans="12:19" x14ac:dyDescent="0.2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7585</v>
      </c>
      <c r="R7083" t="s">
        <v>7885</v>
      </c>
      <c r="S7083" s="111">
        <v>1039948</v>
      </c>
    </row>
    <row r="7084" spans="12:19" x14ac:dyDescent="0.2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7586</v>
      </c>
      <c r="R7084" t="s">
        <v>7885</v>
      </c>
      <c r="S7084" s="111">
        <v>1040045</v>
      </c>
    </row>
    <row r="7085" spans="12:19" x14ac:dyDescent="0.2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7587</v>
      </c>
      <c r="R7085" t="s">
        <v>7885</v>
      </c>
      <c r="S7085" s="111">
        <v>1039949</v>
      </c>
    </row>
    <row r="7086" spans="12:19" x14ac:dyDescent="0.2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7588</v>
      </c>
      <c r="R7086" t="s">
        <v>7885</v>
      </c>
      <c r="S7086" s="111">
        <v>1040046</v>
      </c>
    </row>
    <row r="7087" spans="12:19" x14ac:dyDescent="0.2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7589</v>
      </c>
      <c r="R7087" t="s">
        <v>7885</v>
      </c>
      <c r="S7087" s="111">
        <v>1039950</v>
      </c>
    </row>
    <row r="7088" spans="12:19" x14ac:dyDescent="0.2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7590</v>
      </c>
      <c r="R7088" t="s">
        <v>7885</v>
      </c>
      <c r="S7088" s="111">
        <v>1040047</v>
      </c>
    </row>
    <row r="7089" spans="12:19" x14ac:dyDescent="0.2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7591</v>
      </c>
      <c r="R7089" t="s">
        <v>7885</v>
      </c>
      <c r="S7089" s="111">
        <v>1039951</v>
      </c>
    </row>
    <row r="7090" spans="12:19" x14ac:dyDescent="0.2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7592</v>
      </c>
      <c r="R7090" t="s">
        <v>7885</v>
      </c>
      <c r="S7090" s="111">
        <v>1040048</v>
      </c>
    </row>
    <row r="7091" spans="12:19" x14ac:dyDescent="0.2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7593</v>
      </c>
      <c r="R7091" t="s">
        <v>7885</v>
      </c>
      <c r="S7091" s="111">
        <v>1039952</v>
      </c>
    </row>
    <row r="7092" spans="12:19" x14ac:dyDescent="0.2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7594</v>
      </c>
      <c r="R7092" t="s">
        <v>7885</v>
      </c>
      <c r="S7092" s="111">
        <v>1040049</v>
      </c>
    </row>
    <row r="7093" spans="12:19" x14ac:dyDescent="0.2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7595</v>
      </c>
      <c r="R7093" t="s">
        <v>7885</v>
      </c>
      <c r="S7093" s="111">
        <v>1039953</v>
      </c>
    </row>
    <row r="7094" spans="12:19" x14ac:dyDescent="0.2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7596</v>
      </c>
      <c r="R7094" t="s">
        <v>7885</v>
      </c>
      <c r="S7094" s="111">
        <v>1040050</v>
      </c>
    </row>
    <row r="7095" spans="12:19" x14ac:dyDescent="0.2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7597</v>
      </c>
      <c r="R7095" t="s">
        <v>7885</v>
      </c>
      <c r="S7095" s="111">
        <v>1039954</v>
      </c>
    </row>
    <row r="7096" spans="12:19" x14ac:dyDescent="0.2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7598</v>
      </c>
      <c r="R7096" t="s">
        <v>7885</v>
      </c>
      <c r="S7096" s="111">
        <v>1040051</v>
      </c>
    </row>
    <row r="7097" spans="12:19" x14ac:dyDescent="0.2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7599</v>
      </c>
      <c r="R7097" t="s">
        <v>7885</v>
      </c>
      <c r="S7097" s="111">
        <v>1039955</v>
      </c>
    </row>
    <row r="7098" spans="12:19" x14ac:dyDescent="0.2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7600</v>
      </c>
      <c r="R7098" t="s">
        <v>7885</v>
      </c>
      <c r="S7098" s="111">
        <v>1040052</v>
      </c>
    </row>
    <row r="7099" spans="12:19" x14ac:dyDescent="0.2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7601</v>
      </c>
      <c r="R7099" t="s">
        <v>7885</v>
      </c>
      <c r="S7099" s="111">
        <v>1039956</v>
      </c>
    </row>
    <row r="7100" spans="12:19" x14ac:dyDescent="0.2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7602</v>
      </c>
      <c r="R7100" t="s">
        <v>7885</v>
      </c>
      <c r="S7100" s="111">
        <v>1040053</v>
      </c>
    </row>
    <row r="7101" spans="12:19" x14ac:dyDescent="0.2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7603</v>
      </c>
      <c r="R7101" t="s">
        <v>7885</v>
      </c>
      <c r="S7101" s="111">
        <v>1039957</v>
      </c>
    </row>
    <row r="7102" spans="12:19" x14ac:dyDescent="0.2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7604</v>
      </c>
      <c r="R7102" t="s">
        <v>7885</v>
      </c>
      <c r="S7102" s="111">
        <v>1040054</v>
      </c>
    </row>
    <row r="7103" spans="12:19" x14ac:dyDescent="0.2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7605</v>
      </c>
      <c r="R7103" t="s">
        <v>7885</v>
      </c>
      <c r="S7103" s="111">
        <v>1039958</v>
      </c>
    </row>
    <row r="7104" spans="12:19" x14ac:dyDescent="0.2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7606</v>
      </c>
      <c r="R7104" t="s">
        <v>7885</v>
      </c>
      <c r="S7104" s="111">
        <v>1040055</v>
      </c>
    </row>
    <row r="7105" spans="12:19" x14ac:dyDescent="0.2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7607</v>
      </c>
      <c r="R7105" t="s">
        <v>7885</v>
      </c>
      <c r="S7105" s="111">
        <v>1039959</v>
      </c>
    </row>
    <row r="7106" spans="12:19" x14ac:dyDescent="0.2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7608</v>
      </c>
      <c r="R7106" t="s">
        <v>7885</v>
      </c>
      <c r="S7106" s="111">
        <v>1040056</v>
      </c>
    </row>
    <row r="7107" spans="12:19" x14ac:dyDescent="0.2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7609</v>
      </c>
      <c r="R7107" t="s">
        <v>7885</v>
      </c>
      <c r="S7107" s="111">
        <v>1039960</v>
      </c>
    </row>
    <row r="7108" spans="12:19" x14ac:dyDescent="0.2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7610</v>
      </c>
      <c r="R7108" t="s">
        <v>7885</v>
      </c>
      <c r="S7108" s="111">
        <v>1040057</v>
      </c>
    </row>
    <row r="7109" spans="12:19" x14ac:dyDescent="0.2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7611</v>
      </c>
      <c r="R7109" t="s">
        <v>7885</v>
      </c>
      <c r="S7109" s="111">
        <v>1039961</v>
      </c>
    </row>
    <row r="7110" spans="12:19" x14ac:dyDescent="0.2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7612</v>
      </c>
      <c r="S7110" s="111">
        <v>175</v>
      </c>
    </row>
    <row r="7111" spans="12:19" x14ac:dyDescent="0.2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7613</v>
      </c>
      <c r="S7111" s="111">
        <v>19074</v>
      </c>
    </row>
    <row r="7112" spans="12:19" x14ac:dyDescent="0.2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7614</v>
      </c>
      <c r="S7112" s="111">
        <v>16615</v>
      </c>
    </row>
    <row r="7113" spans="12:19" x14ac:dyDescent="0.2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7615</v>
      </c>
      <c r="S7113" s="111">
        <v>183</v>
      </c>
    </row>
    <row r="7114" spans="12:19" x14ac:dyDescent="0.2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7616</v>
      </c>
      <c r="S7114" s="111">
        <v>180</v>
      </c>
    </row>
    <row r="7115" spans="12:19" x14ac:dyDescent="0.2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7617</v>
      </c>
      <c r="S7115" s="111">
        <v>998</v>
      </c>
    </row>
    <row r="7116" spans="12:19" x14ac:dyDescent="0.2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7618</v>
      </c>
      <c r="R7116" t="s">
        <v>7867</v>
      </c>
      <c r="S7116" s="111">
        <v>19255</v>
      </c>
    </row>
    <row r="7117" spans="12:19" x14ac:dyDescent="0.2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7619</v>
      </c>
      <c r="R7117" t="s">
        <v>7867</v>
      </c>
      <c r="S7117" s="111">
        <v>181</v>
      </c>
    </row>
    <row r="7118" spans="12:19" x14ac:dyDescent="0.2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7620</v>
      </c>
      <c r="R7118" t="s">
        <v>7867</v>
      </c>
      <c r="S7118" s="111">
        <v>19083</v>
      </c>
    </row>
    <row r="7119" spans="12:19" x14ac:dyDescent="0.2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7621</v>
      </c>
      <c r="R7119" t="s">
        <v>7867</v>
      </c>
      <c r="S7119" s="111">
        <v>19084</v>
      </c>
    </row>
    <row r="7120" spans="12:19" x14ac:dyDescent="0.2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7622</v>
      </c>
      <c r="R7120" t="s">
        <v>7867</v>
      </c>
      <c r="S7120" s="111">
        <v>16582</v>
      </c>
    </row>
    <row r="7121" spans="12:19" x14ac:dyDescent="0.2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7623</v>
      </c>
      <c r="R7121" t="s">
        <v>7867</v>
      </c>
      <c r="S7121" s="111">
        <v>16583</v>
      </c>
    </row>
    <row r="7122" spans="12:19" x14ac:dyDescent="0.2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7624</v>
      </c>
      <c r="R7122" t="s">
        <v>7867</v>
      </c>
      <c r="S7122" s="111">
        <v>103</v>
      </c>
    </row>
    <row r="7123" spans="12:19" x14ac:dyDescent="0.2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7625</v>
      </c>
      <c r="R7123" t="s">
        <v>7867</v>
      </c>
      <c r="S7123" s="111">
        <v>16584</v>
      </c>
    </row>
    <row r="7124" spans="12:19" x14ac:dyDescent="0.2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7626</v>
      </c>
      <c r="R7124" t="s">
        <v>7867</v>
      </c>
      <c r="S7124" s="111">
        <v>16590</v>
      </c>
    </row>
    <row r="7125" spans="12:19" x14ac:dyDescent="0.2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7627</v>
      </c>
      <c r="R7125" t="s">
        <v>7867</v>
      </c>
      <c r="S7125" s="111">
        <v>16585</v>
      </c>
    </row>
    <row r="7126" spans="12:19" x14ac:dyDescent="0.2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7628</v>
      </c>
      <c r="R7126" t="s">
        <v>7867</v>
      </c>
      <c r="S7126" s="111">
        <v>16586</v>
      </c>
    </row>
    <row r="7127" spans="12:19" x14ac:dyDescent="0.2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7629</v>
      </c>
      <c r="R7127" t="s">
        <v>7867</v>
      </c>
      <c r="S7127" s="111">
        <v>19073</v>
      </c>
    </row>
    <row r="7128" spans="12:19" x14ac:dyDescent="0.2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7630</v>
      </c>
      <c r="R7128" t="s">
        <v>7867</v>
      </c>
      <c r="S7128" s="111">
        <v>16589</v>
      </c>
    </row>
    <row r="7129" spans="12:19" x14ac:dyDescent="0.2">
      <c r="P7129">
        <v>7125</v>
      </c>
      <c r="Q7129" t="s">
        <v>7631</v>
      </c>
      <c r="R7129" t="s">
        <v>7870</v>
      </c>
      <c r="S7129" s="111">
        <v>104</v>
      </c>
    </row>
    <row r="7130" spans="12:19" x14ac:dyDescent="0.2">
      <c r="P7130">
        <v>7126</v>
      </c>
      <c r="Q7130" t="s">
        <v>7632</v>
      </c>
      <c r="S7130" s="111">
        <v>20144</v>
      </c>
    </row>
    <row r="7131" spans="12:19" x14ac:dyDescent="0.2">
      <c r="P7131">
        <v>7127</v>
      </c>
      <c r="Q7131" t="s">
        <v>7633</v>
      </c>
      <c r="R7131" t="s">
        <v>7870</v>
      </c>
      <c r="S7131" s="111">
        <v>19085</v>
      </c>
    </row>
    <row r="7132" spans="12:19" x14ac:dyDescent="0.2">
      <c r="P7132">
        <v>7128</v>
      </c>
      <c r="Q7132" t="s">
        <v>7634</v>
      </c>
      <c r="R7132" t="s">
        <v>7870</v>
      </c>
      <c r="S7132" s="111">
        <v>19256</v>
      </c>
    </row>
    <row r="7133" spans="12:19" x14ac:dyDescent="0.2">
      <c r="P7133">
        <v>7129</v>
      </c>
      <c r="Q7133" t="s">
        <v>7635</v>
      </c>
      <c r="R7133" t="s">
        <v>7870</v>
      </c>
      <c r="S7133" s="111">
        <v>19086</v>
      </c>
    </row>
    <row r="7134" spans="12:19" x14ac:dyDescent="0.2">
      <c r="P7134">
        <v>7130</v>
      </c>
      <c r="Q7134" t="s">
        <v>7636</v>
      </c>
      <c r="R7134" t="s">
        <v>7870</v>
      </c>
      <c r="S7134" s="111">
        <v>19257</v>
      </c>
    </row>
    <row r="7135" spans="12:19" x14ac:dyDescent="0.2">
      <c r="P7135">
        <v>7131</v>
      </c>
      <c r="Q7135" t="s">
        <v>7637</v>
      </c>
      <c r="S7135" s="111">
        <v>105</v>
      </c>
    </row>
    <row r="7136" spans="12:19" x14ac:dyDescent="0.2">
      <c r="P7136">
        <v>7132</v>
      </c>
      <c r="Q7136" t="s">
        <v>7638</v>
      </c>
      <c r="R7136" t="s">
        <v>7867</v>
      </c>
      <c r="S7136" s="111">
        <v>19096</v>
      </c>
    </row>
    <row r="7137" spans="16:19" x14ac:dyDescent="0.2">
      <c r="P7137">
        <v>7133</v>
      </c>
      <c r="Q7137" t="s">
        <v>7639</v>
      </c>
      <c r="R7137" t="s">
        <v>7867</v>
      </c>
      <c r="S7137" s="111">
        <v>19097</v>
      </c>
    </row>
    <row r="7138" spans="16:19" x14ac:dyDescent="0.2">
      <c r="P7138">
        <v>7134</v>
      </c>
      <c r="Q7138" t="s">
        <v>7640</v>
      </c>
      <c r="R7138" t="s">
        <v>7867</v>
      </c>
      <c r="S7138" s="111">
        <v>19098</v>
      </c>
    </row>
    <row r="7139" spans="16:19" x14ac:dyDescent="0.2">
      <c r="P7139">
        <v>7135</v>
      </c>
      <c r="Q7139" t="s">
        <v>7641</v>
      </c>
      <c r="R7139" t="s">
        <v>7867</v>
      </c>
      <c r="S7139" s="111">
        <v>19099</v>
      </c>
    </row>
    <row r="7140" spans="16:19" x14ac:dyDescent="0.2">
      <c r="P7140">
        <v>7136</v>
      </c>
      <c r="Q7140" t="s">
        <v>7642</v>
      </c>
      <c r="R7140" t="s">
        <v>7867</v>
      </c>
      <c r="S7140" s="111">
        <v>19087</v>
      </c>
    </row>
    <row r="7141" spans="16:19" x14ac:dyDescent="0.2">
      <c r="P7141">
        <v>7137</v>
      </c>
      <c r="Q7141" t="s">
        <v>7643</v>
      </c>
      <c r="R7141" t="s">
        <v>7867</v>
      </c>
      <c r="S7141" s="111">
        <v>19088</v>
      </c>
    </row>
    <row r="7142" spans="16:19" x14ac:dyDescent="0.2">
      <c r="P7142">
        <v>7138</v>
      </c>
      <c r="Q7142" t="s">
        <v>7644</v>
      </c>
      <c r="R7142" t="s">
        <v>7867</v>
      </c>
      <c r="S7142" s="111">
        <v>19089</v>
      </c>
    </row>
    <row r="7143" spans="16:19" x14ac:dyDescent="0.2">
      <c r="P7143">
        <v>7139</v>
      </c>
      <c r="Q7143" t="s">
        <v>7645</v>
      </c>
      <c r="R7143" t="s">
        <v>7867</v>
      </c>
      <c r="S7143" s="111">
        <v>19090</v>
      </c>
    </row>
    <row r="7144" spans="16:19" x14ac:dyDescent="0.2">
      <c r="P7144">
        <v>7140</v>
      </c>
      <c r="Q7144" t="s">
        <v>7646</v>
      </c>
      <c r="R7144" t="s">
        <v>7870</v>
      </c>
      <c r="S7144" s="111">
        <v>106</v>
      </c>
    </row>
    <row r="7145" spans="16:19" x14ac:dyDescent="0.2">
      <c r="P7145">
        <v>7141</v>
      </c>
      <c r="Q7145" t="s">
        <v>7647</v>
      </c>
      <c r="R7145" t="s">
        <v>7912</v>
      </c>
      <c r="S7145" s="111">
        <v>182</v>
      </c>
    </row>
    <row r="7146" spans="16:19" x14ac:dyDescent="0.2">
      <c r="P7146">
        <v>7142</v>
      </c>
      <c r="Q7146" t="s">
        <v>7648</v>
      </c>
      <c r="R7146" t="s">
        <v>7912</v>
      </c>
      <c r="S7146" s="111">
        <v>107</v>
      </c>
    </row>
    <row r="7147" spans="16:19" x14ac:dyDescent="0.2">
      <c r="P7147">
        <v>7143</v>
      </c>
      <c r="Q7147" t="s">
        <v>7649</v>
      </c>
      <c r="R7147" t="s">
        <v>243</v>
      </c>
      <c r="S7147" s="111">
        <v>79</v>
      </c>
    </row>
    <row r="7148" spans="16:19" x14ac:dyDescent="0.2">
      <c r="P7148">
        <v>7144</v>
      </c>
      <c r="Q7148" t="s">
        <v>7650</v>
      </c>
      <c r="R7148" t="s">
        <v>243</v>
      </c>
      <c r="S7148" s="111">
        <v>81</v>
      </c>
    </row>
    <row r="7149" spans="16:19" x14ac:dyDescent="0.2">
      <c r="P7149">
        <v>7145</v>
      </c>
      <c r="Q7149" t="s">
        <v>7651</v>
      </c>
      <c r="R7149" t="s">
        <v>7871</v>
      </c>
      <c r="S7149" s="111">
        <v>19258</v>
      </c>
    </row>
    <row r="7150" spans="16:19" x14ac:dyDescent="0.2">
      <c r="P7150">
        <v>7146</v>
      </c>
      <c r="Q7150" t="s">
        <v>7652</v>
      </c>
      <c r="R7150" t="s">
        <v>7871</v>
      </c>
      <c r="S7150" s="111">
        <v>19927</v>
      </c>
    </row>
    <row r="7151" spans="16:19" x14ac:dyDescent="0.2">
      <c r="P7151">
        <v>7147</v>
      </c>
      <c r="Q7151" t="s">
        <v>7653</v>
      </c>
      <c r="R7151" t="s">
        <v>7871</v>
      </c>
      <c r="S7151" s="111">
        <v>19091</v>
      </c>
    </row>
    <row r="7152" spans="16:19" x14ac:dyDescent="0.2">
      <c r="P7152">
        <v>7148</v>
      </c>
      <c r="Q7152" t="s">
        <v>7654</v>
      </c>
      <c r="R7152" t="s">
        <v>7871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8146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 x14ac:dyDescent="0.2">
      <c r="A5" s="205">
        <v>0</v>
      </c>
      <c r="B5" s="87">
        <v>1145166</v>
      </c>
      <c r="C5" s="87" t="s">
        <v>241</v>
      </c>
      <c r="D5" s="87" t="s">
        <v>422</v>
      </c>
      <c r="E5" s="87" t="s">
        <v>306</v>
      </c>
      <c r="F5" s="87" t="s">
        <v>282</v>
      </c>
      <c r="G5" s="80">
        <v>42713</v>
      </c>
      <c r="H5" s="80"/>
      <c r="N5" s="80"/>
      <c r="O5" s="80"/>
      <c r="P5" s="80"/>
      <c r="Q5" s="87" t="s">
        <v>423</v>
      </c>
      <c r="R5" s="87" t="s">
        <v>477</v>
      </c>
      <c r="T5" s="87">
        <v>2</v>
      </c>
      <c r="U5" s="87" t="s">
        <v>38</v>
      </c>
      <c r="V5" s="87" t="s">
        <v>8055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479</v>
      </c>
      <c r="AC5" s="81" t="s">
        <v>8206</v>
      </c>
      <c r="AD5" s="87" t="s">
        <v>372</v>
      </c>
      <c r="AE5" s="87" t="s">
        <v>252</v>
      </c>
      <c r="AF5" s="87" t="s">
        <v>8261</v>
      </c>
      <c r="AG5" s="88">
        <v>1602769950821</v>
      </c>
      <c r="AH5" s="114" t="s">
        <v>253</v>
      </c>
      <c r="AI5" s="87" t="s">
        <v>254</v>
      </c>
      <c r="AJ5" s="87" t="s">
        <v>480</v>
      </c>
      <c r="AK5" s="87" t="s">
        <v>481</v>
      </c>
      <c r="AL5" s="87">
        <v>1213507</v>
      </c>
      <c r="AM5" s="87" t="s">
        <v>315</v>
      </c>
      <c r="AN5" s="87" t="s">
        <v>282</v>
      </c>
      <c r="AO5" s="87" t="s">
        <v>8056</v>
      </c>
      <c r="AP5" s="87" t="s">
        <v>482</v>
      </c>
      <c r="AQ5" s="87" t="s">
        <v>8147</v>
      </c>
      <c r="AR5" s="87" t="s">
        <v>483</v>
      </c>
      <c r="AS5" s="87">
        <v>50</v>
      </c>
      <c r="AT5" s="87">
        <v>428362057</v>
      </c>
      <c r="AU5" s="87" t="s">
        <v>484</v>
      </c>
      <c r="AV5" s="87">
        <v>4075908</v>
      </c>
      <c r="AW5" s="87">
        <v>1145174</v>
      </c>
      <c r="AX5" s="87" t="s">
        <v>262</v>
      </c>
      <c r="AY5" s="87" t="s">
        <v>263</v>
      </c>
      <c r="AZ5" s="87" t="s">
        <v>264</v>
      </c>
      <c r="BA5" s="87" t="s">
        <v>478</v>
      </c>
      <c r="BB5" s="87">
        <v>24020</v>
      </c>
      <c r="BC5" s="87" t="s">
        <v>485</v>
      </c>
      <c r="BD5" s="87" t="s">
        <v>452</v>
      </c>
      <c r="BE5" s="87" t="s">
        <v>452</v>
      </c>
      <c r="BF5" s="87" t="s">
        <v>8055</v>
      </c>
      <c r="BG5" s="87" t="s">
        <v>8057</v>
      </c>
      <c r="BH5" s="80" t="s">
        <v>306</v>
      </c>
      <c r="BI5" s="80">
        <v>42713</v>
      </c>
      <c r="BJ5" s="80" t="s">
        <v>267</v>
      </c>
      <c r="BK5" s="87">
        <v>3252</v>
      </c>
      <c r="BL5" s="87" t="s">
        <v>440</v>
      </c>
      <c r="BM5" s="87" t="s">
        <v>269</v>
      </c>
      <c r="BN5" s="87">
        <v>2014</v>
      </c>
      <c r="BO5" s="87" t="s">
        <v>249</v>
      </c>
      <c r="BP5" s="87" t="s">
        <v>486</v>
      </c>
      <c r="BQ5" s="87" t="s">
        <v>487</v>
      </c>
      <c r="BR5" s="87" t="s">
        <v>276</v>
      </c>
      <c r="BS5" s="87" t="s">
        <v>488</v>
      </c>
      <c r="BT5" s="87" t="s">
        <v>273</v>
      </c>
      <c r="BU5" s="87" t="s">
        <v>489</v>
      </c>
      <c r="BV5" s="87" t="s">
        <v>276</v>
      </c>
      <c r="BW5" s="87" t="s">
        <v>490</v>
      </c>
      <c r="BX5" s="87" t="s">
        <v>273</v>
      </c>
      <c r="BY5" s="87" t="s">
        <v>491</v>
      </c>
      <c r="BZ5" s="87">
        <v>1145174</v>
      </c>
      <c r="CA5" s="87" t="s">
        <v>279</v>
      </c>
      <c r="CB5" s="87" t="s">
        <v>492</v>
      </c>
      <c r="CC5" s="87" t="s">
        <v>140</v>
      </c>
    </row>
    <row r="6" spans="1:81" ht="15" customHeight="1" x14ac:dyDescent="0.2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324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325</v>
      </c>
      <c r="N6" s="80"/>
      <c r="O6" s="80"/>
      <c r="P6" s="80"/>
      <c r="Q6" s="87" t="s">
        <v>245</v>
      </c>
      <c r="R6" s="87" t="s">
        <v>324</v>
      </c>
      <c r="S6" s="87" t="s">
        <v>324</v>
      </c>
      <c r="T6" s="87">
        <v>5</v>
      </c>
      <c r="U6" s="87" t="s">
        <v>36</v>
      </c>
      <c r="V6" s="87" t="s">
        <v>326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498</v>
      </c>
      <c r="AB6" s="87" t="s">
        <v>249</v>
      </c>
      <c r="AG6" s="88"/>
      <c r="AH6" s="114" t="s">
        <v>253</v>
      </c>
      <c r="AI6" s="87" t="s">
        <v>254</v>
      </c>
      <c r="AJ6" s="87" t="s">
        <v>446</v>
      </c>
      <c r="AK6" s="87" t="s">
        <v>499</v>
      </c>
      <c r="AL6" s="87">
        <v>1215590</v>
      </c>
      <c r="AM6" s="87" t="s">
        <v>315</v>
      </c>
      <c r="AN6" s="87" t="s">
        <v>243</v>
      </c>
      <c r="AO6" s="87" t="s">
        <v>142</v>
      </c>
      <c r="AP6" s="87" t="s">
        <v>254</v>
      </c>
      <c r="AQ6" s="87" t="s">
        <v>8148</v>
      </c>
      <c r="AR6" s="87" t="s">
        <v>334</v>
      </c>
      <c r="AS6" s="87">
        <v>50</v>
      </c>
      <c r="AU6" s="87" t="s">
        <v>500</v>
      </c>
      <c r="AV6" s="87">
        <v>4470170</v>
      </c>
      <c r="AW6" s="87">
        <v>1175578</v>
      </c>
      <c r="AX6" s="87" t="s">
        <v>262</v>
      </c>
      <c r="AY6" s="87" t="s">
        <v>263</v>
      </c>
      <c r="AZ6" s="87" t="s">
        <v>264</v>
      </c>
      <c r="BA6" s="87" t="s">
        <v>326</v>
      </c>
      <c r="BB6" s="87">
        <v>93055</v>
      </c>
      <c r="BC6" s="87" t="s">
        <v>501</v>
      </c>
      <c r="BD6" s="87" t="s">
        <v>337</v>
      </c>
      <c r="BE6" s="87" t="s">
        <v>337</v>
      </c>
      <c r="BF6" s="87" t="s">
        <v>326</v>
      </c>
      <c r="BG6" s="87" t="s">
        <v>502</v>
      </c>
      <c r="BH6" s="80" t="s">
        <v>242</v>
      </c>
      <c r="BI6" s="80">
        <v>42604</v>
      </c>
      <c r="BJ6" s="80" t="s">
        <v>267</v>
      </c>
      <c r="BK6" s="87">
        <v>5959</v>
      </c>
      <c r="BL6" s="87" t="s">
        <v>440</v>
      </c>
      <c r="BM6" s="87" t="s">
        <v>269</v>
      </c>
      <c r="BN6" s="87">
        <v>2015</v>
      </c>
      <c r="BO6" s="87" t="s">
        <v>270</v>
      </c>
      <c r="BP6" s="87" t="s">
        <v>338</v>
      </c>
      <c r="BQ6" s="87" t="s">
        <v>338</v>
      </c>
      <c r="BR6" s="87" t="s">
        <v>503</v>
      </c>
      <c r="BS6" s="87">
        <v>116815</v>
      </c>
      <c r="BT6" s="87" t="s">
        <v>504</v>
      </c>
      <c r="BU6" s="87">
        <v>116816</v>
      </c>
      <c r="BZ6" s="87">
        <v>1175578</v>
      </c>
      <c r="CA6" s="87" t="s">
        <v>279</v>
      </c>
      <c r="CB6" s="87" t="s">
        <v>505</v>
      </c>
      <c r="CC6" s="87" t="s">
        <v>142</v>
      </c>
    </row>
    <row r="7" spans="1:81" ht="15" customHeight="1" x14ac:dyDescent="0.2">
      <c r="A7" s="205">
        <v>2</v>
      </c>
      <c r="B7" s="87">
        <v>1184199</v>
      </c>
      <c r="C7" s="87" t="s">
        <v>241</v>
      </c>
      <c r="D7" s="87" t="s">
        <v>422</v>
      </c>
      <c r="E7" s="87" t="s">
        <v>306</v>
      </c>
      <c r="F7" s="87" t="s">
        <v>282</v>
      </c>
      <c r="G7" s="80">
        <v>42726</v>
      </c>
      <c r="H7" s="80"/>
      <c r="N7" s="80"/>
      <c r="O7" s="80"/>
      <c r="P7" s="80"/>
      <c r="Q7" s="87" t="s">
        <v>245</v>
      </c>
      <c r="R7" s="87" t="s">
        <v>324</v>
      </c>
      <c r="T7" s="87">
        <v>1</v>
      </c>
      <c r="U7" s="87" t="s">
        <v>30</v>
      </c>
      <c r="V7" s="87" t="s">
        <v>510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511</v>
      </c>
      <c r="AB7" s="87" t="s">
        <v>249</v>
      </c>
      <c r="AC7" s="81" t="s">
        <v>512</v>
      </c>
      <c r="AD7" s="87" t="s">
        <v>286</v>
      </c>
      <c r="AE7" s="87" t="s">
        <v>252</v>
      </c>
      <c r="AF7" s="87" t="s">
        <v>8261</v>
      </c>
      <c r="AG7" s="88">
        <v>1589439101080</v>
      </c>
      <c r="AH7" s="114" t="s">
        <v>253</v>
      </c>
      <c r="AI7" s="87" t="s">
        <v>254</v>
      </c>
      <c r="AJ7" s="87" t="s">
        <v>513</v>
      </c>
      <c r="AK7" s="87" t="s">
        <v>514</v>
      </c>
      <c r="AL7" s="87">
        <v>1222808</v>
      </c>
      <c r="AM7" s="87" t="s">
        <v>515</v>
      </c>
      <c r="AN7" s="87" t="s">
        <v>282</v>
      </c>
      <c r="AO7" s="87" t="s">
        <v>516</v>
      </c>
      <c r="AP7" s="87" t="s">
        <v>449</v>
      </c>
      <c r="AQ7" s="87" t="s">
        <v>8149</v>
      </c>
      <c r="AR7" s="87" t="s">
        <v>334</v>
      </c>
      <c r="AS7" s="87">
        <v>50</v>
      </c>
      <c r="AT7" s="87">
        <v>507298656</v>
      </c>
      <c r="AU7" s="87" t="s">
        <v>517</v>
      </c>
      <c r="AV7" s="87">
        <v>4531463</v>
      </c>
      <c r="AW7" s="87">
        <v>1184196</v>
      </c>
      <c r="AX7" s="87" t="s">
        <v>262</v>
      </c>
      <c r="AY7" s="87" t="s">
        <v>438</v>
      </c>
      <c r="AZ7" s="87" t="s">
        <v>264</v>
      </c>
      <c r="BA7" s="87" t="s">
        <v>518</v>
      </c>
      <c r="BB7" s="87">
        <v>82377</v>
      </c>
      <c r="BC7" s="87" t="s">
        <v>7</v>
      </c>
      <c r="BD7" s="87" t="s">
        <v>337</v>
      </c>
      <c r="BE7" s="87" t="s">
        <v>337</v>
      </c>
      <c r="BF7" s="87" t="s">
        <v>510</v>
      </c>
      <c r="BG7" s="87" t="s">
        <v>7</v>
      </c>
      <c r="BH7" s="80" t="s">
        <v>306</v>
      </c>
      <c r="BI7" s="80">
        <v>42726</v>
      </c>
      <c r="BJ7" s="80" t="s">
        <v>267</v>
      </c>
      <c r="BK7" s="87">
        <v>3802</v>
      </c>
      <c r="BL7" s="87" t="s">
        <v>440</v>
      </c>
      <c r="BM7" s="87" t="s">
        <v>269</v>
      </c>
      <c r="BN7" s="87">
        <v>2015</v>
      </c>
      <c r="BO7" s="87" t="s">
        <v>270</v>
      </c>
      <c r="BP7" s="87" t="s">
        <v>338</v>
      </c>
      <c r="BQ7" s="87" t="s">
        <v>338</v>
      </c>
      <c r="BR7" s="87" t="s">
        <v>276</v>
      </c>
      <c r="BS7" s="87" t="s">
        <v>519</v>
      </c>
      <c r="BT7" s="87" t="s">
        <v>276</v>
      </c>
      <c r="BU7" s="87" t="s">
        <v>520</v>
      </c>
      <c r="BV7" s="87" t="s">
        <v>273</v>
      </c>
      <c r="BW7" s="87" t="s">
        <v>521</v>
      </c>
      <c r="BX7" s="87" t="s">
        <v>273</v>
      </c>
      <c r="BY7" s="87" t="s">
        <v>522</v>
      </c>
      <c r="BZ7" s="87">
        <v>1184196</v>
      </c>
      <c r="CA7" s="87" t="s">
        <v>279</v>
      </c>
      <c r="CB7" s="87" t="s">
        <v>523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241</v>
      </c>
      <c r="D8" s="87" t="s">
        <v>422</v>
      </c>
      <c r="E8" s="87" t="s">
        <v>306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325</v>
      </c>
      <c r="N8" s="80"/>
      <c r="O8" s="80"/>
      <c r="P8" s="80"/>
      <c r="Q8" s="87" t="s">
        <v>245</v>
      </c>
      <c r="R8" s="87" t="s">
        <v>443</v>
      </c>
      <c r="S8" s="87" t="s">
        <v>444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445</v>
      </c>
      <c r="AB8" s="87" t="s">
        <v>249</v>
      </c>
      <c r="AC8" s="81"/>
      <c r="AD8" s="81"/>
      <c r="AG8" s="88"/>
      <c r="AH8" s="114" t="s">
        <v>253</v>
      </c>
      <c r="AI8" s="87" t="s">
        <v>254</v>
      </c>
      <c r="AJ8" s="87" t="s">
        <v>446</v>
      </c>
      <c r="AK8" s="87" t="s">
        <v>447</v>
      </c>
      <c r="AL8" s="87">
        <v>1228964</v>
      </c>
      <c r="AM8" s="87" t="s">
        <v>315</v>
      </c>
      <c r="AN8" s="87" t="s">
        <v>243</v>
      </c>
      <c r="AO8" s="87" t="s">
        <v>448</v>
      </c>
      <c r="AP8" s="87" t="s">
        <v>449</v>
      </c>
      <c r="AQ8" s="87" t="s">
        <v>8150</v>
      </c>
      <c r="AR8" s="87" t="s">
        <v>260</v>
      </c>
      <c r="AS8" s="87">
        <v>50</v>
      </c>
      <c r="AU8" s="87" t="s">
        <v>450</v>
      </c>
      <c r="AV8" s="87">
        <v>4657658</v>
      </c>
      <c r="AW8" s="87">
        <v>1198718</v>
      </c>
      <c r="AX8" s="87" t="s">
        <v>262</v>
      </c>
      <c r="AY8" s="87" t="s">
        <v>438</v>
      </c>
      <c r="AZ8" s="87" t="s">
        <v>264</v>
      </c>
      <c r="BA8" s="87" t="s">
        <v>139</v>
      </c>
      <c r="BB8" s="87">
        <v>8560</v>
      </c>
      <c r="BC8" s="87" t="s">
        <v>451</v>
      </c>
      <c r="BD8" s="87" t="s">
        <v>452</v>
      </c>
      <c r="BE8" s="87" t="s">
        <v>452</v>
      </c>
      <c r="BF8" s="87" t="s">
        <v>139</v>
      </c>
      <c r="BG8" s="87" t="s">
        <v>453</v>
      </c>
      <c r="BH8" s="80" t="s">
        <v>306</v>
      </c>
      <c r="BI8" s="80">
        <v>42825</v>
      </c>
      <c r="BJ8" s="80" t="s">
        <v>267</v>
      </c>
      <c r="BK8" s="87">
        <v>88517</v>
      </c>
      <c r="BL8" s="87" t="s">
        <v>440</v>
      </c>
      <c r="BM8" s="87" t="s">
        <v>269</v>
      </c>
      <c r="BN8" s="87">
        <v>2016</v>
      </c>
      <c r="BO8" s="87" t="s">
        <v>270</v>
      </c>
      <c r="BP8" s="87" t="s">
        <v>454</v>
      </c>
      <c r="BQ8" s="87" t="s">
        <v>272</v>
      </c>
      <c r="BR8" s="87" t="s">
        <v>455</v>
      </c>
      <c r="BS8" s="87">
        <v>564721</v>
      </c>
      <c r="BT8" s="87" t="s">
        <v>455</v>
      </c>
      <c r="BU8" s="87">
        <v>564720</v>
      </c>
      <c r="BZ8" s="87">
        <v>1198718</v>
      </c>
      <c r="CA8" s="87" t="s">
        <v>279</v>
      </c>
      <c r="CB8" s="87" t="s">
        <v>456</v>
      </c>
      <c r="CC8" s="87" t="s">
        <v>139</v>
      </c>
    </row>
    <row r="9" spans="1:81" ht="15" customHeight="1" x14ac:dyDescent="0.2">
      <c r="A9" s="205">
        <v>4</v>
      </c>
      <c r="B9" s="87">
        <v>1243360</v>
      </c>
      <c r="C9" s="87" t="s">
        <v>241</v>
      </c>
      <c r="E9" s="87" t="s">
        <v>281</v>
      </c>
      <c r="F9" s="87" t="s">
        <v>243</v>
      </c>
      <c r="G9" s="80">
        <v>40728</v>
      </c>
      <c r="H9" s="80" t="s">
        <v>324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325</v>
      </c>
      <c r="N9" s="80"/>
      <c r="O9" s="80"/>
      <c r="P9" s="80"/>
      <c r="Q9" s="87" t="s">
        <v>423</v>
      </c>
      <c r="R9" s="87" t="s">
        <v>324</v>
      </c>
      <c r="S9" s="87" t="s">
        <v>324</v>
      </c>
      <c r="T9" s="87">
        <v>3</v>
      </c>
      <c r="U9" s="87" t="s">
        <v>45</v>
      </c>
      <c r="V9" s="87" t="s">
        <v>326</v>
      </c>
      <c r="W9" s="87" t="s">
        <v>22</v>
      </c>
      <c r="X9" s="87">
        <v>6</v>
      </c>
      <c r="Y9" s="87">
        <v>616</v>
      </c>
      <c r="Z9" s="87" t="s">
        <v>7824</v>
      </c>
      <c r="AA9" s="87" t="s">
        <v>7825</v>
      </c>
      <c r="AB9" s="87" t="s">
        <v>249</v>
      </c>
      <c r="AC9" s="81"/>
      <c r="AD9" s="81"/>
      <c r="AG9" s="88"/>
      <c r="AH9" s="114" t="s">
        <v>253</v>
      </c>
      <c r="AI9" s="87" t="s">
        <v>254</v>
      </c>
      <c r="AJ9" s="87" t="s">
        <v>424</v>
      </c>
      <c r="AK9" s="87" t="s">
        <v>425</v>
      </c>
      <c r="AL9" s="87">
        <v>1203563</v>
      </c>
      <c r="AM9" s="87" t="s">
        <v>257</v>
      </c>
      <c r="AN9" s="87" t="s">
        <v>243</v>
      </c>
      <c r="AO9" s="87" t="s">
        <v>142</v>
      </c>
      <c r="AP9" s="87" t="s">
        <v>426</v>
      </c>
      <c r="AQ9" s="87" t="s">
        <v>8148</v>
      </c>
      <c r="AR9" s="87" t="s">
        <v>334</v>
      </c>
      <c r="AS9" s="87">
        <v>50</v>
      </c>
      <c r="AU9" s="87" t="s">
        <v>507</v>
      </c>
      <c r="AV9" s="87">
        <v>1247405</v>
      </c>
      <c r="AW9" s="87">
        <v>1014841</v>
      </c>
      <c r="AX9" s="87" t="s">
        <v>262</v>
      </c>
      <c r="AY9" s="87">
        <v>500</v>
      </c>
      <c r="AZ9" s="87" t="s">
        <v>264</v>
      </c>
      <c r="BA9" s="87" t="s">
        <v>326</v>
      </c>
      <c r="BB9" s="87">
        <v>93055</v>
      </c>
      <c r="BC9" s="87" t="s">
        <v>427</v>
      </c>
      <c r="BD9" s="87" t="s">
        <v>337</v>
      </c>
      <c r="BE9" s="87" t="s">
        <v>337</v>
      </c>
      <c r="BF9" s="87" t="s">
        <v>326</v>
      </c>
      <c r="BG9" s="87" t="s">
        <v>16</v>
      </c>
      <c r="BH9" s="80" t="s">
        <v>428</v>
      </c>
      <c r="BI9" s="80">
        <v>41210</v>
      </c>
      <c r="BJ9" s="80" t="s">
        <v>267</v>
      </c>
      <c r="BK9" s="87">
        <v>5959</v>
      </c>
      <c r="BM9" s="87" t="s">
        <v>269</v>
      </c>
      <c r="BO9" s="87" t="s">
        <v>270</v>
      </c>
      <c r="BP9" s="87" t="s">
        <v>338</v>
      </c>
      <c r="BQ9" s="87" t="s">
        <v>338</v>
      </c>
      <c r="BR9" s="87" t="s">
        <v>465</v>
      </c>
      <c r="BS9" s="87">
        <v>594624</v>
      </c>
      <c r="BT9" s="87" t="s">
        <v>465</v>
      </c>
      <c r="BU9" s="87">
        <v>594625</v>
      </c>
      <c r="BZ9" s="87">
        <v>1014841</v>
      </c>
      <c r="CA9" s="87" t="s">
        <v>279</v>
      </c>
      <c r="CB9" s="87" t="s">
        <v>429</v>
      </c>
      <c r="CC9" s="87" t="s">
        <v>16</v>
      </c>
    </row>
    <row r="10" spans="1:81" ht="15" customHeight="1" x14ac:dyDescent="0.2">
      <c r="A10" s="205">
        <v>5</v>
      </c>
      <c r="B10" s="87">
        <v>1243362</v>
      </c>
      <c r="C10" s="87" t="s">
        <v>241</v>
      </c>
      <c r="E10" s="87" t="s">
        <v>281</v>
      </c>
      <c r="F10" s="87" t="s">
        <v>243</v>
      </c>
      <c r="G10" s="80"/>
      <c r="H10" s="80" t="s">
        <v>324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325</v>
      </c>
      <c r="N10" s="80"/>
      <c r="O10" s="80"/>
      <c r="P10" s="80"/>
      <c r="Q10" s="87" t="s">
        <v>423</v>
      </c>
      <c r="R10" s="87" t="s">
        <v>324</v>
      </c>
      <c r="S10" s="87" t="s">
        <v>324</v>
      </c>
      <c r="T10" s="87">
        <v>2</v>
      </c>
      <c r="U10" s="87" t="s">
        <v>45</v>
      </c>
      <c r="V10" s="87" t="s">
        <v>326</v>
      </c>
      <c r="W10" s="87" t="s">
        <v>24</v>
      </c>
      <c r="X10" s="87">
        <v>6</v>
      </c>
      <c r="Y10" s="87">
        <v>616</v>
      </c>
      <c r="Z10" s="87" t="s">
        <v>7824</v>
      </c>
      <c r="AA10" s="87" t="s">
        <v>7826</v>
      </c>
      <c r="AB10" s="87" t="s">
        <v>249</v>
      </c>
      <c r="AC10" s="81"/>
      <c r="AD10" s="81"/>
      <c r="AG10" s="88"/>
      <c r="AH10" s="114" t="s">
        <v>253</v>
      </c>
      <c r="AI10" s="87" t="s">
        <v>254</v>
      </c>
      <c r="AJ10" s="87" t="s">
        <v>424</v>
      </c>
      <c r="AK10" s="87" t="s">
        <v>506</v>
      </c>
      <c r="AL10" s="87">
        <v>1203563</v>
      </c>
      <c r="AM10" s="87" t="s">
        <v>257</v>
      </c>
      <c r="AN10" s="87" t="s">
        <v>243</v>
      </c>
      <c r="AO10" s="87" t="s">
        <v>142</v>
      </c>
      <c r="AP10" s="87" t="s">
        <v>426</v>
      </c>
      <c r="AQ10" s="87" t="s">
        <v>8148</v>
      </c>
      <c r="AR10" s="87" t="s">
        <v>334</v>
      </c>
      <c r="AS10" s="87">
        <v>50</v>
      </c>
      <c r="AU10" s="87" t="s">
        <v>507</v>
      </c>
      <c r="AV10" s="87">
        <v>1235405</v>
      </c>
      <c r="AW10" s="87">
        <v>1014851</v>
      </c>
      <c r="AX10" s="87" t="s">
        <v>262</v>
      </c>
      <c r="AY10" s="87">
        <v>500</v>
      </c>
      <c r="AZ10" s="87" t="s">
        <v>264</v>
      </c>
      <c r="BA10" s="87" t="s">
        <v>326</v>
      </c>
      <c r="BB10" s="87">
        <v>93055</v>
      </c>
      <c r="BC10" s="87" t="s">
        <v>427</v>
      </c>
      <c r="BD10" s="87" t="s">
        <v>337</v>
      </c>
      <c r="BE10" s="87" t="s">
        <v>337</v>
      </c>
      <c r="BF10" s="87" t="s">
        <v>326</v>
      </c>
      <c r="BG10" s="87" t="s">
        <v>508</v>
      </c>
      <c r="BH10" s="80" t="s">
        <v>428</v>
      </c>
      <c r="BI10" s="80">
        <v>40728</v>
      </c>
      <c r="BJ10" s="80" t="s">
        <v>267</v>
      </c>
      <c r="BK10" s="87">
        <v>5959</v>
      </c>
      <c r="BM10" s="87" t="s">
        <v>269</v>
      </c>
      <c r="BO10" s="87" t="s">
        <v>249</v>
      </c>
      <c r="BP10" s="87" t="s">
        <v>338</v>
      </c>
      <c r="BQ10" s="87" t="s">
        <v>338</v>
      </c>
      <c r="BR10" s="87" t="s">
        <v>465</v>
      </c>
      <c r="BS10" s="87" t="s">
        <v>7827</v>
      </c>
      <c r="BT10" s="87" t="s">
        <v>465</v>
      </c>
      <c r="BU10" s="87" t="s">
        <v>7827</v>
      </c>
      <c r="BZ10" s="87">
        <v>1014851</v>
      </c>
      <c r="CA10" s="87" t="s">
        <v>279</v>
      </c>
      <c r="CB10" s="87" t="s">
        <v>509</v>
      </c>
      <c r="CC10" s="87" t="s">
        <v>142</v>
      </c>
    </row>
    <row r="11" spans="1:81" ht="15" customHeight="1" x14ac:dyDescent="0.2">
      <c r="A11" s="205">
        <v>6</v>
      </c>
      <c r="B11" s="87">
        <v>1250575</v>
      </c>
      <c r="C11" s="87" t="s">
        <v>241</v>
      </c>
      <c r="E11" s="87" t="s">
        <v>281</v>
      </c>
      <c r="F11" s="87" t="s">
        <v>282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283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284</v>
      </c>
      <c r="AB11" s="87" t="s">
        <v>249</v>
      </c>
      <c r="AC11" s="87" t="s">
        <v>285</v>
      </c>
      <c r="AD11" s="87" t="s">
        <v>286</v>
      </c>
      <c r="AE11" s="87" t="s">
        <v>252</v>
      </c>
      <c r="AF11" s="87" t="s">
        <v>8261</v>
      </c>
      <c r="AG11" s="88">
        <v>1593248148528</v>
      </c>
      <c r="AH11" s="114" t="s">
        <v>253</v>
      </c>
      <c r="AI11" s="87" t="s">
        <v>254</v>
      </c>
      <c r="AJ11" s="87" t="s">
        <v>255</v>
      </c>
      <c r="AK11" s="87" t="s">
        <v>287</v>
      </c>
      <c r="AL11" s="87">
        <v>1080000</v>
      </c>
      <c r="AM11" s="87" t="s">
        <v>257</v>
      </c>
      <c r="AN11" s="87" t="s">
        <v>282</v>
      </c>
      <c r="AO11" s="87" t="s">
        <v>258</v>
      </c>
      <c r="AP11" s="87" t="s">
        <v>259</v>
      </c>
      <c r="AQ11" s="87" t="s">
        <v>8151</v>
      </c>
      <c r="AR11" s="87" t="s">
        <v>260</v>
      </c>
      <c r="AS11" s="87">
        <v>50</v>
      </c>
      <c r="AT11" s="87">
        <v>565559379</v>
      </c>
      <c r="AU11" s="87" t="s">
        <v>288</v>
      </c>
      <c r="AV11" s="87">
        <v>5526323</v>
      </c>
      <c r="AW11" s="87">
        <v>1386029</v>
      </c>
      <c r="AX11" s="87" t="s">
        <v>262</v>
      </c>
      <c r="AY11" s="87" t="s">
        <v>263</v>
      </c>
      <c r="AZ11" s="87" t="s">
        <v>264</v>
      </c>
      <c r="BA11" s="87" t="s">
        <v>247</v>
      </c>
      <c r="BB11" s="87">
        <v>354000</v>
      </c>
      <c r="BC11" s="87" t="s">
        <v>289</v>
      </c>
      <c r="BD11" s="87" t="s">
        <v>266</v>
      </c>
      <c r="BE11" s="87" t="s">
        <v>266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267</v>
      </c>
      <c r="BK11" s="87">
        <v>6243</v>
      </c>
      <c r="BM11" s="87" t="s">
        <v>269</v>
      </c>
      <c r="BO11" s="87" t="s">
        <v>249</v>
      </c>
      <c r="BP11" s="87" t="s">
        <v>271</v>
      </c>
      <c r="BQ11" s="87" t="s">
        <v>272</v>
      </c>
      <c r="BR11" s="87" t="s">
        <v>273</v>
      </c>
      <c r="BS11" s="87" t="s">
        <v>290</v>
      </c>
      <c r="BT11" s="87" t="s">
        <v>273</v>
      </c>
      <c r="BU11" s="87" t="s">
        <v>291</v>
      </c>
      <c r="BV11" s="87" t="s">
        <v>276</v>
      </c>
      <c r="BW11" s="87" t="s">
        <v>292</v>
      </c>
      <c r="BX11" s="87" t="s">
        <v>276</v>
      </c>
      <c r="BY11" s="87" t="s">
        <v>293</v>
      </c>
      <c r="BZ11" s="87">
        <v>1386029</v>
      </c>
      <c r="CA11" s="87" t="s">
        <v>279</v>
      </c>
      <c r="CB11" s="87" t="s">
        <v>294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282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8217</v>
      </c>
      <c r="Q12" s="87" t="s">
        <v>245</v>
      </c>
      <c r="R12" s="87" t="s">
        <v>307</v>
      </c>
      <c r="T12" s="87">
        <v>1</v>
      </c>
      <c r="U12" s="87" t="s">
        <v>44</v>
      </c>
      <c r="V12" s="87" t="s">
        <v>493</v>
      </c>
      <c r="W12" s="87" t="s">
        <v>19</v>
      </c>
      <c r="X12" s="87">
        <v>6</v>
      </c>
      <c r="Y12" s="87">
        <v>624</v>
      </c>
      <c r="Z12" s="87" t="s">
        <v>7862</v>
      </c>
      <c r="AA12" s="87" t="s">
        <v>7863</v>
      </c>
      <c r="AB12" s="87" t="s">
        <v>249</v>
      </c>
      <c r="AG12" s="88"/>
      <c r="AH12" s="114" t="s">
        <v>253</v>
      </c>
      <c r="AI12" s="87" t="s">
        <v>254</v>
      </c>
      <c r="AJ12" s="87" t="s">
        <v>480</v>
      </c>
      <c r="AK12" s="87" t="s">
        <v>494</v>
      </c>
      <c r="AL12" s="87">
        <v>1221961</v>
      </c>
      <c r="AM12" s="87" t="s">
        <v>315</v>
      </c>
      <c r="AN12" s="87" t="s">
        <v>282</v>
      </c>
      <c r="AO12" s="87" t="s">
        <v>495</v>
      </c>
      <c r="AP12" s="87" t="s">
        <v>333</v>
      </c>
      <c r="AQ12" s="87" t="s">
        <v>8152</v>
      </c>
      <c r="AR12" s="87" t="s">
        <v>260</v>
      </c>
      <c r="AS12" s="87">
        <v>50</v>
      </c>
      <c r="AT12" s="87">
        <v>645478397</v>
      </c>
      <c r="AU12" s="87" t="s">
        <v>288</v>
      </c>
      <c r="AV12" s="87">
        <v>5241121</v>
      </c>
      <c r="AW12" s="87">
        <v>1351409</v>
      </c>
      <c r="AX12" s="87" t="s">
        <v>262</v>
      </c>
      <c r="AY12" s="87" t="s">
        <v>263</v>
      </c>
      <c r="AZ12" s="87" t="s">
        <v>264</v>
      </c>
      <c r="BA12" s="87" t="s">
        <v>318</v>
      </c>
      <c r="BB12" s="87">
        <v>54660</v>
      </c>
      <c r="BC12" s="87" t="s">
        <v>496</v>
      </c>
      <c r="BD12" s="87" t="s">
        <v>320</v>
      </c>
      <c r="BE12" s="87" t="s">
        <v>320</v>
      </c>
      <c r="BF12" s="87" t="s">
        <v>493</v>
      </c>
      <c r="BG12" s="87" t="s">
        <v>493</v>
      </c>
      <c r="BH12" s="80" t="s">
        <v>306</v>
      </c>
      <c r="BI12" s="80">
        <v>43388</v>
      </c>
      <c r="BJ12" s="80" t="s">
        <v>267</v>
      </c>
      <c r="BK12" s="87">
        <v>3929</v>
      </c>
      <c r="BM12" s="87" t="s">
        <v>269</v>
      </c>
      <c r="BO12" s="87" t="s">
        <v>270</v>
      </c>
      <c r="BP12" s="87" t="s">
        <v>271</v>
      </c>
      <c r="BQ12" s="87" t="s">
        <v>272</v>
      </c>
      <c r="BR12" s="87" t="s">
        <v>273</v>
      </c>
      <c r="BS12" s="87" t="s">
        <v>8029</v>
      </c>
      <c r="BT12" s="87" t="s">
        <v>273</v>
      </c>
      <c r="BU12" s="87" t="s">
        <v>8030</v>
      </c>
      <c r="BV12" s="87" t="s">
        <v>276</v>
      </c>
      <c r="BW12" s="87" t="s">
        <v>8031</v>
      </c>
      <c r="BX12" s="87" t="s">
        <v>276</v>
      </c>
      <c r="BY12" s="87" t="s">
        <v>8032</v>
      </c>
      <c r="BZ12" s="87">
        <v>1351409</v>
      </c>
      <c r="CA12" s="87" t="s">
        <v>279</v>
      </c>
      <c r="CB12" s="87" t="s">
        <v>497</v>
      </c>
      <c r="CC12" s="87" t="s">
        <v>141</v>
      </c>
    </row>
    <row r="13" spans="1:81" ht="15" customHeight="1" x14ac:dyDescent="0.2">
      <c r="A13" s="205">
        <v>8</v>
      </c>
      <c r="B13" s="87">
        <v>1310773</v>
      </c>
      <c r="C13" s="87" t="s">
        <v>241</v>
      </c>
      <c r="D13" s="87" t="s">
        <v>422</v>
      </c>
      <c r="E13" s="87" t="s">
        <v>306</v>
      </c>
      <c r="F13" s="87" t="s">
        <v>282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325</v>
      </c>
      <c r="Q13" s="87" t="s">
        <v>245</v>
      </c>
      <c r="R13" s="87" t="s">
        <v>548</v>
      </c>
      <c r="S13" s="87" t="s">
        <v>549</v>
      </c>
      <c r="T13" s="87">
        <v>1</v>
      </c>
      <c r="U13" s="87" t="s">
        <v>40</v>
      </c>
      <c r="V13" s="87" t="s">
        <v>550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551</v>
      </c>
      <c r="AB13" s="87" t="s">
        <v>249</v>
      </c>
      <c r="AG13" s="88"/>
      <c r="AH13" s="114" t="s">
        <v>253</v>
      </c>
      <c r="AI13" s="87" t="s">
        <v>254</v>
      </c>
      <c r="AJ13" s="87" t="s">
        <v>460</v>
      </c>
      <c r="AK13" s="87" t="s">
        <v>552</v>
      </c>
      <c r="AL13" s="87">
        <v>1237545</v>
      </c>
      <c r="AM13" s="87" t="s">
        <v>315</v>
      </c>
      <c r="AN13" s="87" t="s">
        <v>282</v>
      </c>
      <c r="AO13" s="87" t="s">
        <v>553</v>
      </c>
      <c r="AP13" s="87" t="s">
        <v>449</v>
      </c>
      <c r="AQ13" s="87" t="s">
        <v>8214</v>
      </c>
      <c r="AR13" s="87" t="s">
        <v>334</v>
      </c>
      <c r="AS13" s="87">
        <v>50</v>
      </c>
      <c r="AT13" s="87">
        <v>336079640</v>
      </c>
      <c r="AU13" s="87" t="s">
        <v>554</v>
      </c>
      <c r="AV13" s="87">
        <v>4664831</v>
      </c>
      <c r="AW13" s="87">
        <v>1310786</v>
      </c>
      <c r="AX13" s="87" t="s">
        <v>262</v>
      </c>
      <c r="AY13" s="87" t="s">
        <v>263</v>
      </c>
      <c r="AZ13" s="87" t="s">
        <v>264</v>
      </c>
      <c r="BA13" s="87" t="s">
        <v>550</v>
      </c>
      <c r="BB13" s="87" t="s">
        <v>555</v>
      </c>
      <c r="BC13" s="87" t="s">
        <v>11</v>
      </c>
      <c r="BD13" s="87" t="s">
        <v>439</v>
      </c>
      <c r="BE13" s="87" t="s">
        <v>439</v>
      </c>
      <c r="BF13" s="87" t="s">
        <v>550</v>
      </c>
      <c r="BG13" s="87" t="s">
        <v>11</v>
      </c>
      <c r="BH13" s="80" t="s">
        <v>306</v>
      </c>
      <c r="BI13" s="80">
        <v>42837</v>
      </c>
      <c r="BJ13" s="80" t="s">
        <v>267</v>
      </c>
      <c r="BK13" s="87">
        <v>6940</v>
      </c>
      <c r="BL13" s="87" t="s">
        <v>440</v>
      </c>
      <c r="BM13" s="87" t="s">
        <v>269</v>
      </c>
      <c r="BN13" s="87">
        <v>2016</v>
      </c>
      <c r="BO13" s="87" t="s">
        <v>270</v>
      </c>
      <c r="BP13" s="87" t="s">
        <v>556</v>
      </c>
      <c r="BQ13" s="87" t="s">
        <v>557</v>
      </c>
      <c r="BR13" s="87" t="s">
        <v>455</v>
      </c>
      <c r="BS13" s="87">
        <v>564149</v>
      </c>
      <c r="BT13" s="87" t="s">
        <v>455</v>
      </c>
      <c r="BU13" s="87">
        <v>564150</v>
      </c>
      <c r="BZ13" s="87">
        <v>1310786</v>
      </c>
      <c r="CA13" s="87" t="s">
        <v>279</v>
      </c>
      <c r="CB13" s="87" t="s">
        <v>558</v>
      </c>
      <c r="CC13" s="87" t="s">
        <v>11</v>
      </c>
    </row>
    <row r="14" spans="1:81" ht="15" customHeight="1" x14ac:dyDescent="0.2">
      <c r="A14" s="205">
        <v>9</v>
      </c>
      <c r="B14" s="87">
        <v>1319133</v>
      </c>
      <c r="C14" s="87" t="s">
        <v>323</v>
      </c>
      <c r="E14" s="87" t="s">
        <v>242</v>
      </c>
      <c r="F14" s="87" t="s">
        <v>282</v>
      </c>
      <c r="G14" s="80">
        <v>44068</v>
      </c>
      <c r="H14" s="80" t="s">
        <v>324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325</v>
      </c>
      <c r="Q14" s="87" t="s">
        <v>245</v>
      </c>
      <c r="R14" s="87" t="s">
        <v>324</v>
      </c>
      <c r="S14" s="87" t="s">
        <v>324</v>
      </c>
      <c r="T14" s="87">
        <v>4</v>
      </c>
      <c r="U14" s="87" t="s">
        <v>35</v>
      </c>
      <c r="V14" s="87" t="s">
        <v>326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418</v>
      </c>
      <c r="AB14" s="87" t="s">
        <v>249</v>
      </c>
      <c r="AC14" s="81"/>
      <c r="AD14" s="81"/>
      <c r="AG14" s="88"/>
      <c r="AH14" s="114" t="s">
        <v>253</v>
      </c>
      <c r="AI14" s="87" t="s">
        <v>254</v>
      </c>
      <c r="AJ14" s="87" t="s">
        <v>313</v>
      </c>
      <c r="AK14" s="87" t="s">
        <v>419</v>
      </c>
      <c r="AL14" s="87">
        <v>1238444</v>
      </c>
      <c r="AM14" s="87" t="s">
        <v>315</v>
      </c>
      <c r="AN14" s="87" t="s">
        <v>282</v>
      </c>
      <c r="AO14" s="87" t="s">
        <v>420</v>
      </c>
      <c r="AP14" s="87" t="s">
        <v>333</v>
      </c>
      <c r="AQ14" s="87" t="s">
        <v>8148</v>
      </c>
      <c r="AR14" s="87" t="s">
        <v>334</v>
      </c>
      <c r="AS14" s="87">
        <v>50</v>
      </c>
      <c r="AU14" s="87" t="s">
        <v>394</v>
      </c>
      <c r="AV14" s="87">
        <v>5296190</v>
      </c>
      <c r="AW14" s="87">
        <v>1319132</v>
      </c>
      <c r="AX14" s="87" t="s">
        <v>262</v>
      </c>
      <c r="AY14" s="87">
        <v>500</v>
      </c>
      <c r="AZ14" s="87" t="s">
        <v>264</v>
      </c>
      <c r="BA14" s="87" t="s">
        <v>326</v>
      </c>
      <c r="BB14" s="87">
        <v>80935</v>
      </c>
      <c r="BC14" s="87" t="s">
        <v>395</v>
      </c>
      <c r="BD14" s="87" t="s">
        <v>337</v>
      </c>
      <c r="BE14" s="87" t="s">
        <v>337</v>
      </c>
      <c r="BF14" s="87" t="s">
        <v>326</v>
      </c>
      <c r="BG14" s="87" t="s">
        <v>9</v>
      </c>
      <c r="BH14" s="80" t="s">
        <v>242</v>
      </c>
      <c r="BI14" s="80">
        <v>44068</v>
      </c>
      <c r="BJ14" s="80" t="s">
        <v>267</v>
      </c>
      <c r="BK14" s="87">
        <v>5959</v>
      </c>
      <c r="BL14" s="87" t="s">
        <v>268</v>
      </c>
      <c r="BM14" s="87" t="s">
        <v>269</v>
      </c>
      <c r="BN14" s="87">
        <v>2016</v>
      </c>
      <c r="BO14" s="87" t="s">
        <v>270</v>
      </c>
      <c r="BP14" s="87" t="s">
        <v>338</v>
      </c>
      <c r="BQ14" s="87" t="s">
        <v>338</v>
      </c>
      <c r="BR14" s="87" t="s">
        <v>396</v>
      </c>
      <c r="BS14" s="87">
        <v>575524</v>
      </c>
      <c r="BT14" s="87" t="s">
        <v>396</v>
      </c>
      <c r="BU14" s="87">
        <v>575521</v>
      </c>
      <c r="BZ14" s="87">
        <v>1319132</v>
      </c>
      <c r="CA14" s="87" t="s">
        <v>279</v>
      </c>
      <c r="CB14" s="87" t="s">
        <v>421</v>
      </c>
      <c r="CC14" s="87" t="s">
        <v>9</v>
      </c>
    </row>
    <row r="15" spans="1:81" ht="15" customHeight="1" x14ac:dyDescent="0.2">
      <c r="A15" s="205">
        <v>10</v>
      </c>
      <c r="B15" s="87">
        <v>1319138</v>
      </c>
      <c r="C15" s="87" t="s">
        <v>323</v>
      </c>
      <c r="E15" s="87" t="s">
        <v>242</v>
      </c>
      <c r="F15" s="87" t="s">
        <v>282</v>
      </c>
      <c r="G15" s="80">
        <v>43831</v>
      </c>
      <c r="H15" s="80" t="s">
        <v>324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325</v>
      </c>
      <c r="N15" s="80"/>
      <c r="O15" s="80"/>
      <c r="P15" s="80"/>
      <c r="Q15" s="87" t="s">
        <v>245</v>
      </c>
      <c r="R15" s="87" t="s">
        <v>324</v>
      </c>
      <c r="S15" s="87" t="s">
        <v>324</v>
      </c>
      <c r="T15" s="87">
        <v>2</v>
      </c>
      <c r="U15" s="87" t="s">
        <v>35</v>
      </c>
      <c r="V15" s="87" t="s">
        <v>326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412</v>
      </c>
      <c r="AB15" s="87" t="s">
        <v>249</v>
      </c>
      <c r="AG15" s="88"/>
      <c r="AH15" s="114" t="s">
        <v>253</v>
      </c>
      <c r="AI15" s="87" t="s">
        <v>254</v>
      </c>
      <c r="AJ15" s="87" t="s">
        <v>313</v>
      </c>
      <c r="AK15" s="87" t="s">
        <v>413</v>
      </c>
      <c r="AL15" s="87">
        <v>1238444</v>
      </c>
      <c r="AM15" s="87" t="s">
        <v>315</v>
      </c>
      <c r="AN15" s="87" t="s">
        <v>282</v>
      </c>
      <c r="AO15" s="87" t="s">
        <v>382</v>
      </c>
      <c r="AP15" s="87" t="s">
        <v>333</v>
      </c>
      <c r="AQ15" s="87" t="s">
        <v>8148</v>
      </c>
      <c r="AR15" s="87" t="s">
        <v>334</v>
      </c>
      <c r="AS15" s="87">
        <v>50</v>
      </c>
      <c r="AU15" s="87" t="s">
        <v>394</v>
      </c>
      <c r="AV15" s="87">
        <v>5291138</v>
      </c>
      <c r="AW15" s="87">
        <v>1319137</v>
      </c>
      <c r="AX15" s="87" t="s">
        <v>262</v>
      </c>
      <c r="AY15" s="87">
        <v>500</v>
      </c>
      <c r="AZ15" s="87" t="s">
        <v>264</v>
      </c>
      <c r="BA15" s="87" t="s">
        <v>326</v>
      </c>
      <c r="BB15" s="87">
        <v>80788</v>
      </c>
      <c r="BC15" s="87" t="s">
        <v>395</v>
      </c>
      <c r="BD15" s="87" t="s">
        <v>337</v>
      </c>
      <c r="BE15" s="87" t="s">
        <v>337</v>
      </c>
      <c r="BF15" s="87" t="s">
        <v>326</v>
      </c>
      <c r="BG15" s="87" t="s">
        <v>9</v>
      </c>
      <c r="BH15" s="80" t="s">
        <v>242</v>
      </c>
      <c r="BI15" s="80">
        <v>43831</v>
      </c>
      <c r="BJ15" s="80" t="s">
        <v>267</v>
      </c>
      <c r="BK15" s="87">
        <v>5959</v>
      </c>
      <c r="BL15" s="87" t="s">
        <v>268</v>
      </c>
      <c r="BM15" s="87" t="s">
        <v>269</v>
      </c>
      <c r="BN15" s="87">
        <v>2016</v>
      </c>
      <c r="BO15" s="87" t="s">
        <v>270</v>
      </c>
      <c r="BP15" s="87" t="s">
        <v>338</v>
      </c>
      <c r="BQ15" s="87" t="s">
        <v>338</v>
      </c>
      <c r="BR15" s="87" t="s">
        <v>396</v>
      </c>
      <c r="BS15" s="87">
        <v>575518</v>
      </c>
      <c r="BT15" s="87" t="s">
        <v>396</v>
      </c>
      <c r="BU15" s="87">
        <v>575523</v>
      </c>
      <c r="BZ15" s="87">
        <v>1319137</v>
      </c>
      <c r="CA15" s="87" t="s">
        <v>279</v>
      </c>
      <c r="CB15" s="87" t="s">
        <v>414</v>
      </c>
      <c r="CC15" s="87" t="s">
        <v>9</v>
      </c>
    </row>
    <row r="16" spans="1:81" ht="15" customHeight="1" x14ac:dyDescent="0.2">
      <c r="A16" s="205">
        <v>11</v>
      </c>
      <c r="B16" s="87">
        <v>1319151</v>
      </c>
      <c r="C16" s="87" t="s">
        <v>323</v>
      </c>
      <c r="E16" s="87" t="s">
        <v>242</v>
      </c>
      <c r="F16" s="87" t="s">
        <v>282</v>
      </c>
      <c r="G16" s="80">
        <v>44068</v>
      </c>
      <c r="H16" s="80" t="s">
        <v>324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325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324</v>
      </c>
      <c r="S16" s="87" t="s">
        <v>324</v>
      </c>
      <c r="T16" s="87">
        <v>1</v>
      </c>
      <c r="U16" s="87" t="s">
        <v>35</v>
      </c>
      <c r="V16" s="87" t="s">
        <v>326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392</v>
      </c>
      <c r="AB16" s="87" t="s">
        <v>249</v>
      </c>
      <c r="AG16" s="88"/>
      <c r="AH16" s="114" t="s">
        <v>253</v>
      </c>
      <c r="AI16" s="87" t="s">
        <v>254</v>
      </c>
      <c r="AJ16" s="87" t="s">
        <v>313</v>
      </c>
      <c r="AK16" s="87" t="s">
        <v>393</v>
      </c>
      <c r="AL16" s="87">
        <v>1241303</v>
      </c>
      <c r="AM16" s="87" t="s">
        <v>315</v>
      </c>
      <c r="AN16" s="87" t="s">
        <v>282</v>
      </c>
      <c r="AO16" s="87" t="s">
        <v>382</v>
      </c>
      <c r="AP16" s="87" t="s">
        <v>333</v>
      </c>
      <c r="AQ16" s="87" t="s">
        <v>8148</v>
      </c>
      <c r="AR16" s="87" t="s">
        <v>334</v>
      </c>
      <c r="AS16" s="87">
        <v>50</v>
      </c>
      <c r="AU16" s="87" t="s">
        <v>394</v>
      </c>
      <c r="AV16" s="87">
        <v>5293132</v>
      </c>
      <c r="AW16" s="87">
        <v>1319126</v>
      </c>
      <c r="AX16" s="87" t="s">
        <v>262</v>
      </c>
      <c r="AY16" s="87">
        <v>500</v>
      </c>
      <c r="AZ16" s="87" t="s">
        <v>264</v>
      </c>
      <c r="BA16" s="87" t="s">
        <v>326</v>
      </c>
      <c r="BB16" s="87">
        <v>80788</v>
      </c>
      <c r="BC16" s="87" t="s">
        <v>395</v>
      </c>
      <c r="BD16" s="87" t="s">
        <v>337</v>
      </c>
      <c r="BE16" s="87" t="s">
        <v>337</v>
      </c>
      <c r="BF16" s="87" t="s">
        <v>326</v>
      </c>
      <c r="BG16" s="87" t="s">
        <v>9</v>
      </c>
      <c r="BH16" s="80" t="s">
        <v>242</v>
      </c>
      <c r="BI16" s="80">
        <v>44068</v>
      </c>
      <c r="BJ16" s="80" t="s">
        <v>267</v>
      </c>
      <c r="BK16" s="87">
        <v>5959</v>
      </c>
      <c r="BL16" s="87" t="s">
        <v>268</v>
      </c>
      <c r="BM16" s="87" t="s">
        <v>269</v>
      </c>
      <c r="BN16" s="87">
        <v>2016</v>
      </c>
      <c r="BO16" s="87" t="s">
        <v>270</v>
      </c>
      <c r="BP16" s="87" t="s">
        <v>338</v>
      </c>
      <c r="BQ16" s="87" t="s">
        <v>338</v>
      </c>
      <c r="BR16" s="87" t="s">
        <v>396</v>
      </c>
      <c r="BS16" s="87">
        <v>571247</v>
      </c>
      <c r="BT16" s="87" t="s">
        <v>396</v>
      </c>
      <c r="BU16" s="87">
        <v>571246</v>
      </c>
      <c r="BZ16" s="87">
        <v>1319126</v>
      </c>
      <c r="CA16" s="87" t="s">
        <v>279</v>
      </c>
      <c r="CB16" s="87" t="s">
        <v>397</v>
      </c>
      <c r="CC16" s="87" t="s">
        <v>9</v>
      </c>
    </row>
    <row r="17" spans="1:81" ht="15" customHeight="1" x14ac:dyDescent="0.2">
      <c r="A17" s="205">
        <v>12</v>
      </c>
      <c r="B17" s="87">
        <v>1319157</v>
      </c>
      <c r="C17" s="87" t="s">
        <v>323</v>
      </c>
      <c r="E17" s="87" t="s">
        <v>242</v>
      </c>
      <c r="F17" s="87" t="s">
        <v>282</v>
      </c>
      <c r="G17" s="80">
        <v>43831</v>
      </c>
      <c r="H17" s="80" t="s">
        <v>324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325</v>
      </c>
      <c r="Q17" s="87" t="s">
        <v>245</v>
      </c>
      <c r="R17" s="87" t="s">
        <v>324</v>
      </c>
      <c r="S17" s="87" t="s">
        <v>324</v>
      </c>
      <c r="T17" s="87">
        <v>3</v>
      </c>
      <c r="U17" s="87" t="s">
        <v>35</v>
      </c>
      <c r="V17" s="87" t="s">
        <v>326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415</v>
      </c>
      <c r="AB17" s="87" t="s">
        <v>249</v>
      </c>
      <c r="AG17" s="88"/>
      <c r="AH17" s="114" t="s">
        <v>253</v>
      </c>
      <c r="AI17" s="87" t="s">
        <v>254</v>
      </c>
      <c r="AJ17" s="87" t="s">
        <v>313</v>
      </c>
      <c r="AK17" s="87" t="s">
        <v>416</v>
      </c>
      <c r="AL17" s="87">
        <v>1241303</v>
      </c>
      <c r="AM17" s="87" t="s">
        <v>315</v>
      </c>
      <c r="AN17" s="87" t="s">
        <v>282</v>
      </c>
      <c r="AO17" s="87" t="s">
        <v>382</v>
      </c>
      <c r="AP17" s="87" t="s">
        <v>333</v>
      </c>
      <c r="AQ17" s="87" t="s">
        <v>8148</v>
      </c>
      <c r="AR17" s="87" t="s">
        <v>334</v>
      </c>
      <c r="AS17" s="87">
        <v>50</v>
      </c>
      <c r="AU17" s="87" t="s">
        <v>394</v>
      </c>
      <c r="AV17" s="87">
        <v>5292148</v>
      </c>
      <c r="AW17" s="87">
        <v>1319156</v>
      </c>
      <c r="AX17" s="87" t="s">
        <v>262</v>
      </c>
      <c r="AY17" s="87">
        <v>500</v>
      </c>
      <c r="AZ17" s="87" t="s">
        <v>264</v>
      </c>
      <c r="BA17" s="87" t="s">
        <v>326</v>
      </c>
      <c r="BB17" s="87">
        <v>80788</v>
      </c>
      <c r="BC17" s="87" t="s">
        <v>395</v>
      </c>
      <c r="BD17" s="87" t="s">
        <v>337</v>
      </c>
      <c r="BE17" s="87" t="s">
        <v>337</v>
      </c>
      <c r="BF17" s="87" t="s">
        <v>326</v>
      </c>
      <c r="BG17" s="87" t="s">
        <v>9</v>
      </c>
      <c r="BH17" s="80" t="s">
        <v>242</v>
      </c>
      <c r="BI17" s="80">
        <v>43831</v>
      </c>
      <c r="BJ17" s="80" t="s">
        <v>267</v>
      </c>
      <c r="BK17" s="87">
        <v>5959</v>
      </c>
      <c r="BL17" s="87" t="s">
        <v>268</v>
      </c>
      <c r="BM17" s="87" t="s">
        <v>269</v>
      </c>
      <c r="BN17" s="87">
        <v>2016</v>
      </c>
      <c r="BO17" s="87" t="s">
        <v>249</v>
      </c>
      <c r="BP17" s="87" t="s">
        <v>338</v>
      </c>
      <c r="BQ17" s="87" t="s">
        <v>338</v>
      </c>
      <c r="BR17" s="87" t="s">
        <v>396</v>
      </c>
      <c r="BS17" s="87">
        <v>575525</v>
      </c>
      <c r="BT17" s="87" t="s">
        <v>396</v>
      </c>
      <c r="BU17" s="87">
        <v>575522</v>
      </c>
      <c r="BZ17" s="87">
        <v>1319156</v>
      </c>
      <c r="CA17" s="87" t="s">
        <v>279</v>
      </c>
      <c r="CB17" s="87" t="s">
        <v>417</v>
      </c>
      <c r="CC17" s="87" t="s">
        <v>9</v>
      </c>
    </row>
    <row r="18" spans="1:81" ht="15" customHeight="1" x14ac:dyDescent="0.2">
      <c r="A18" s="205">
        <v>13</v>
      </c>
      <c r="B18" s="87">
        <v>1319997</v>
      </c>
      <c r="C18" s="87" t="s">
        <v>323</v>
      </c>
      <c r="E18" s="87" t="s">
        <v>242</v>
      </c>
      <c r="F18" s="87" t="s">
        <v>243</v>
      </c>
      <c r="G18" s="80">
        <v>43724</v>
      </c>
      <c r="H18" s="80" t="s">
        <v>324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325</v>
      </c>
      <c r="Q18" s="87" t="s">
        <v>245</v>
      </c>
      <c r="R18" s="87" t="s">
        <v>324</v>
      </c>
      <c r="S18" s="87" t="s">
        <v>324</v>
      </c>
      <c r="T18" s="87">
        <v>2</v>
      </c>
      <c r="U18" s="87" t="s">
        <v>32</v>
      </c>
      <c r="V18" s="87" t="s">
        <v>326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398</v>
      </c>
      <c r="AB18" s="87" t="s">
        <v>249</v>
      </c>
      <c r="AG18" s="88"/>
      <c r="AH18" s="114" t="s">
        <v>253</v>
      </c>
      <c r="AI18" s="87" t="s">
        <v>254</v>
      </c>
      <c r="AJ18" s="87" t="s">
        <v>330</v>
      </c>
      <c r="AK18" s="87" t="s">
        <v>399</v>
      </c>
      <c r="AL18" s="87">
        <v>1237506</v>
      </c>
      <c r="AM18" s="87" t="s">
        <v>315</v>
      </c>
      <c r="AN18" s="87" t="s">
        <v>243</v>
      </c>
      <c r="AO18" s="87" t="s">
        <v>382</v>
      </c>
      <c r="AP18" s="87" t="s">
        <v>333</v>
      </c>
      <c r="AQ18" s="87" t="s">
        <v>8148</v>
      </c>
      <c r="AR18" s="87" t="s">
        <v>334</v>
      </c>
      <c r="AS18" s="87">
        <v>50</v>
      </c>
      <c r="AU18" s="87" t="s">
        <v>383</v>
      </c>
      <c r="AV18" s="87">
        <v>5232103</v>
      </c>
      <c r="AW18" s="87">
        <v>1319996</v>
      </c>
      <c r="AX18" s="87" t="s">
        <v>262</v>
      </c>
      <c r="AY18" s="87">
        <v>500</v>
      </c>
      <c r="AZ18" s="87" t="s">
        <v>264</v>
      </c>
      <c r="BA18" s="87" t="s">
        <v>326</v>
      </c>
      <c r="BB18" s="87">
        <v>80809</v>
      </c>
      <c r="BC18" s="87" t="s">
        <v>384</v>
      </c>
      <c r="BD18" s="87" t="s">
        <v>337</v>
      </c>
      <c r="BE18" s="87" t="s">
        <v>337</v>
      </c>
      <c r="BF18" s="87" t="s">
        <v>326</v>
      </c>
      <c r="BG18" s="87" t="s">
        <v>9</v>
      </c>
      <c r="BH18" s="80" t="s">
        <v>242</v>
      </c>
      <c r="BI18" s="80">
        <v>43724</v>
      </c>
      <c r="BJ18" s="80" t="s">
        <v>267</v>
      </c>
      <c r="BK18" s="87">
        <v>5959</v>
      </c>
      <c r="BL18" s="87" t="s">
        <v>268</v>
      </c>
      <c r="BM18" s="87" t="s">
        <v>269</v>
      </c>
      <c r="BN18" s="87">
        <v>2016</v>
      </c>
      <c r="BO18" s="87" t="s">
        <v>249</v>
      </c>
      <c r="BP18" s="87" t="s">
        <v>338</v>
      </c>
      <c r="BQ18" s="87" t="s">
        <v>338</v>
      </c>
      <c r="BR18" s="87" t="s">
        <v>385</v>
      </c>
      <c r="BS18" s="87" t="s">
        <v>400</v>
      </c>
      <c r="BT18" s="87" t="s">
        <v>385</v>
      </c>
      <c r="BU18" s="87" t="s">
        <v>401</v>
      </c>
      <c r="BV18" s="87" t="s">
        <v>388</v>
      </c>
      <c r="BW18" s="87" t="s">
        <v>402</v>
      </c>
      <c r="BX18" s="87" t="s">
        <v>388</v>
      </c>
      <c r="BY18" s="87" t="s">
        <v>403</v>
      </c>
      <c r="BZ18" s="87">
        <v>1319996</v>
      </c>
      <c r="CA18" s="87" t="s">
        <v>279</v>
      </c>
      <c r="CB18" s="87" t="s">
        <v>404</v>
      </c>
      <c r="CC18" s="87" t="s">
        <v>9</v>
      </c>
    </row>
    <row r="19" spans="1:81" ht="15" customHeight="1" x14ac:dyDescent="0.2">
      <c r="A19" s="205">
        <v>14</v>
      </c>
      <c r="B19" s="87">
        <v>1320022</v>
      </c>
      <c r="C19" s="87" t="s">
        <v>323</v>
      </c>
      <c r="E19" s="87" t="s">
        <v>242</v>
      </c>
      <c r="F19" s="87" t="s">
        <v>243</v>
      </c>
      <c r="G19" s="80">
        <v>43724</v>
      </c>
      <c r="H19" s="80" t="s">
        <v>324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325</v>
      </c>
      <c r="Q19" s="87" t="s">
        <v>245</v>
      </c>
      <c r="R19" s="87" t="s">
        <v>324</v>
      </c>
      <c r="S19" s="87" t="s">
        <v>324</v>
      </c>
      <c r="T19" s="87">
        <v>1</v>
      </c>
      <c r="U19" s="87" t="s">
        <v>32</v>
      </c>
      <c r="V19" s="87" t="s">
        <v>326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379</v>
      </c>
      <c r="AB19" s="87" t="s">
        <v>249</v>
      </c>
      <c r="AC19" s="81" t="s">
        <v>380</v>
      </c>
      <c r="AD19" s="87" t="s">
        <v>311</v>
      </c>
      <c r="AE19" s="87" t="s">
        <v>346</v>
      </c>
      <c r="AF19" s="87" t="s">
        <v>8261</v>
      </c>
      <c r="AG19" s="88">
        <v>1589760000000</v>
      </c>
      <c r="AH19" s="114" t="s">
        <v>253</v>
      </c>
      <c r="AI19" s="87" t="s">
        <v>254</v>
      </c>
      <c r="AJ19" s="87" t="s">
        <v>330</v>
      </c>
      <c r="AK19" s="87" t="s">
        <v>381</v>
      </c>
      <c r="AL19" s="87">
        <v>1237506</v>
      </c>
      <c r="AM19" s="87" t="s">
        <v>315</v>
      </c>
      <c r="AN19" s="87" t="s">
        <v>243</v>
      </c>
      <c r="AO19" s="87" t="s">
        <v>382</v>
      </c>
      <c r="AP19" s="87" t="s">
        <v>333</v>
      </c>
      <c r="AQ19" s="87" t="s">
        <v>8148</v>
      </c>
      <c r="AR19" s="87" t="s">
        <v>334</v>
      </c>
      <c r="AS19" s="87">
        <v>50</v>
      </c>
      <c r="AU19" s="87" t="s">
        <v>383</v>
      </c>
      <c r="AV19" s="87">
        <v>5223101</v>
      </c>
      <c r="AW19" s="87">
        <v>1320019</v>
      </c>
      <c r="AX19" s="87" t="s">
        <v>262</v>
      </c>
      <c r="AY19" s="87">
        <v>500</v>
      </c>
      <c r="AZ19" s="87" t="s">
        <v>264</v>
      </c>
      <c r="BA19" s="87" t="s">
        <v>326</v>
      </c>
      <c r="BB19" s="87">
        <v>80809</v>
      </c>
      <c r="BC19" s="87" t="s">
        <v>384</v>
      </c>
      <c r="BD19" s="87" t="s">
        <v>337</v>
      </c>
      <c r="BE19" s="87" t="s">
        <v>337</v>
      </c>
      <c r="BF19" s="87" t="s">
        <v>326</v>
      </c>
      <c r="BG19" s="87" t="s">
        <v>9</v>
      </c>
      <c r="BH19" s="80" t="s">
        <v>242</v>
      </c>
      <c r="BI19" s="80">
        <v>43724</v>
      </c>
      <c r="BJ19" s="80" t="s">
        <v>267</v>
      </c>
      <c r="BK19" s="87">
        <v>5959</v>
      </c>
      <c r="BL19" s="87" t="s">
        <v>268</v>
      </c>
      <c r="BM19" s="87" t="s">
        <v>269</v>
      </c>
      <c r="BN19" s="87">
        <v>2016</v>
      </c>
      <c r="BO19" s="87" t="s">
        <v>249</v>
      </c>
      <c r="BP19" s="87" t="s">
        <v>338</v>
      </c>
      <c r="BQ19" s="87" t="s">
        <v>338</v>
      </c>
      <c r="BR19" s="87" t="s">
        <v>385</v>
      </c>
      <c r="BS19" s="87" t="s">
        <v>386</v>
      </c>
      <c r="BT19" s="87" t="s">
        <v>385</v>
      </c>
      <c r="BU19" s="87" t="s">
        <v>387</v>
      </c>
      <c r="BV19" s="87" t="s">
        <v>388</v>
      </c>
      <c r="BW19" s="87" t="s">
        <v>389</v>
      </c>
      <c r="BX19" s="87" t="s">
        <v>388</v>
      </c>
      <c r="BY19" s="87" t="s">
        <v>390</v>
      </c>
      <c r="BZ19" s="87">
        <v>1320019</v>
      </c>
      <c r="CA19" s="87" t="s">
        <v>279</v>
      </c>
      <c r="CB19" s="87" t="s">
        <v>391</v>
      </c>
      <c r="CC19" s="87" t="s">
        <v>9</v>
      </c>
    </row>
    <row r="20" spans="1:81" ht="15" customHeight="1" x14ac:dyDescent="0.2">
      <c r="A20" s="205">
        <v>15</v>
      </c>
      <c r="B20" s="87">
        <v>1320030</v>
      </c>
      <c r="C20" s="87" t="s">
        <v>323</v>
      </c>
      <c r="E20" s="87" t="s">
        <v>242</v>
      </c>
      <c r="F20" s="87" t="s">
        <v>243</v>
      </c>
      <c r="G20" s="80">
        <v>43724</v>
      </c>
      <c r="H20" s="80" t="s">
        <v>324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325</v>
      </c>
      <c r="Q20" s="87" t="s">
        <v>245</v>
      </c>
      <c r="R20" s="87" t="s">
        <v>324</v>
      </c>
      <c r="S20" s="87" t="s">
        <v>324</v>
      </c>
      <c r="T20" s="87">
        <v>3</v>
      </c>
      <c r="U20" s="87" t="s">
        <v>32</v>
      </c>
      <c r="V20" s="87" t="s">
        <v>326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405</v>
      </c>
      <c r="AB20" s="87" t="s">
        <v>249</v>
      </c>
      <c r="AG20" s="88"/>
      <c r="AH20" s="114" t="s">
        <v>253</v>
      </c>
      <c r="AI20" s="87" t="s">
        <v>254</v>
      </c>
      <c r="AJ20" s="87" t="s">
        <v>330</v>
      </c>
      <c r="AK20" s="87" t="s">
        <v>406</v>
      </c>
      <c r="AL20" s="87">
        <v>1237506</v>
      </c>
      <c r="AM20" s="87" t="s">
        <v>315</v>
      </c>
      <c r="AN20" s="87" t="s">
        <v>243</v>
      </c>
      <c r="AO20" s="87" t="s">
        <v>382</v>
      </c>
      <c r="AP20" s="87" t="s">
        <v>333</v>
      </c>
      <c r="AQ20" s="87" t="s">
        <v>8148</v>
      </c>
      <c r="AR20" s="87" t="s">
        <v>334</v>
      </c>
      <c r="AS20" s="87">
        <v>50</v>
      </c>
      <c r="AU20" s="87" t="s">
        <v>383</v>
      </c>
      <c r="AV20" s="87">
        <v>5233096</v>
      </c>
      <c r="AW20" s="87">
        <v>1320027</v>
      </c>
      <c r="AX20" s="87" t="s">
        <v>262</v>
      </c>
      <c r="AY20" s="87">
        <v>500</v>
      </c>
      <c r="AZ20" s="87" t="s">
        <v>264</v>
      </c>
      <c r="BA20" s="87" t="s">
        <v>326</v>
      </c>
      <c r="BB20" s="87">
        <v>80809</v>
      </c>
      <c r="BC20" s="87" t="s">
        <v>384</v>
      </c>
      <c r="BD20" s="87" t="s">
        <v>337</v>
      </c>
      <c r="BE20" s="87" t="s">
        <v>337</v>
      </c>
      <c r="BF20" s="87" t="s">
        <v>326</v>
      </c>
      <c r="BG20" s="87" t="s">
        <v>9</v>
      </c>
      <c r="BH20" s="80" t="s">
        <v>242</v>
      </c>
      <c r="BI20" s="80">
        <v>43724</v>
      </c>
      <c r="BJ20" s="80" t="s">
        <v>267</v>
      </c>
      <c r="BK20" s="87">
        <v>5959</v>
      </c>
      <c r="BL20" s="87" t="s">
        <v>268</v>
      </c>
      <c r="BM20" s="87" t="s">
        <v>269</v>
      </c>
      <c r="BN20" s="87">
        <v>2016</v>
      </c>
      <c r="BO20" s="87" t="s">
        <v>249</v>
      </c>
      <c r="BP20" s="87" t="s">
        <v>338</v>
      </c>
      <c r="BQ20" s="87" t="s">
        <v>338</v>
      </c>
      <c r="BR20" s="87" t="s">
        <v>385</v>
      </c>
      <c r="BS20" s="87" t="s">
        <v>407</v>
      </c>
      <c r="BT20" s="87" t="s">
        <v>385</v>
      </c>
      <c r="BU20" s="87" t="s">
        <v>408</v>
      </c>
      <c r="BV20" s="87" t="s">
        <v>388</v>
      </c>
      <c r="BW20" s="87" t="s">
        <v>409</v>
      </c>
      <c r="BX20" s="87" t="s">
        <v>388</v>
      </c>
      <c r="BY20" s="87" t="s">
        <v>410</v>
      </c>
      <c r="BZ20" s="87">
        <v>1320027</v>
      </c>
      <c r="CA20" s="87" t="s">
        <v>279</v>
      </c>
      <c r="CB20" s="87" t="s">
        <v>411</v>
      </c>
      <c r="CC20" s="87" t="s">
        <v>9</v>
      </c>
    </row>
    <row r="21" spans="1:81" ht="15" customHeight="1" x14ac:dyDescent="0.2">
      <c r="A21" s="205">
        <v>16</v>
      </c>
      <c r="B21" s="87">
        <v>1320072</v>
      </c>
      <c r="C21" s="87" t="s">
        <v>323</v>
      </c>
      <c r="E21" s="87" t="s">
        <v>242</v>
      </c>
      <c r="F21" s="87" t="s">
        <v>243</v>
      </c>
      <c r="G21" s="80">
        <v>43474</v>
      </c>
      <c r="H21" s="80" t="s">
        <v>324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325</v>
      </c>
      <c r="Q21" s="87" t="s">
        <v>245</v>
      </c>
      <c r="R21" s="87" t="s">
        <v>324</v>
      </c>
      <c r="S21" s="87" t="s">
        <v>324</v>
      </c>
      <c r="T21" s="87">
        <v>4</v>
      </c>
      <c r="U21" s="87" t="s">
        <v>29</v>
      </c>
      <c r="V21" s="87" t="s">
        <v>326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353</v>
      </c>
      <c r="AB21" s="87" t="s">
        <v>249</v>
      </c>
      <c r="AC21" s="81" t="s">
        <v>8262</v>
      </c>
      <c r="AD21" s="87" t="s">
        <v>297</v>
      </c>
      <c r="AE21" s="87" t="s">
        <v>354</v>
      </c>
      <c r="AF21" s="87" t="s">
        <v>8261</v>
      </c>
      <c r="AG21" s="88">
        <v>1581056760000</v>
      </c>
      <c r="AH21" s="114" t="s">
        <v>253</v>
      </c>
      <c r="AI21" s="87" t="s">
        <v>254</v>
      </c>
      <c r="AJ21" s="87" t="s">
        <v>330</v>
      </c>
      <c r="AK21" s="87" t="s">
        <v>355</v>
      </c>
      <c r="AL21" s="87">
        <v>1237506</v>
      </c>
      <c r="AM21" s="87" t="s">
        <v>315</v>
      </c>
      <c r="AN21" s="87" t="s">
        <v>243</v>
      </c>
      <c r="AO21" s="87" t="s">
        <v>356</v>
      </c>
      <c r="AP21" s="87" t="s">
        <v>333</v>
      </c>
      <c r="AQ21" s="87" t="s">
        <v>8148</v>
      </c>
      <c r="AR21" s="87" t="s">
        <v>334</v>
      </c>
      <c r="AS21" s="87">
        <v>50</v>
      </c>
      <c r="AU21" s="87" t="s">
        <v>357</v>
      </c>
      <c r="AV21" s="87">
        <v>5172340</v>
      </c>
      <c r="AW21" s="87">
        <v>1320069</v>
      </c>
      <c r="AX21" s="87" t="s">
        <v>262</v>
      </c>
      <c r="AY21" s="87">
        <v>500</v>
      </c>
      <c r="AZ21" s="87" t="s">
        <v>264</v>
      </c>
      <c r="BA21" s="87" t="s">
        <v>326</v>
      </c>
      <c r="BB21" s="87">
        <v>84030</v>
      </c>
      <c r="BC21" s="87" t="s">
        <v>6</v>
      </c>
      <c r="BD21" s="87" t="s">
        <v>337</v>
      </c>
      <c r="BE21" s="87" t="s">
        <v>337</v>
      </c>
      <c r="BF21" s="87" t="s">
        <v>326</v>
      </c>
      <c r="BG21" s="87" t="s">
        <v>6</v>
      </c>
      <c r="BH21" s="80" t="s">
        <v>242</v>
      </c>
      <c r="BI21" s="80">
        <v>43474</v>
      </c>
      <c r="BJ21" s="80" t="s">
        <v>267</v>
      </c>
      <c r="BK21" s="87">
        <v>5959</v>
      </c>
      <c r="BL21" s="87" t="s">
        <v>268</v>
      </c>
      <c r="BM21" s="87" t="s">
        <v>269</v>
      </c>
      <c r="BN21" s="87">
        <v>2016</v>
      </c>
      <c r="BO21" s="87" t="s">
        <v>270</v>
      </c>
      <c r="BP21" s="87" t="s">
        <v>338</v>
      </c>
      <c r="BQ21" s="87" t="s">
        <v>338</v>
      </c>
      <c r="BR21" s="87" t="s">
        <v>276</v>
      </c>
      <c r="BS21" s="87" t="s">
        <v>358</v>
      </c>
      <c r="BT21" s="87" t="s">
        <v>276</v>
      </c>
      <c r="BU21" s="87" t="s">
        <v>359</v>
      </c>
      <c r="BV21" s="87" t="s">
        <v>273</v>
      </c>
      <c r="BW21" s="87" t="s">
        <v>360</v>
      </c>
      <c r="BX21" s="87" t="s">
        <v>273</v>
      </c>
      <c r="BY21" s="87" t="s">
        <v>361</v>
      </c>
      <c r="BZ21" s="87">
        <v>1320069</v>
      </c>
      <c r="CA21" s="87" t="s">
        <v>279</v>
      </c>
      <c r="CB21" s="87" t="s">
        <v>362</v>
      </c>
      <c r="CC21" s="87" t="s">
        <v>6</v>
      </c>
    </row>
    <row r="22" spans="1:81" ht="15" customHeight="1" x14ac:dyDescent="0.2">
      <c r="A22" s="205">
        <v>17</v>
      </c>
      <c r="B22" s="87">
        <v>1320090</v>
      </c>
      <c r="C22" s="87" t="s">
        <v>323</v>
      </c>
      <c r="E22" s="87" t="s">
        <v>242</v>
      </c>
      <c r="F22" s="87" t="s">
        <v>243</v>
      </c>
      <c r="G22" s="80">
        <v>43472</v>
      </c>
      <c r="H22" s="80" t="s">
        <v>324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325</v>
      </c>
      <c r="Q22" s="87" t="s">
        <v>245</v>
      </c>
      <c r="R22" s="87" t="s">
        <v>324</v>
      </c>
      <c r="S22" s="87" t="s">
        <v>324</v>
      </c>
      <c r="T22" s="87">
        <v>1</v>
      </c>
      <c r="U22" s="87" t="s">
        <v>29</v>
      </c>
      <c r="V22" s="87" t="s">
        <v>326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371</v>
      </c>
      <c r="AB22" s="87" t="s">
        <v>249</v>
      </c>
      <c r="AC22" s="81" t="s">
        <v>8156</v>
      </c>
      <c r="AD22" s="87" t="s">
        <v>372</v>
      </c>
      <c r="AE22" s="87" t="s">
        <v>8157</v>
      </c>
      <c r="AF22" s="87" t="s">
        <v>8261</v>
      </c>
      <c r="AG22" s="88">
        <v>1602849324946</v>
      </c>
      <c r="AH22" s="114" t="s">
        <v>253</v>
      </c>
      <c r="AI22" s="87" t="s">
        <v>254</v>
      </c>
      <c r="AJ22" s="87" t="s">
        <v>330</v>
      </c>
      <c r="AK22" s="87" t="s">
        <v>373</v>
      </c>
      <c r="AL22" s="87">
        <v>1237506</v>
      </c>
      <c r="AM22" s="87" t="s">
        <v>315</v>
      </c>
      <c r="AN22" s="87" t="s">
        <v>243</v>
      </c>
      <c r="AO22" s="87" t="s">
        <v>356</v>
      </c>
      <c r="AP22" s="87" t="s">
        <v>333</v>
      </c>
      <c r="AQ22" s="87" t="s">
        <v>8148</v>
      </c>
      <c r="AR22" s="87" t="s">
        <v>334</v>
      </c>
      <c r="AS22" s="87">
        <v>50</v>
      </c>
      <c r="AU22" s="87" t="s">
        <v>357</v>
      </c>
      <c r="AV22" s="87">
        <v>5172128</v>
      </c>
      <c r="AW22" s="87">
        <v>1320088</v>
      </c>
      <c r="AX22" s="87" t="s">
        <v>262</v>
      </c>
      <c r="AY22" s="87">
        <v>500</v>
      </c>
      <c r="AZ22" s="87" t="s">
        <v>264</v>
      </c>
      <c r="BA22" s="87" t="s">
        <v>326</v>
      </c>
      <c r="BB22" s="87">
        <v>84030</v>
      </c>
      <c r="BC22" s="87" t="s">
        <v>6</v>
      </c>
      <c r="BD22" s="87" t="s">
        <v>337</v>
      </c>
      <c r="BE22" s="87" t="s">
        <v>337</v>
      </c>
      <c r="BF22" s="87" t="s">
        <v>326</v>
      </c>
      <c r="BG22" s="87" t="s">
        <v>6</v>
      </c>
      <c r="BH22" s="80" t="s">
        <v>242</v>
      </c>
      <c r="BI22" s="80">
        <v>43472</v>
      </c>
      <c r="BJ22" s="80" t="s">
        <v>267</v>
      </c>
      <c r="BK22" s="87">
        <v>5959</v>
      </c>
      <c r="BL22" s="87" t="s">
        <v>268</v>
      </c>
      <c r="BM22" s="87" t="s">
        <v>269</v>
      </c>
      <c r="BN22" s="87">
        <v>2016</v>
      </c>
      <c r="BO22" s="87" t="s">
        <v>270</v>
      </c>
      <c r="BP22" s="87" t="s">
        <v>338</v>
      </c>
      <c r="BQ22" s="87" t="s">
        <v>338</v>
      </c>
      <c r="BR22" s="87" t="s">
        <v>273</v>
      </c>
      <c r="BS22" s="87" t="s">
        <v>374</v>
      </c>
      <c r="BT22" s="87" t="s">
        <v>273</v>
      </c>
      <c r="BU22" s="87" t="s">
        <v>375</v>
      </c>
      <c r="BV22" s="87" t="s">
        <v>276</v>
      </c>
      <c r="BW22" s="87" t="s">
        <v>376</v>
      </c>
      <c r="BX22" s="87" t="s">
        <v>276</v>
      </c>
      <c r="BY22" s="87" t="s">
        <v>377</v>
      </c>
      <c r="BZ22" s="87">
        <v>1320088</v>
      </c>
      <c r="CA22" s="87" t="s">
        <v>279</v>
      </c>
      <c r="CB22" s="87" t="s">
        <v>378</v>
      </c>
      <c r="CC22" s="87" t="s">
        <v>138</v>
      </c>
    </row>
    <row r="23" spans="1:81" ht="15" customHeight="1" x14ac:dyDescent="0.2">
      <c r="A23" s="205">
        <v>18</v>
      </c>
      <c r="B23" s="87">
        <v>1320114</v>
      </c>
      <c r="C23" s="87" t="s">
        <v>323</v>
      </c>
      <c r="E23" s="87" t="s">
        <v>242</v>
      </c>
      <c r="F23" s="87" t="s">
        <v>243</v>
      </c>
      <c r="G23" s="80">
        <v>43474</v>
      </c>
      <c r="H23" s="80" t="s">
        <v>324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325</v>
      </c>
      <c r="Q23" s="87" t="s">
        <v>245</v>
      </c>
      <c r="R23" s="87" t="s">
        <v>324</v>
      </c>
      <c r="S23" s="87" t="s">
        <v>324</v>
      </c>
      <c r="T23" s="87">
        <v>3</v>
      </c>
      <c r="U23" s="87" t="s">
        <v>29</v>
      </c>
      <c r="V23" s="87" t="s">
        <v>326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363</v>
      </c>
      <c r="AB23" s="87" t="s">
        <v>249</v>
      </c>
      <c r="AC23" s="87" t="s">
        <v>364</v>
      </c>
      <c r="AD23" s="87" t="s">
        <v>297</v>
      </c>
      <c r="AE23" s="87" t="s">
        <v>354</v>
      </c>
      <c r="AF23" s="87" t="s">
        <v>8261</v>
      </c>
      <c r="AG23" s="88"/>
      <c r="AH23" s="114" t="s">
        <v>253</v>
      </c>
      <c r="AI23" s="87" t="s">
        <v>254</v>
      </c>
      <c r="AJ23" s="87" t="s">
        <v>330</v>
      </c>
      <c r="AK23" s="87" t="s">
        <v>365</v>
      </c>
      <c r="AL23" s="87">
        <v>1237506</v>
      </c>
      <c r="AM23" s="87" t="s">
        <v>315</v>
      </c>
      <c r="AN23" s="87" t="s">
        <v>243</v>
      </c>
      <c r="AO23" s="87" t="s">
        <v>356</v>
      </c>
      <c r="AP23" s="87" t="s">
        <v>333</v>
      </c>
      <c r="AQ23" s="87" t="s">
        <v>8148</v>
      </c>
      <c r="AR23" s="87" t="s">
        <v>334</v>
      </c>
      <c r="AS23" s="87">
        <v>50</v>
      </c>
      <c r="AU23" s="87" t="s">
        <v>357</v>
      </c>
      <c r="AV23" s="87">
        <v>5172154</v>
      </c>
      <c r="AW23" s="87">
        <v>1320113</v>
      </c>
      <c r="AX23" s="87" t="s">
        <v>262</v>
      </c>
      <c r="AY23" s="87">
        <v>500</v>
      </c>
      <c r="AZ23" s="87" t="s">
        <v>264</v>
      </c>
      <c r="BA23" s="87" t="s">
        <v>326</v>
      </c>
      <c r="BB23" s="87">
        <v>84030</v>
      </c>
      <c r="BC23" s="87" t="s">
        <v>6</v>
      </c>
      <c r="BD23" s="87" t="s">
        <v>337</v>
      </c>
      <c r="BE23" s="87" t="s">
        <v>337</v>
      </c>
      <c r="BF23" s="87" t="s">
        <v>326</v>
      </c>
      <c r="BG23" s="87" t="s">
        <v>6</v>
      </c>
      <c r="BH23" s="80" t="s">
        <v>242</v>
      </c>
      <c r="BI23" s="80">
        <v>43474</v>
      </c>
      <c r="BJ23" s="80" t="s">
        <v>267</v>
      </c>
      <c r="BK23" s="87">
        <v>5959</v>
      </c>
      <c r="BL23" s="87" t="s">
        <v>268</v>
      </c>
      <c r="BM23" s="87" t="s">
        <v>269</v>
      </c>
      <c r="BN23" s="87">
        <v>2016</v>
      </c>
      <c r="BO23" s="87" t="s">
        <v>270</v>
      </c>
      <c r="BP23" s="87" t="s">
        <v>338</v>
      </c>
      <c r="BQ23" s="87" t="s">
        <v>338</v>
      </c>
      <c r="BR23" s="87" t="s">
        <v>273</v>
      </c>
      <c r="BS23" s="87" t="s">
        <v>366</v>
      </c>
      <c r="BT23" s="87" t="s">
        <v>273</v>
      </c>
      <c r="BU23" s="87" t="s">
        <v>367</v>
      </c>
      <c r="BV23" s="87" t="s">
        <v>276</v>
      </c>
      <c r="BW23" s="87" t="s">
        <v>368</v>
      </c>
      <c r="BX23" s="87" t="s">
        <v>276</v>
      </c>
      <c r="BY23" s="87" t="s">
        <v>369</v>
      </c>
      <c r="BZ23" s="87">
        <v>1320113</v>
      </c>
      <c r="CA23" s="87" t="s">
        <v>279</v>
      </c>
      <c r="CB23" s="87" t="s">
        <v>370</v>
      </c>
      <c r="CC23" s="87" t="s">
        <v>6</v>
      </c>
    </row>
    <row r="24" spans="1:81" ht="15" customHeight="1" x14ac:dyDescent="0.2">
      <c r="A24" s="205">
        <v>19</v>
      </c>
      <c r="B24" s="87">
        <v>1325927</v>
      </c>
      <c r="C24" s="87" t="s">
        <v>323</v>
      </c>
      <c r="E24" s="87" t="s">
        <v>242</v>
      </c>
      <c r="F24" s="87" t="s">
        <v>282</v>
      </c>
      <c r="G24" s="80">
        <v>43041</v>
      </c>
      <c r="H24" s="80"/>
      <c r="Q24" s="87" t="s">
        <v>245</v>
      </c>
      <c r="R24" s="87" t="s">
        <v>430</v>
      </c>
      <c r="T24" s="87">
        <v>1</v>
      </c>
      <c r="U24" s="87" t="s">
        <v>43</v>
      </c>
      <c r="V24" s="87" t="s">
        <v>431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467</v>
      </c>
      <c r="AB24" s="87" t="s">
        <v>249</v>
      </c>
      <c r="AG24" s="88"/>
      <c r="AH24" s="114" t="s">
        <v>253</v>
      </c>
      <c r="AI24" s="87" t="s">
        <v>254</v>
      </c>
      <c r="AJ24" s="87" t="s">
        <v>330</v>
      </c>
      <c r="AK24" s="87" t="s">
        <v>468</v>
      </c>
      <c r="AL24" s="87">
        <v>1232305</v>
      </c>
      <c r="AM24" s="87" t="s">
        <v>469</v>
      </c>
      <c r="AN24" s="87" t="s">
        <v>282</v>
      </c>
      <c r="AO24" s="87" t="s">
        <v>436</v>
      </c>
      <c r="AP24" s="87" t="s">
        <v>333</v>
      </c>
      <c r="AQ24" s="87" t="s">
        <v>8153</v>
      </c>
      <c r="AR24" s="87" t="s">
        <v>260</v>
      </c>
      <c r="AS24" s="87">
        <v>50</v>
      </c>
      <c r="AT24" s="87">
        <v>572828007</v>
      </c>
      <c r="AU24" s="87" t="s">
        <v>470</v>
      </c>
      <c r="AV24" s="87">
        <v>5006590</v>
      </c>
      <c r="AW24" s="87">
        <v>1325933</v>
      </c>
      <c r="AX24" s="87" t="s">
        <v>262</v>
      </c>
      <c r="AY24" s="87" t="s">
        <v>438</v>
      </c>
      <c r="AZ24" s="87" t="s">
        <v>264</v>
      </c>
      <c r="BA24" s="87" t="s">
        <v>431</v>
      </c>
      <c r="BB24" s="87">
        <v>13320</v>
      </c>
      <c r="BC24" s="87" t="s">
        <v>471</v>
      </c>
      <c r="BD24" s="87" t="s">
        <v>439</v>
      </c>
      <c r="BE24" s="87" t="s">
        <v>439</v>
      </c>
      <c r="BF24" s="87" t="s">
        <v>431</v>
      </c>
      <c r="BG24" s="87" t="s">
        <v>15</v>
      </c>
      <c r="BH24" s="80" t="s">
        <v>242</v>
      </c>
      <c r="BI24" s="80">
        <v>43041</v>
      </c>
      <c r="BJ24" s="80" t="s">
        <v>267</v>
      </c>
      <c r="BK24" s="87">
        <v>5566</v>
      </c>
      <c r="BL24" s="87" t="s">
        <v>268</v>
      </c>
      <c r="BM24" s="87" t="s">
        <v>269</v>
      </c>
      <c r="BN24" s="87">
        <v>2016</v>
      </c>
      <c r="BO24" s="87" t="s">
        <v>270</v>
      </c>
      <c r="BP24" s="87" t="s">
        <v>271</v>
      </c>
      <c r="BQ24" s="87" t="s">
        <v>272</v>
      </c>
      <c r="BR24" s="87" t="s">
        <v>273</v>
      </c>
      <c r="BS24" s="87" t="s">
        <v>472</v>
      </c>
      <c r="BT24" s="87" t="s">
        <v>273</v>
      </c>
      <c r="BU24" s="87" t="s">
        <v>473</v>
      </c>
      <c r="BV24" s="87" t="s">
        <v>276</v>
      </c>
      <c r="BW24" s="87" t="s">
        <v>474</v>
      </c>
      <c r="BX24" s="87" t="s">
        <v>276</v>
      </c>
      <c r="BY24" s="87" t="s">
        <v>475</v>
      </c>
      <c r="BZ24" s="87">
        <v>1325933</v>
      </c>
      <c r="CA24" s="87" t="s">
        <v>279</v>
      </c>
      <c r="CB24" s="87" t="s">
        <v>476</v>
      </c>
      <c r="CC24" s="87" t="s">
        <v>15</v>
      </c>
    </row>
    <row r="25" spans="1:81" ht="15" customHeight="1" x14ac:dyDescent="0.2">
      <c r="A25" s="205">
        <v>20</v>
      </c>
      <c r="B25" s="87">
        <v>1339812</v>
      </c>
      <c r="C25" s="87" t="s">
        <v>323</v>
      </c>
      <c r="E25" s="87" t="s">
        <v>242</v>
      </c>
      <c r="F25" s="87" t="s">
        <v>282</v>
      </c>
      <c r="G25" s="80">
        <v>43427</v>
      </c>
      <c r="H25" s="80"/>
      <c r="Q25" s="87" t="s">
        <v>245</v>
      </c>
      <c r="R25" s="87" t="s">
        <v>430</v>
      </c>
      <c r="T25" s="87">
        <v>1</v>
      </c>
      <c r="U25" s="87" t="s">
        <v>46</v>
      </c>
      <c r="V25" s="87" t="s">
        <v>431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432</v>
      </c>
      <c r="AB25" s="87" t="s">
        <v>249</v>
      </c>
      <c r="AG25" s="88"/>
      <c r="AH25" s="114" t="s">
        <v>253</v>
      </c>
      <c r="AI25" s="87" t="s">
        <v>254</v>
      </c>
      <c r="AJ25" s="87" t="s">
        <v>433</v>
      </c>
      <c r="AK25" s="87" t="s">
        <v>434</v>
      </c>
      <c r="AL25" s="87">
        <v>1239406</v>
      </c>
      <c r="AM25" s="87" t="s">
        <v>435</v>
      </c>
      <c r="AN25" s="87" t="s">
        <v>282</v>
      </c>
      <c r="AO25" s="87" t="s">
        <v>436</v>
      </c>
      <c r="AP25" s="87" t="s">
        <v>333</v>
      </c>
      <c r="AQ25" s="87" t="s">
        <v>8153</v>
      </c>
      <c r="AR25" s="87" t="s">
        <v>260</v>
      </c>
      <c r="AS25" s="87">
        <v>50</v>
      </c>
      <c r="AT25" s="87">
        <v>572828007</v>
      </c>
      <c r="AU25" s="87" t="s">
        <v>437</v>
      </c>
      <c r="AV25" s="87">
        <v>5096059</v>
      </c>
      <c r="AW25" s="87">
        <v>1339818</v>
      </c>
      <c r="AX25" s="87" t="s">
        <v>262</v>
      </c>
      <c r="AY25" s="87" t="s">
        <v>438</v>
      </c>
      <c r="AZ25" s="87" t="s">
        <v>264</v>
      </c>
      <c r="BA25" s="87" t="s">
        <v>431</v>
      </c>
      <c r="BB25" s="87">
        <v>13320</v>
      </c>
      <c r="BC25" s="87" t="s">
        <v>17</v>
      </c>
      <c r="BD25" s="87" t="s">
        <v>439</v>
      </c>
      <c r="BE25" s="87" t="s">
        <v>439</v>
      </c>
      <c r="BF25" s="87" t="s">
        <v>431</v>
      </c>
      <c r="BG25" s="87" t="s">
        <v>17</v>
      </c>
      <c r="BH25" s="80" t="s">
        <v>242</v>
      </c>
      <c r="BI25" s="80">
        <v>43427</v>
      </c>
      <c r="BJ25" s="80" t="s">
        <v>267</v>
      </c>
      <c r="BK25" s="87">
        <v>5566</v>
      </c>
      <c r="BL25" s="87" t="s">
        <v>440</v>
      </c>
      <c r="BM25" s="87" t="s">
        <v>269</v>
      </c>
      <c r="BN25" s="87">
        <v>2017</v>
      </c>
      <c r="BO25" s="87" t="s">
        <v>249</v>
      </c>
      <c r="BP25" s="87" t="s">
        <v>271</v>
      </c>
      <c r="BQ25" s="87" t="s">
        <v>272</v>
      </c>
      <c r="BR25" s="87" t="s">
        <v>441</v>
      </c>
      <c r="BS25" s="87">
        <v>571870</v>
      </c>
      <c r="BT25" s="87" t="s">
        <v>441</v>
      </c>
      <c r="BU25" s="87">
        <v>571869</v>
      </c>
      <c r="BZ25" s="87">
        <v>1339818</v>
      </c>
      <c r="CA25" s="87" t="s">
        <v>279</v>
      </c>
      <c r="CB25" s="87" t="s">
        <v>442</v>
      </c>
      <c r="CC25" s="87" t="s">
        <v>17</v>
      </c>
    </row>
    <row r="26" spans="1:81" ht="15" customHeight="1" x14ac:dyDescent="0.2">
      <c r="A26" s="205">
        <v>21</v>
      </c>
      <c r="B26" s="87">
        <v>1345851</v>
      </c>
      <c r="C26" s="87" t="s">
        <v>457</v>
      </c>
      <c r="E26" s="87" t="s">
        <v>242</v>
      </c>
      <c r="F26" s="87" t="s">
        <v>282</v>
      </c>
      <c r="G26" s="80">
        <v>43404</v>
      </c>
      <c r="H26" s="80"/>
      <c r="Q26" s="87" t="s">
        <v>245</v>
      </c>
      <c r="R26" s="87" t="s">
        <v>430</v>
      </c>
      <c r="T26" s="87">
        <v>3</v>
      </c>
      <c r="U26" s="87" t="s">
        <v>41</v>
      </c>
      <c r="V26" s="87" t="s">
        <v>431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458</v>
      </c>
      <c r="AB26" s="87" t="s">
        <v>249</v>
      </c>
      <c r="AG26" s="88"/>
      <c r="AH26" s="114" t="s">
        <v>459</v>
      </c>
      <c r="AI26" s="87" t="s">
        <v>254</v>
      </c>
      <c r="AJ26" s="87" t="s">
        <v>460</v>
      </c>
      <c r="AK26" s="87" t="s">
        <v>461</v>
      </c>
      <c r="AL26" s="87">
        <v>1240661</v>
      </c>
      <c r="AM26" s="87" t="s">
        <v>315</v>
      </c>
      <c r="AN26" s="87" t="s">
        <v>282</v>
      </c>
      <c r="AO26" s="87" t="s">
        <v>436</v>
      </c>
      <c r="AP26" s="87" t="s">
        <v>333</v>
      </c>
      <c r="AQ26" s="87" t="s">
        <v>8153</v>
      </c>
      <c r="AR26" s="87" t="s">
        <v>260</v>
      </c>
      <c r="AS26" s="87">
        <v>50</v>
      </c>
      <c r="AT26" s="87">
        <v>572828007</v>
      </c>
      <c r="AU26" s="87" t="s">
        <v>462</v>
      </c>
      <c r="AV26" s="87">
        <v>5172066</v>
      </c>
      <c r="AW26" s="87">
        <v>1345853</v>
      </c>
      <c r="AX26" s="87" t="s">
        <v>262</v>
      </c>
      <c r="AY26" s="87" t="s">
        <v>438</v>
      </c>
      <c r="AZ26" s="87" t="s">
        <v>264</v>
      </c>
      <c r="BA26" s="87" t="s">
        <v>431</v>
      </c>
      <c r="BB26" s="87">
        <v>13320</v>
      </c>
      <c r="BC26" s="87" t="s">
        <v>463</v>
      </c>
      <c r="BD26" s="87" t="s">
        <v>439</v>
      </c>
      <c r="BE26" s="87" t="s">
        <v>439</v>
      </c>
      <c r="BF26" s="87" t="s">
        <v>431</v>
      </c>
      <c r="BG26" s="87" t="s">
        <v>12</v>
      </c>
      <c r="BH26" s="80" t="s">
        <v>242</v>
      </c>
      <c r="BI26" s="80">
        <v>43404</v>
      </c>
      <c r="BJ26" s="80" t="s">
        <v>267</v>
      </c>
      <c r="BK26" s="87">
        <v>5566</v>
      </c>
      <c r="BL26" s="87" t="s">
        <v>268</v>
      </c>
      <c r="BM26" s="87" t="s">
        <v>464</v>
      </c>
      <c r="BN26" s="87">
        <v>2017</v>
      </c>
      <c r="BO26" s="87" t="s">
        <v>249</v>
      </c>
      <c r="BP26" s="87" t="s">
        <v>271</v>
      </c>
      <c r="BQ26" s="87" t="s">
        <v>272</v>
      </c>
      <c r="BR26" s="87" t="s">
        <v>465</v>
      </c>
      <c r="BS26" s="87">
        <v>573214</v>
      </c>
      <c r="BT26" s="87" t="s">
        <v>465</v>
      </c>
      <c r="BU26" s="87">
        <v>573213</v>
      </c>
      <c r="BZ26" s="87">
        <v>1345853</v>
      </c>
      <c r="CA26" s="87" t="s">
        <v>279</v>
      </c>
      <c r="CB26" s="87" t="s">
        <v>466</v>
      </c>
      <c r="CC26" s="87" t="s">
        <v>12</v>
      </c>
    </row>
    <row r="27" spans="1:81" ht="15" customHeight="1" x14ac:dyDescent="0.2">
      <c r="A27" s="205">
        <v>22</v>
      </c>
      <c r="B27" s="87">
        <v>1352268</v>
      </c>
      <c r="C27" s="87" t="s">
        <v>323</v>
      </c>
      <c r="E27" s="87" t="s">
        <v>242</v>
      </c>
      <c r="F27" s="87" t="s">
        <v>243</v>
      </c>
      <c r="G27" s="80">
        <v>43749</v>
      </c>
      <c r="H27" s="80" t="s">
        <v>324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325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324</v>
      </c>
      <c r="S27" s="87" t="s">
        <v>324</v>
      </c>
      <c r="T27" s="87">
        <v>6</v>
      </c>
      <c r="U27" s="87" t="s">
        <v>31</v>
      </c>
      <c r="V27" s="87" t="s">
        <v>326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327</v>
      </c>
      <c r="AB27" s="87" t="s">
        <v>249</v>
      </c>
      <c r="AC27" s="81" t="s">
        <v>328</v>
      </c>
      <c r="AD27" s="87" t="s">
        <v>311</v>
      </c>
      <c r="AE27" s="87" t="s">
        <v>329</v>
      </c>
      <c r="AF27" s="87" t="s">
        <v>8261</v>
      </c>
      <c r="AG27" s="88">
        <v>1589932800000</v>
      </c>
      <c r="AH27" s="114" t="s">
        <v>253</v>
      </c>
      <c r="AI27" s="87" t="s">
        <v>254</v>
      </c>
      <c r="AJ27" s="87" t="s">
        <v>330</v>
      </c>
      <c r="AK27" s="87" t="s">
        <v>331</v>
      </c>
      <c r="AL27" s="87">
        <v>1242185</v>
      </c>
      <c r="AM27" s="87" t="s">
        <v>315</v>
      </c>
      <c r="AN27" s="87" t="s">
        <v>243</v>
      </c>
      <c r="AO27" s="87" t="s">
        <v>332</v>
      </c>
      <c r="AP27" s="87" t="s">
        <v>333</v>
      </c>
      <c r="AQ27" s="87" t="s">
        <v>8148</v>
      </c>
      <c r="AR27" s="87" t="s">
        <v>334</v>
      </c>
      <c r="AS27" s="87">
        <v>50</v>
      </c>
      <c r="AU27" s="87" t="s">
        <v>335</v>
      </c>
      <c r="AV27" s="87">
        <v>5414278</v>
      </c>
      <c r="AW27" s="87">
        <v>1352336</v>
      </c>
      <c r="AX27" s="87" t="s">
        <v>262</v>
      </c>
      <c r="AY27" s="87">
        <v>500</v>
      </c>
      <c r="AZ27" s="87" t="s">
        <v>264</v>
      </c>
      <c r="BA27" s="87" t="s">
        <v>326</v>
      </c>
      <c r="BB27" s="87">
        <v>84130</v>
      </c>
      <c r="BC27" s="87" t="s">
        <v>336</v>
      </c>
      <c r="BD27" s="87" t="s">
        <v>337</v>
      </c>
      <c r="BE27" s="87" t="s">
        <v>337</v>
      </c>
      <c r="BF27" s="87" t="s">
        <v>326</v>
      </c>
      <c r="BG27" s="87" t="s">
        <v>8</v>
      </c>
      <c r="BH27" s="80" t="s">
        <v>242</v>
      </c>
      <c r="BI27" s="80">
        <v>43749</v>
      </c>
      <c r="BJ27" s="80" t="s">
        <v>267</v>
      </c>
      <c r="BK27" s="87">
        <v>5959</v>
      </c>
      <c r="BL27" s="87" t="s">
        <v>268</v>
      </c>
      <c r="BM27" s="87" t="s">
        <v>269</v>
      </c>
      <c r="BN27" s="87">
        <v>2017</v>
      </c>
      <c r="BO27" s="87" t="s">
        <v>249</v>
      </c>
      <c r="BP27" s="87" t="s">
        <v>338</v>
      </c>
      <c r="BQ27" s="87" t="s">
        <v>338</v>
      </c>
      <c r="BR27" s="87" t="s">
        <v>273</v>
      </c>
      <c r="BS27" s="87" t="s">
        <v>339</v>
      </c>
      <c r="BT27" s="87" t="s">
        <v>273</v>
      </c>
      <c r="BU27" s="87" t="s">
        <v>340</v>
      </c>
      <c r="BV27" s="87" t="s">
        <v>276</v>
      </c>
      <c r="BW27" s="87" t="s">
        <v>341</v>
      </c>
      <c r="BX27" s="87" t="s">
        <v>276</v>
      </c>
      <c r="BY27" s="87" t="s">
        <v>342</v>
      </c>
      <c r="BZ27" s="87">
        <v>1352336</v>
      </c>
      <c r="CA27" s="87" t="s">
        <v>279</v>
      </c>
      <c r="CB27" s="87" t="s">
        <v>343</v>
      </c>
      <c r="CC27" s="87" t="s">
        <v>8</v>
      </c>
    </row>
    <row r="28" spans="1:81" ht="15" customHeight="1" x14ac:dyDescent="0.2">
      <c r="A28" s="205">
        <v>23</v>
      </c>
      <c r="B28" s="87">
        <v>1352323</v>
      </c>
      <c r="C28" s="87" t="s">
        <v>323</v>
      </c>
      <c r="E28" s="87" t="s">
        <v>242</v>
      </c>
      <c r="F28" s="87" t="s">
        <v>243</v>
      </c>
      <c r="G28" s="80">
        <v>43748</v>
      </c>
      <c r="H28" s="80" t="s">
        <v>324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325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324</v>
      </c>
      <c r="S28" s="87" t="s">
        <v>324</v>
      </c>
      <c r="T28" s="87">
        <v>7</v>
      </c>
      <c r="U28" s="87" t="s">
        <v>31</v>
      </c>
      <c r="V28" s="87" t="s">
        <v>326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344</v>
      </c>
      <c r="AB28" s="87" t="s">
        <v>249</v>
      </c>
      <c r="AC28" s="81" t="s">
        <v>345</v>
      </c>
      <c r="AD28" s="87" t="s">
        <v>311</v>
      </c>
      <c r="AE28" s="87" t="s">
        <v>346</v>
      </c>
      <c r="AF28" s="87" t="s">
        <v>8261</v>
      </c>
      <c r="AG28" s="88">
        <v>1593648000000</v>
      </c>
      <c r="AH28" s="114" t="s">
        <v>253</v>
      </c>
      <c r="AI28" s="87" t="s">
        <v>254</v>
      </c>
      <c r="AJ28" s="87" t="s">
        <v>330</v>
      </c>
      <c r="AK28" s="87" t="s">
        <v>347</v>
      </c>
      <c r="AL28" s="87">
        <v>1242185</v>
      </c>
      <c r="AM28" s="87" t="s">
        <v>315</v>
      </c>
      <c r="AN28" s="87" t="s">
        <v>243</v>
      </c>
      <c r="AO28" s="87" t="s">
        <v>332</v>
      </c>
      <c r="AP28" s="87" t="s">
        <v>333</v>
      </c>
      <c r="AQ28" s="87" t="s">
        <v>8148</v>
      </c>
      <c r="AR28" s="87" t="s">
        <v>334</v>
      </c>
      <c r="AS28" s="87">
        <v>50</v>
      </c>
      <c r="AU28" s="87" t="s">
        <v>335</v>
      </c>
      <c r="AV28" s="87">
        <v>5410292</v>
      </c>
      <c r="AW28" s="87">
        <v>1352333</v>
      </c>
      <c r="AX28" s="87" t="s">
        <v>262</v>
      </c>
      <c r="AY28" s="87">
        <v>500</v>
      </c>
      <c r="AZ28" s="87" t="s">
        <v>264</v>
      </c>
      <c r="BA28" s="87" t="s">
        <v>326</v>
      </c>
      <c r="BB28" s="87">
        <v>84130</v>
      </c>
      <c r="BC28" s="87" t="s">
        <v>336</v>
      </c>
      <c r="BD28" s="87" t="s">
        <v>337</v>
      </c>
      <c r="BE28" s="87" t="s">
        <v>337</v>
      </c>
      <c r="BF28" s="87" t="s">
        <v>326</v>
      </c>
      <c r="BG28" s="87" t="s">
        <v>8</v>
      </c>
      <c r="BH28" s="80" t="s">
        <v>242</v>
      </c>
      <c r="BI28" s="80">
        <v>43748</v>
      </c>
      <c r="BJ28" s="80" t="s">
        <v>267</v>
      </c>
      <c r="BK28" s="87">
        <v>5959</v>
      </c>
      <c r="BL28" s="87" t="s">
        <v>268</v>
      </c>
      <c r="BM28" s="87" t="s">
        <v>269</v>
      </c>
      <c r="BN28" s="87">
        <v>2017</v>
      </c>
      <c r="BO28" s="87" t="s">
        <v>249</v>
      </c>
      <c r="BP28" s="87" t="s">
        <v>338</v>
      </c>
      <c r="BQ28" s="87" t="s">
        <v>338</v>
      </c>
      <c r="BR28" s="87" t="s">
        <v>273</v>
      </c>
      <c r="BS28" s="87" t="s">
        <v>348</v>
      </c>
      <c r="BT28" s="87" t="s">
        <v>273</v>
      </c>
      <c r="BU28" s="87" t="s">
        <v>349</v>
      </c>
      <c r="BV28" s="87" t="s">
        <v>276</v>
      </c>
      <c r="BW28" s="87" t="s">
        <v>350</v>
      </c>
      <c r="BX28" s="87" t="s">
        <v>276</v>
      </c>
      <c r="BY28" s="87" t="s">
        <v>351</v>
      </c>
      <c r="BZ28" s="87">
        <v>1352333</v>
      </c>
      <c r="CA28" s="87" t="s">
        <v>279</v>
      </c>
      <c r="CB28" s="87" t="s">
        <v>352</v>
      </c>
      <c r="CC28" s="87" t="s">
        <v>8</v>
      </c>
    </row>
    <row r="29" spans="1:81" ht="15" customHeight="1" x14ac:dyDescent="0.2">
      <c r="A29" s="205">
        <v>24</v>
      </c>
      <c r="B29" s="87">
        <v>1361965</v>
      </c>
      <c r="C29" s="87" t="s">
        <v>564</v>
      </c>
      <c r="E29" s="87" t="s">
        <v>242</v>
      </c>
      <c r="F29" s="87" t="s">
        <v>282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325</v>
      </c>
      <c r="N29" s="80"/>
      <c r="O29" s="80"/>
      <c r="Q29" s="87" t="s">
        <v>245</v>
      </c>
      <c r="R29" s="87" t="s">
        <v>477</v>
      </c>
      <c r="S29" s="87" t="s">
        <v>477</v>
      </c>
      <c r="T29" s="87">
        <v>1</v>
      </c>
      <c r="U29" s="87" t="s">
        <v>83</v>
      </c>
      <c r="V29" s="87" t="s">
        <v>565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566</v>
      </c>
      <c r="AB29" s="87" t="s">
        <v>249</v>
      </c>
      <c r="AG29" s="88"/>
      <c r="AH29" s="114" t="s">
        <v>253</v>
      </c>
      <c r="AI29" s="87" t="s">
        <v>254</v>
      </c>
      <c r="AJ29" s="87" t="s">
        <v>424</v>
      </c>
      <c r="AK29" s="87" t="s">
        <v>567</v>
      </c>
      <c r="AL29" s="87">
        <v>1221105</v>
      </c>
      <c r="AM29" s="87" t="s">
        <v>257</v>
      </c>
      <c r="AN29" s="87" t="s">
        <v>282</v>
      </c>
      <c r="AO29" s="87" t="s">
        <v>568</v>
      </c>
      <c r="AP29" s="87" t="s">
        <v>333</v>
      </c>
      <c r="AQ29" s="87" t="s">
        <v>8154</v>
      </c>
      <c r="AR29" s="87" t="s">
        <v>334</v>
      </c>
      <c r="AS29" s="87">
        <v>50</v>
      </c>
      <c r="AU29" s="87" t="s">
        <v>569</v>
      </c>
      <c r="AV29" s="87">
        <v>5316214</v>
      </c>
      <c r="AW29" s="87">
        <v>1362087</v>
      </c>
      <c r="AX29" s="87" t="s">
        <v>262</v>
      </c>
      <c r="AY29" s="87" t="s">
        <v>263</v>
      </c>
      <c r="AZ29" s="87" t="s">
        <v>264</v>
      </c>
      <c r="BA29" s="87" t="s">
        <v>565</v>
      </c>
      <c r="BB29" s="87">
        <v>80133</v>
      </c>
      <c r="BC29" s="87" t="s">
        <v>82</v>
      </c>
      <c r="BD29" s="87" t="s">
        <v>452</v>
      </c>
      <c r="BE29" s="87" t="s">
        <v>452</v>
      </c>
      <c r="BF29" s="87" t="s">
        <v>565</v>
      </c>
      <c r="BG29" s="87" t="s">
        <v>82</v>
      </c>
      <c r="BH29" s="80" t="s">
        <v>242</v>
      </c>
      <c r="BI29" s="80">
        <v>43665</v>
      </c>
      <c r="BJ29" s="80" t="s">
        <v>267</v>
      </c>
      <c r="BK29" s="87">
        <v>7359</v>
      </c>
      <c r="BL29" s="87" t="s">
        <v>440</v>
      </c>
      <c r="BM29" s="87" t="s">
        <v>269</v>
      </c>
      <c r="BN29" s="87">
        <v>2017</v>
      </c>
      <c r="BO29" s="87" t="s">
        <v>249</v>
      </c>
      <c r="BP29" s="87" t="s">
        <v>570</v>
      </c>
      <c r="BQ29" s="87" t="s">
        <v>570</v>
      </c>
      <c r="BR29" s="87" t="s">
        <v>455</v>
      </c>
      <c r="BS29" s="87">
        <v>576453</v>
      </c>
      <c r="BT29" s="87" t="s">
        <v>455</v>
      </c>
      <c r="BU29" s="87">
        <v>576452</v>
      </c>
      <c r="BZ29" s="87">
        <v>1362087</v>
      </c>
      <c r="CA29" s="87" t="s">
        <v>279</v>
      </c>
      <c r="CB29" s="87" t="s">
        <v>571</v>
      </c>
      <c r="CC29" s="87" t="s">
        <v>82</v>
      </c>
    </row>
    <row r="30" spans="1:81" ht="15" customHeight="1" x14ac:dyDescent="0.2">
      <c r="A30" s="205">
        <v>25</v>
      </c>
      <c r="B30" s="87">
        <v>1364066</v>
      </c>
      <c r="C30" s="87" t="s">
        <v>323</v>
      </c>
      <c r="E30" s="87" t="s">
        <v>281</v>
      </c>
      <c r="F30" s="87" t="s">
        <v>282</v>
      </c>
      <c r="G30" s="80"/>
      <c r="H30" s="80"/>
      <c r="Q30" s="87" t="s">
        <v>245</v>
      </c>
      <c r="R30" s="87" t="s">
        <v>430</v>
      </c>
      <c r="T30" s="87">
        <v>1</v>
      </c>
      <c r="U30" s="87" t="s">
        <v>42</v>
      </c>
      <c r="V30" s="87" t="s">
        <v>431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559</v>
      </c>
      <c r="AB30" s="87" t="s">
        <v>249</v>
      </c>
      <c r="AC30" s="81"/>
      <c r="AD30" s="81"/>
      <c r="AG30" s="88"/>
      <c r="AH30" s="114" t="s">
        <v>253</v>
      </c>
      <c r="AI30" s="87" t="s">
        <v>254</v>
      </c>
      <c r="AJ30" s="87" t="s">
        <v>313</v>
      </c>
      <c r="AK30" s="87" t="s">
        <v>560</v>
      </c>
      <c r="AL30" s="87">
        <v>1215079</v>
      </c>
      <c r="AM30" s="87" t="s">
        <v>315</v>
      </c>
      <c r="AN30" s="87" t="s">
        <v>282</v>
      </c>
      <c r="AO30" s="87" t="s">
        <v>436</v>
      </c>
      <c r="AP30" s="87" t="s">
        <v>333</v>
      </c>
      <c r="AQ30" s="87" t="s">
        <v>8153</v>
      </c>
      <c r="AR30" s="87" t="s">
        <v>260</v>
      </c>
      <c r="AS30" s="87">
        <v>50</v>
      </c>
      <c r="AT30" s="87">
        <v>572828007</v>
      </c>
      <c r="AU30" s="87" t="s">
        <v>561</v>
      </c>
      <c r="AV30" s="87">
        <v>5347212</v>
      </c>
      <c r="AW30" s="87">
        <v>1364065</v>
      </c>
      <c r="AX30" s="87" t="s">
        <v>262</v>
      </c>
      <c r="AY30" s="87" t="s">
        <v>438</v>
      </c>
      <c r="AZ30" s="87" t="s">
        <v>264</v>
      </c>
      <c r="BA30" s="87" t="s">
        <v>431</v>
      </c>
      <c r="BB30" s="87">
        <v>13320</v>
      </c>
      <c r="BC30" s="87" t="s">
        <v>562</v>
      </c>
      <c r="BD30" s="87" t="s">
        <v>439</v>
      </c>
      <c r="BE30" s="87" t="s">
        <v>439</v>
      </c>
      <c r="BF30" s="87" t="s">
        <v>431</v>
      </c>
      <c r="BG30" s="87" t="s">
        <v>14</v>
      </c>
      <c r="BH30" s="80" t="s">
        <v>281</v>
      </c>
      <c r="BI30" s="80"/>
      <c r="BJ30" s="80" t="s">
        <v>267</v>
      </c>
      <c r="BK30" s="87">
        <v>5566</v>
      </c>
      <c r="BL30" s="87" t="s">
        <v>440</v>
      </c>
      <c r="BM30" s="87" t="s">
        <v>269</v>
      </c>
      <c r="BN30" s="87">
        <v>2017</v>
      </c>
      <c r="BO30" s="87" t="s">
        <v>249</v>
      </c>
      <c r="BP30" s="87" t="s">
        <v>271</v>
      </c>
      <c r="BQ30" s="87" t="s">
        <v>272</v>
      </c>
      <c r="BR30" s="87" t="s">
        <v>321</v>
      </c>
      <c r="BS30" s="87">
        <v>576570</v>
      </c>
      <c r="BT30" s="87" t="s">
        <v>321</v>
      </c>
      <c r="BU30" s="87">
        <v>576567</v>
      </c>
      <c r="BZ30" s="87">
        <v>1364065</v>
      </c>
      <c r="CA30" s="87" t="s">
        <v>279</v>
      </c>
      <c r="CB30" s="87" t="s">
        <v>563</v>
      </c>
      <c r="CC30" s="87" t="s">
        <v>14</v>
      </c>
    </row>
    <row r="31" spans="1:81" ht="15" customHeight="1" x14ac:dyDescent="0.2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283</v>
      </c>
      <c r="T31" s="87" t="s">
        <v>21</v>
      </c>
      <c r="U31" s="87" t="s">
        <v>8131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8132</v>
      </c>
      <c r="AB31" s="87" t="s">
        <v>249</v>
      </c>
      <c r="AG31" s="88"/>
      <c r="AH31" s="114" t="s">
        <v>253</v>
      </c>
      <c r="AI31" s="87" t="s">
        <v>254</v>
      </c>
      <c r="AJ31" s="87" t="s">
        <v>255</v>
      </c>
      <c r="AK31" s="87" t="s">
        <v>8133</v>
      </c>
      <c r="AL31" s="87">
        <v>1080000</v>
      </c>
      <c r="AM31" s="87" t="s">
        <v>257</v>
      </c>
      <c r="AN31" s="87" t="s">
        <v>243</v>
      </c>
      <c r="AO31" s="87" t="s">
        <v>258</v>
      </c>
      <c r="AP31" s="87" t="s">
        <v>259</v>
      </c>
      <c r="AQ31" s="87" t="s">
        <v>8151</v>
      </c>
      <c r="AR31" s="87" t="s">
        <v>260</v>
      </c>
      <c r="AS31" s="87">
        <v>50</v>
      </c>
      <c r="AT31" s="87">
        <v>565559379</v>
      </c>
      <c r="AU31" s="87" t="s">
        <v>8134</v>
      </c>
      <c r="AV31" s="87">
        <v>5564325</v>
      </c>
      <c r="AW31" s="87">
        <v>1386133</v>
      </c>
      <c r="AX31" s="87" t="s">
        <v>262</v>
      </c>
      <c r="AY31" s="87" t="s">
        <v>263</v>
      </c>
      <c r="AZ31" s="87" t="s">
        <v>264</v>
      </c>
      <c r="BA31" s="87" t="s">
        <v>247</v>
      </c>
      <c r="BB31" s="87">
        <v>354000</v>
      </c>
      <c r="BC31" s="87" t="s">
        <v>8135</v>
      </c>
      <c r="BD31" s="87" t="s">
        <v>266</v>
      </c>
      <c r="BE31" s="87" t="s">
        <v>266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267</v>
      </c>
      <c r="BK31" s="87">
        <v>6243</v>
      </c>
      <c r="BL31" s="87" t="s">
        <v>268</v>
      </c>
      <c r="BM31" s="87" t="s">
        <v>269</v>
      </c>
      <c r="BN31" s="87">
        <v>2018</v>
      </c>
      <c r="BO31" s="87" t="s">
        <v>249</v>
      </c>
      <c r="BP31" s="87" t="s">
        <v>271</v>
      </c>
      <c r="BQ31" s="87" t="s">
        <v>272</v>
      </c>
      <c r="BR31" s="87" t="s">
        <v>273</v>
      </c>
      <c r="BS31" s="87" t="s">
        <v>8136</v>
      </c>
      <c r="BT31" s="87" t="s">
        <v>273</v>
      </c>
      <c r="BU31" s="87" t="s">
        <v>8137</v>
      </c>
      <c r="BV31" s="87" t="s">
        <v>276</v>
      </c>
      <c r="BW31" s="87" t="s">
        <v>8138</v>
      </c>
      <c r="BX31" s="87" t="s">
        <v>276</v>
      </c>
      <c r="BY31" s="87" t="s">
        <v>8139</v>
      </c>
      <c r="BZ31" s="87">
        <v>1386133</v>
      </c>
      <c r="CA31" s="87" t="s">
        <v>279</v>
      </c>
      <c r="CB31" s="87" t="s">
        <v>8140</v>
      </c>
      <c r="CC31" s="87" t="s">
        <v>4</v>
      </c>
    </row>
    <row r="32" spans="1:81" ht="15" customHeight="1" x14ac:dyDescent="0.2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250</v>
      </c>
      <c r="AD32" s="81" t="s">
        <v>251</v>
      </c>
      <c r="AE32" s="87" t="s">
        <v>252</v>
      </c>
      <c r="AF32" s="87" t="s">
        <v>8261</v>
      </c>
      <c r="AG32" s="88">
        <v>1584103440000</v>
      </c>
      <c r="AH32" s="114" t="s">
        <v>253</v>
      </c>
      <c r="AI32" s="87" t="s">
        <v>254</v>
      </c>
      <c r="AJ32" s="87" t="s">
        <v>255</v>
      </c>
      <c r="AK32" s="87" t="s">
        <v>256</v>
      </c>
      <c r="AL32" s="87">
        <v>1080000</v>
      </c>
      <c r="AM32" s="87" t="s">
        <v>257</v>
      </c>
      <c r="AN32" s="87" t="s">
        <v>243</v>
      </c>
      <c r="AO32" s="87" t="s">
        <v>258</v>
      </c>
      <c r="AP32" s="87" t="s">
        <v>259</v>
      </c>
      <c r="AQ32" s="87" t="s">
        <v>8151</v>
      </c>
      <c r="AR32" s="87" t="s">
        <v>260</v>
      </c>
      <c r="AS32" s="87">
        <v>50</v>
      </c>
      <c r="AT32" s="87">
        <v>565559379</v>
      </c>
      <c r="AU32" s="87" t="s">
        <v>261</v>
      </c>
      <c r="AV32" s="87">
        <v>5615326</v>
      </c>
      <c r="AW32" s="87">
        <v>1386198</v>
      </c>
      <c r="AX32" s="87" t="s">
        <v>262</v>
      </c>
      <c r="AY32" s="87" t="s">
        <v>263</v>
      </c>
      <c r="AZ32" s="87" t="s">
        <v>264</v>
      </c>
      <c r="BA32" s="87" t="s">
        <v>247</v>
      </c>
      <c r="BB32" s="87">
        <v>354000</v>
      </c>
      <c r="BC32" s="87" t="s">
        <v>265</v>
      </c>
      <c r="BD32" s="87" t="s">
        <v>266</v>
      </c>
      <c r="BE32" s="87" t="s">
        <v>266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267</v>
      </c>
      <c r="BK32" s="87">
        <v>6243</v>
      </c>
      <c r="BL32" s="87" t="s">
        <v>268</v>
      </c>
      <c r="BM32" s="87" t="s">
        <v>269</v>
      </c>
      <c r="BN32" s="87">
        <v>2018</v>
      </c>
      <c r="BO32" s="87" t="s">
        <v>270</v>
      </c>
      <c r="BP32" s="87" t="s">
        <v>271</v>
      </c>
      <c r="BQ32" s="87" t="s">
        <v>272</v>
      </c>
      <c r="BR32" s="87" t="s">
        <v>273</v>
      </c>
      <c r="BS32" s="87" t="s">
        <v>274</v>
      </c>
      <c r="BT32" s="87" t="s">
        <v>273</v>
      </c>
      <c r="BU32" s="87" t="s">
        <v>275</v>
      </c>
      <c r="BV32" s="87" t="s">
        <v>276</v>
      </c>
      <c r="BW32" s="87" t="s">
        <v>277</v>
      </c>
      <c r="BX32" s="87" t="s">
        <v>276</v>
      </c>
      <c r="BY32" s="87" t="s">
        <v>278</v>
      </c>
      <c r="BZ32" s="87">
        <v>1386198</v>
      </c>
      <c r="CA32" s="87" t="s">
        <v>279</v>
      </c>
      <c r="CB32" s="87" t="s">
        <v>280</v>
      </c>
      <c r="CC32" s="87" t="s">
        <v>4</v>
      </c>
    </row>
    <row r="33" spans="1:81" ht="15" customHeight="1" x14ac:dyDescent="0.2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295</v>
      </c>
      <c r="AB33" s="87" t="s">
        <v>249</v>
      </c>
      <c r="AC33" s="87" t="s">
        <v>296</v>
      </c>
      <c r="AD33" s="87" t="s">
        <v>297</v>
      </c>
      <c r="AE33" s="87" t="s">
        <v>252</v>
      </c>
      <c r="AF33" s="87" t="s">
        <v>8261</v>
      </c>
      <c r="AG33" s="88">
        <v>1596621507769</v>
      </c>
      <c r="AH33" s="114" t="s">
        <v>253</v>
      </c>
      <c r="AI33" s="87" t="s">
        <v>254</v>
      </c>
      <c r="AJ33" s="87" t="s">
        <v>255</v>
      </c>
      <c r="AK33" s="87" t="s">
        <v>298</v>
      </c>
      <c r="AL33" s="87">
        <v>1080000</v>
      </c>
      <c r="AM33" s="87" t="s">
        <v>257</v>
      </c>
      <c r="AN33" s="87" t="s">
        <v>243</v>
      </c>
      <c r="AO33" s="87" t="s">
        <v>258</v>
      </c>
      <c r="AP33" s="87" t="s">
        <v>259</v>
      </c>
      <c r="AQ33" s="87" t="s">
        <v>8151</v>
      </c>
      <c r="AR33" s="87" t="s">
        <v>260</v>
      </c>
      <c r="AS33" s="87">
        <v>50</v>
      </c>
      <c r="AT33" s="87">
        <v>565559379</v>
      </c>
      <c r="AU33" s="87" t="s">
        <v>299</v>
      </c>
      <c r="AV33" s="87">
        <v>5619338</v>
      </c>
      <c r="AW33" s="87">
        <v>1386252</v>
      </c>
      <c r="AX33" s="87" t="s">
        <v>262</v>
      </c>
      <c r="AY33" s="87" t="s">
        <v>263</v>
      </c>
      <c r="AZ33" s="87" t="s">
        <v>264</v>
      </c>
      <c r="BA33" s="87" t="s">
        <v>247</v>
      </c>
      <c r="BB33" s="87">
        <v>354000</v>
      </c>
      <c r="BC33" s="87" t="s">
        <v>300</v>
      </c>
      <c r="BD33" s="87" t="s">
        <v>266</v>
      </c>
      <c r="BE33" s="87" t="s">
        <v>266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267</v>
      </c>
      <c r="BK33" s="87">
        <v>6243</v>
      </c>
      <c r="BL33" s="87" t="s">
        <v>268</v>
      </c>
      <c r="BM33" s="87" t="s">
        <v>269</v>
      </c>
      <c r="BN33" s="87">
        <v>2018</v>
      </c>
      <c r="BO33" s="87" t="s">
        <v>270</v>
      </c>
      <c r="BP33" s="87" t="s">
        <v>271</v>
      </c>
      <c r="BQ33" s="87" t="s">
        <v>272</v>
      </c>
      <c r="BR33" s="87" t="s">
        <v>273</v>
      </c>
      <c r="BS33" s="87" t="s">
        <v>301</v>
      </c>
      <c r="BT33" s="87" t="s">
        <v>273</v>
      </c>
      <c r="BU33" s="87" t="s">
        <v>302</v>
      </c>
      <c r="BV33" s="87" t="s">
        <v>276</v>
      </c>
      <c r="BW33" s="87" t="s">
        <v>303</v>
      </c>
      <c r="BX33" s="87" t="s">
        <v>276</v>
      </c>
      <c r="BY33" s="87" t="s">
        <v>304</v>
      </c>
      <c r="BZ33" s="87">
        <v>1386252</v>
      </c>
      <c r="CA33" s="87" t="s">
        <v>279</v>
      </c>
      <c r="CB33" s="87" t="s">
        <v>305</v>
      </c>
      <c r="CC33" s="87" t="s">
        <v>4</v>
      </c>
    </row>
    <row r="34" spans="1:81" ht="15" customHeight="1" x14ac:dyDescent="0.2">
      <c r="A34" s="205">
        <v>29</v>
      </c>
      <c r="B34" s="87">
        <v>1393153</v>
      </c>
      <c r="C34" s="87" t="s">
        <v>241</v>
      </c>
      <c r="E34" s="87" t="s">
        <v>306</v>
      </c>
      <c r="F34" s="87" t="s">
        <v>282</v>
      </c>
      <c r="G34" s="80">
        <v>43563</v>
      </c>
      <c r="N34" s="80">
        <v>44293</v>
      </c>
      <c r="O34" s="80">
        <v>43563</v>
      </c>
      <c r="P34" s="87" t="s">
        <v>244</v>
      </c>
      <c r="Q34" s="87" t="s">
        <v>245</v>
      </c>
      <c r="R34" s="87" t="s">
        <v>307</v>
      </c>
      <c r="T34" s="87">
        <v>1</v>
      </c>
      <c r="U34" s="87" t="s">
        <v>28</v>
      </c>
      <c r="V34" s="87" t="s">
        <v>308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309</v>
      </c>
      <c r="AB34" s="87" t="s">
        <v>249</v>
      </c>
      <c r="AC34" s="81" t="s">
        <v>310</v>
      </c>
      <c r="AD34" s="87" t="s">
        <v>311</v>
      </c>
      <c r="AE34" s="87" t="s">
        <v>312</v>
      </c>
      <c r="AF34" s="87" t="s">
        <v>8261</v>
      </c>
      <c r="AG34" s="88">
        <v>1585038697567</v>
      </c>
      <c r="AH34" s="114" t="s">
        <v>253</v>
      </c>
      <c r="AI34" s="87" t="s">
        <v>254</v>
      </c>
      <c r="AJ34" s="87" t="s">
        <v>313</v>
      </c>
      <c r="AK34" s="87" t="s">
        <v>314</v>
      </c>
      <c r="AL34" s="87">
        <v>1215079</v>
      </c>
      <c r="AM34" s="87" t="s">
        <v>315</v>
      </c>
      <c r="AN34" s="87" t="s">
        <v>282</v>
      </c>
      <c r="AO34" s="87" t="s">
        <v>316</v>
      </c>
      <c r="AP34" s="87" t="s">
        <v>259</v>
      </c>
      <c r="AQ34" s="87" t="s">
        <v>8152</v>
      </c>
      <c r="AR34" s="87" t="s">
        <v>260</v>
      </c>
      <c r="AS34" s="87">
        <v>50</v>
      </c>
      <c r="AT34" s="87">
        <v>645478397</v>
      </c>
      <c r="AU34" s="87" t="s">
        <v>317</v>
      </c>
      <c r="AV34" s="87">
        <v>5596333</v>
      </c>
      <c r="AW34" s="87">
        <v>1393154</v>
      </c>
      <c r="AX34" s="87" t="s">
        <v>262</v>
      </c>
      <c r="AY34" s="87" t="s">
        <v>263</v>
      </c>
      <c r="AZ34" s="87" t="s">
        <v>264</v>
      </c>
      <c r="BA34" s="87" t="s">
        <v>318</v>
      </c>
      <c r="BB34" s="87">
        <v>74900</v>
      </c>
      <c r="BC34" s="87" t="s">
        <v>319</v>
      </c>
      <c r="BD34" s="87" t="s">
        <v>320</v>
      </c>
      <c r="BE34" s="87" t="s">
        <v>320</v>
      </c>
      <c r="BF34" s="87" t="s">
        <v>308</v>
      </c>
      <c r="BG34" s="87" t="s">
        <v>5</v>
      </c>
      <c r="BH34" s="80" t="s">
        <v>306</v>
      </c>
      <c r="BI34" s="80">
        <v>43563</v>
      </c>
      <c r="BJ34" s="87" t="s">
        <v>267</v>
      </c>
      <c r="BK34" s="87">
        <v>3929</v>
      </c>
      <c r="BL34" s="87" t="s">
        <v>268</v>
      </c>
      <c r="BM34" s="87" t="s">
        <v>269</v>
      </c>
      <c r="BN34" s="87">
        <v>2018</v>
      </c>
      <c r="BO34" s="87" t="s">
        <v>249</v>
      </c>
      <c r="BP34" s="87" t="s">
        <v>271</v>
      </c>
      <c r="BQ34" s="87" t="s">
        <v>272</v>
      </c>
      <c r="BR34" s="87" t="s">
        <v>321</v>
      </c>
      <c r="BS34" s="87">
        <v>582737</v>
      </c>
      <c r="BT34" s="87" t="s">
        <v>321</v>
      </c>
      <c r="BU34" s="87">
        <v>582738</v>
      </c>
      <c r="BZ34" s="87">
        <v>1393154</v>
      </c>
      <c r="CA34" s="87" t="s">
        <v>279</v>
      </c>
      <c r="CB34" s="87" t="s">
        <v>322</v>
      </c>
      <c r="CC34" s="87" t="s">
        <v>5</v>
      </c>
    </row>
    <row r="35" spans="1:81" ht="15" customHeight="1" x14ac:dyDescent="0.2">
      <c r="A35" s="205">
        <v>30</v>
      </c>
      <c r="B35" s="87">
        <v>1415409</v>
      </c>
      <c r="C35" s="87" t="s">
        <v>524</v>
      </c>
      <c r="E35" s="87" t="s">
        <v>242</v>
      </c>
      <c r="F35" s="87" t="s">
        <v>282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325</v>
      </c>
      <c r="N35" s="80"/>
      <c r="O35" s="80"/>
      <c r="P35" s="80"/>
      <c r="Q35" s="87" t="s">
        <v>245</v>
      </c>
      <c r="R35" s="87" t="s">
        <v>443</v>
      </c>
      <c r="S35" s="87" t="s">
        <v>444</v>
      </c>
      <c r="T35" s="87">
        <v>1</v>
      </c>
      <c r="U35" s="87" t="s">
        <v>37</v>
      </c>
      <c r="V35" s="87" t="s">
        <v>525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526</v>
      </c>
      <c r="AB35" s="87" t="s">
        <v>249</v>
      </c>
      <c r="AE35" s="87" t="s">
        <v>527</v>
      </c>
      <c r="AF35" s="87" t="s">
        <v>8261</v>
      </c>
      <c r="AG35" s="88"/>
      <c r="AH35" s="114" t="s">
        <v>253</v>
      </c>
      <c r="AI35" s="87" t="s">
        <v>254</v>
      </c>
      <c r="AJ35" s="87" t="s">
        <v>513</v>
      </c>
      <c r="AK35" s="87" t="s">
        <v>528</v>
      </c>
      <c r="AL35" s="87">
        <v>1222808</v>
      </c>
      <c r="AM35" s="87" t="s">
        <v>515</v>
      </c>
      <c r="AN35" s="87" t="s">
        <v>282</v>
      </c>
      <c r="AO35" s="87" t="s">
        <v>529</v>
      </c>
      <c r="AP35" s="87" t="s">
        <v>530</v>
      </c>
      <c r="AQ35" s="87" t="s">
        <v>8155</v>
      </c>
      <c r="AR35" s="87" t="s">
        <v>334</v>
      </c>
      <c r="AS35" s="87">
        <v>50</v>
      </c>
      <c r="AU35" s="87" t="s">
        <v>531</v>
      </c>
      <c r="AV35" s="87">
        <v>5777326</v>
      </c>
      <c r="AW35" s="87">
        <v>1415365</v>
      </c>
      <c r="AX35" s="87" t="s">
        <v>262</v>
      </c>
      <c r="AY35" s="87" t="s">
        <v>263</v>
      </c>
      <c r="AZ35" s="87" t="s">
        <v>264</v>
      </c>
      <c r="BA35" s="87" t="s">
        <v>532</v>
      </c>
      <c r="BB35" s="87">
        <v>2330</v>
      </c>
      <c r="BC35" s="87" t="s">
        <v>533</v>
      </c>
      <c r="BD35" s="87" t="s">
        <v>452</v>
      </c>
      <c r="BE35" s="87" t="s">
        <v>452</v>
      </c>
      <c r="BF35" s="87" t="s">
        <v>525</v>
      </c>
      <c r="BG35" s="87" t="s">
        <v>13</v>
      </c>
      <c r="BH35" s="80" t="s">
        <v>242</v>
      </c>
      <c r="BI35" s="80">
        <v>43723</v>
      </c>
      <c r="BJ35" s="80" t="s">
        <v>267</v>
      </c>
      <c r="BK35" s="87">
        <v>362924</v>
      </c>
      <c r="BL35" s="87" t="s">
        <v>268</v>
      </c>
      <c r="BM35" s="87" t="s">
        <v>269</v>
      </c>
      <c r="BN35" s="87">
        <v>2018</v>
      </c>
      <c r="BO35" s="87" t="s">
        <v>249</v>
      </c>
      <c r="BP35" s="87" t="s">
        <v>454</v>
      </c>
      <c r="BQ35" s="87" t="s">
        <v>272</v>
      </c>
      <c r="BR35" s="87" t="s">
        <v>273</v>
      </c>
      <c r="BS35" s="87" t="s">
        <v>534</v>
      </c>
      <c r="BT35" s="87" t="s">
        <v>273</v>
      </c>
      <c r="BU35" s="87" t="s">
        <v>535</v>
      </c>
      <c r="BV35" s="87" t="s">
        <v>276</v>
      </c>
      <c r="BW35" s="87" t="s">
        <v>536</v>
      </c>
      <c r="BX35" s="87" t="s">
        <v>276</v>
      </c>
      <c r="BY35" s="87" t="s">
        <v>537</v>
      </c>
      <c r="BZ35" s="87">
        <v>1415365</v>
      </c>
      <c r="CA35" s="87" t="s">
        <v>279</v>
      </c>
      <c r="CB35" s="87" t="s">
        <v>538</v>
      </c>
      <c r="CC35" s="87" t="s">
        <v>13</v>
      </c>
    </row>
    <row r="36" spans="1:81" ht="15" customHeight="1" x14ac:dyDescent="0.2">
      <c r="A36" s="205">
        <v>31</v>
      </c>
      <c r="B36" s="87">
        <v>1415410</v>
      </c>
      <c r="C36" s="87" t="s">
        <v>524</v>
      </c>
      <c r="E36" s="87" t="s">
        <v>242</v>
      </c>
      <c r="F36" s="87" t="s">
        <v>282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325</v>
      </c>
      <c r="Q36" s="87" t="s">
        <v>245</v>
      </c>
      <c r="R36" s="87" t="s">
        <v>443</v>
      </c>
      <c r="S36" s="87" t="s">
        <v>444</v>
      </c>
      <c r="T36" s="87">
        <v>2</v>
      </c>
      <c r="U36" s="87" t="s">
        <v>37</v>
      </c>
      <c r="V36" s="87" t="s">
        <v>532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539</v>
      </c>
      <c r="AB36" s="87" t="s">
        <v>249</v>
      </c>
      <c r="AC36" s="81" t="s">
        <v>8218</v>
      </c>
      <c r="AD36" s="87" t="s">
        <v>372</v>
      </c>
      <c r="AE36" s="87" t="s">
        <v>540</v>
      </c>
      <c r="AF36" s="87" t="s">
        <v>8261</v>
      </c>
      <c r="AG36" s="87">
        <v>1601596800000</v>
      </c>
      <c r="AH36" s="87" t="s">
        <v>253</v>
      </c>
      <c r="AI36" s="87" t="s">
        <v>254</v>
      </c>
      <c r="AJ36" s="87" t="s">
        <v>513</v>
      </c>
      <c r="AK36" s="87" t="s">
        <v>541</v>
      </c>
      <c r="AL36" s="87">
        <v>1222808</v>
      </c>
      <c r="AM36" s="87" t="s">
        <v>515</v>
      </c>
      <c r="AN36" s="87" t="s">
        <v>282</v>
      </c>
      <c r="AO36" s="87" t="s">
        <v>542</v>
      </c>
      <c r="AP36" s="87" t="s">
        <v>530</v>
      </c>
      <c r="AQ36" s="87" t="s">
        <v>8155</v>
      </c>
      <c r="AR36" s="87" t="s">
        <v>334</v>
      </c>
      <c r="AS36" s="87">
        <v>50</v>
      </c>
      <c r="AU36" s="87" t="s">
        <v>531</v>
      </c>
      <c r="AV36" s="87">
        <v>5785330</v>
      </c>
      <c r="AW36" s="87">
        <v>1415367</v>
      </c>
      <c r="AX36" s="87" t="s">
        <v>262</v>
      </c>
      <c r="AY36" s="87" t="s">
        <v>263</v>
      </c>
      <c r="AZ36" s="87" t="s">
        <v>264</v>
      </c>
      <c r="BA36" s="87" t="s">
        <v>532</v>
      </c>
      <c r="BB36" s="87">
        <v>2310</v>
      </c>
      <c r="BC36" s="87" t="s">
        <v>533</v>
      </c>
      <c r="BD36" s="87" t="s">
        <v>452</v>
      </c>
      <c r="BE36" s="87" t="s">
        <v>452</v>
      </c>
      <c r="BF36" s="87" t="s">
        <v>532</v>
      </c>
      <c r="BG36" s="87" t="s">
        <v>10</v>
      </c>
      <c r="BH36" s="80" t="s">
        <v>242</v>
      </c>
      <c r="BI36" s="80">
        <v>43723</v>
      </c>
      <c r="BJ36" s="87" t="s">
        <v>267</v>
      </c>
      <c r="BK36" s="87">
        <v>362924</v>
      </c>
      <c r="BL36" s="87" t="s">
        <v>268</v>
      </c>
      <c r="BM36" s="87" t="s">
        <v>269</v>
      </c>
      <c r="BN36" s="87">
        <v>2018</v>
      </c>
      <c r="BO36" s="87" t="s">
        <v>249</v>
      </c>
      <c r="BP36" s="87" t="s">
        <v>454</v>
      </c>
      <c r="BQ36" s="87" t="s">
        <v>272</v>
      </c>
      <c r="BR36" s="87" t="s">
        <v>273</v>
      </c>
      <c r="BS36" s="87" t="s">
        <v>543</v>
      </c>
      <c r="BT36" s="87" t="s">
        <v>273</v>
      </c>
      <c r="BU36" s="87" t="s">
        <v>544</v>
      </c>
      <c r="BV36" s="87" t="s">
        <v>276</v>
      </c>
      <c r="BW36" s="87" t="s">
        <v>545</v>
      </c>
      <c r="BX36" s="87" t="s">
        <v>276</v>
      </c>
      <c r="BY36" s="87" t="s">
        <v>546</v>
      </c>
      <c r="BZ36" s="87">
        <v>1415367</v>
      </c>
      <c r="CA36" s="87" t="s">
        <v>279</v>
      </c>
      <c r="CB36" s="87" t="s">
        <v>547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572</v>
      </c>
      <c r="C4" s="105" t="s">
        <v>573</v>
      </c>
      <c r="D4" s="127" t="s">
        <v>574</v>
      </c>
      <c r="E4" s="127" t="s">
        <v>575</v>
      </c>
      <c r="F4" s="127" t="s">
        <v>576</v>
      </c>
      <c r="G4" s="127" t="s">
        <v>577</v>
      </c>
      <c r="H4" s="127" t="s">
        <v>578</v>
      </c>
      <c r="I4" s="127" t="s">
        <v>579</v>
      </c>
      <c r="J4" s="127" t="s">
        <v>580</v>
      </c>
      <c r="K4" s="127" t="s">
        <v>581</v>
      </c>
      <c r="L4" s="127" t="s">
        <v>582</v>
      </c>
      <c r="M4" s="127" t="s">
        <v>583</v>
      </c>
      <c r="N4" s="127" t="s">
        <v>584</v>
      </c>
      <c r="O4" s="127" t="s">
        <v>585</v>
      </c>
      <c r="P4" s="127" t="s">
        <v>586</v>
      </c>
      <c r="Q4" s="127" t="s">
        <v>587</v>
      </c>
      <c r="R4" s="127" t="s">
        <v>588</v>
      </c>
      <c r="S4" s="127" t="s">
        <v>589</v>
      </c>
      <c r="T4" s="127" t="s">
        <v>590</v>
      </c>
      <c r="U4" s="127" t="s">
        <v>591</v>
      </c>
      <c r="V4" s="127" t="s">
        <v>592</v>
      </c>
      <c r="W4" s="127" t="s">
        <v>593</v>
      </c>
      <c r="X4" s="127" t="s">
        <v>594</v>
      </c>
      <c r="Y4" s="127" t="s">
        <v>595</v>
      </c>
      <c r="Z4" s="127" t="s">
        <v>596</v>
      </c>
      <c r="AA4" s="127" t="s">
        <v>597</v>
      </c>
      <c r="AB4" s="127" t="s">
        <v>598</v>
      </c>
      <c r="AC4" s="127" t="s">
        <v>599</v>
      </c>
      <c r="AD4" s="127" t="s">
        <v>600</v>
      </c>
      <c r="AE4" s="127" t="s">
        <v>601</v>
      </c>
      <c r="AF4" s="127" t="s">
        <v>602</v>
      </c>
      <c r="AG4" s="127" t="s">
        <v>603</v>
      </c>
      <c r="AH4" s="127" t="s">
        <v>604</v>
      </c>
      <c r="AI4" s="127" t="s">
        <v>605</v>
      </c>
      <c r="AJ4" s="127" t="s">
        <v>606</v>
      </c>
      <c r="AK4" s="127" t="s">
        <v>607</v>
      </c>
      <c r="AL4" s="127" t="s">
        <v>608</v>
      </c>
      <c r="AM4" s="127" t="s">
        <v>609</v>
      </c>
      <c r="AN4" s="127" t="s">
        <v>610</v>
      </c>
      <c r="AO4" s="127" t="s">
        <v>611</v>
      </c>
      <c r="AP4" s="127" t="s">
        <v>612</v>
      </c>
      <c r="AQ4" s="127" t="s">
        <v>613</v>
      </c>
      <c r="AR4" s="127" t="s">
        <v>614</v>
      </c>
      <c r="AS4" s="127" t="s">
        <v>615</v>
      </c>
      <c r="AT4" s="127" t="s">
        <v>616</v>
      </c>
      <c r="AU4" s="127" t="s">
        <v>617</v>
      </c>
      <c r="AV4" s="127" t="s">
        <v>618</v>
      </c>
      <c r="AW4" s="127" t="s">
        <v>619</v>
      </c>
      <c r="AX4" s="127" t="s">
        <v>620</v>
      </c>
      <c r="AY4" s="127" t="s">
        <v>621</v>
      </c>
      <c r="AZ4" s="127" t="s">
        <v>622</v>
      </c>
      <c r="BA4" s="127" t="s">
        <v>623</v>
      </c>
      <c r="BB4" s="127" t="s">
        <v>624</v>
      </c>
      <c r="BC4" s="127" t="s">
        <v>625</v>
      </c>
      <c r="BD4" s="127" t="s">
        <v>626</v>
      </c>
      <c r="BE4" s="127" t="s">
        <v>627</v>
      </c>
      <c r="BF4" s="127" t="s">
        <v>628</v>
      </c>
      <c r="BG4" s="127" t="s">
        <v>629</v>
      </c>
      <c r="BH4" s="127" t="s">
        <v>630</v>
      </c>
      <c r="BI4" s="127" t="s">
        <v>631</v>
      </c>
      <c r="BJ4" s="127" t="s">
        <v>632</v>
      </c>
      <c r="BK4" s="127" t="s">
        <v>633</v>
      </c>
      <c r="BL4" s="127" t="s">
        <v>634</v>
      </c>
      <c r="BM4" s="127" t="s">
        <v>635</v>
      </c>
      <c r="BN4" s="127" t="s">
        <v>636</v>
      </c>
      <c r="BO4" s="127" t="s">
        <v>637</v>
      </c>
      <c r="BP4" s="127" t="s">
        <v>638</v>
      </c>
      <c r="BQ4" s="127" t="s">
        <v>639</v>
      </c>
      <c r="BR4" s="127" t="s">
        <v>640</v>
      </c>
      <c r="BS4" s="127" t="s">
        <v>641</v>
      </c>
      <c r="BT4" s="127" t="s">
        <v>642</v>
      </c>
      <c r="BU4" s="127" t="s">
        <v>643</v>
      </c>
      <c r="BV4" s="127" t="s">
        <v>644</v>
      </c>
      <c r="BW4" s="127" t="s">
        <v>645</v>
      </c>
      <c r="BX4" s="127" t="s">
        <v>646</v>
      </c>
      <c r="BY4" s="127" t="s">
        <v>647</v>
      </c>
      <c r="BZ4" s="127" t="s">
        <v>648</v>
      </c>
      <c r="CA4" s="127" t="s">
        <v>649</v>
      </c>
      <c r="CB4" s="127" t="s">
        <v>650</v>
      </c>
      <c r="CC4" s="127" t="s">
        <v>651</v>
      </c>
      <c r="CD4" s="127" t="s">
        <v>652</v>
      </c>
      <c r="CE4" s="127" t="s">
        <v>653</v>
      </c>
      <c r="CF4" s="127" t="s">
        <v>654</v>
      </c>
      <c r="CG4" s="127" t="s">
        <v>655</v>
      </c>
      <c r="CH4" s="127" t="s">
        <v>656</v>
      </c>
      <c r="CI4" s="127" t="s">
        <v>657</v>
      </c>
      <c r="CJ4" s="127" t="s">
        <v>658</v>
      </c>
      <c r="CK4" s="127" t="s">
        <v>659</v>
      </c>
      <c r="CL4" s="127" t="s">
        <v>660</v>
      </c>
      <c r="CM4" s="127" t="s">
        <v>661</v>
      </c>
      <c r="CN4" s="127" t="s">
        <v>662</v>
      </c>
      <c r="CO4" s="127" t="s">
        <v>663</v>
      </c>
      <c r="CP4" s="127" t="s">
        <v>664</v>
      </c>
      <c r="CQ4" s="127" t="s">
        <v>665</v>
      </c>
      <c r="CR4" s="127" t="s">
        <v>666</v>
      </c>
      <c r="CS4" s="127" t="s">
        <v>667</v>
      </c>
      <c r="CT4" s="127" t="s">
        <v>668</v>
      </c>
      <c r="CU4" s="127" t="s">
        <v>669</v>
      </c>
      <c r="CV4" s="127" t="s">
        <v>670</v>
      </c>
      <c r="CW4" s="127" t="s">
        <v>671</v>
      </c>
      <c r="CX4" s="127" t="s">
        <v>672</v>
      </c>
      <c r="CY4" s="127" t="s">
        <v>673</v>
      </c>
      <c r="CZ4" s="127" t="s">
        <v>674</v>
      </c>
      <c r="DA4" s="127" t="s">
        <v>675</v>
      </c>
      <c r="DB4" s="127" t="s">
        <v>676</v>
      </c>
      <c r="DC4" s="127" t="s">
        <v>677</v>
      </c>
      <c r="DD4" s="127" t="s">
        <v>678</v>
      </c>
      <c r="DE4" s="127" t="s">
        <v>679</v>
      </c>
      <c r="DF4" s="127" t="s">
        <v>680</v>
      </c>
      <c r="DG4" s="127" t="s">
        <v>681</v>
      </c>
      <c r="DH4" s="127" t="s">
        <v>682</v>
      </c>
      <c r="DI4" s="127" t="s">
        <v>683</v>
      </c>
      <c r="DJ4" s="127" t="s">
        <v>684</v>
      </c>
      <c r="DK4" s="127" t="s">
        <v>685</v>
      </c>
      <c r="DL4" s="127" t="s">
        <v>686</v>
      </c>
      <c r="DM4" s="127" t="s">
        <v>687</v>
      </c>
      <c r="DN4" s="127" t="s">
        <v>688</v>
      </c>
      <c r="DO4" s="127" t="s">
        <v>689</v>
      </c>
      <c r="DP4" s="127" t="s">
        <v>690</v>
      </c>
      <c r="DQ4" s="127" t="s">
        <v>691</v>
      </c>
      <c r="DR4" s="127" t="s">
        <v>692</v>
      </c>
      <c r="DS4" s="127" t="s">
        <v>693</v>
      </c>
      <c r="DT4" s="127" t="s">
        <v>694</v>
      </c>
      <c r="DU4" s="127" t="s">
        <v>695</v>
      </c>
      <c r="DV4" s="127" t="s">
        <v>696</v>
      </c>
      <c r="DW4" s="127" t="s">
        <v>697</v>
      </c>
      <c r="DX4" s="127" t="s">
        <v>698</v>
      </c>
      <c r="DY4" s="127" t="s">
        <v>699</v>
      </c>
      <c r="DZ4" s="127" t="s">
        <v>700</v>
      </c>
      <c r="EA4" s="127" t="s">
        <v>701</v>
      </c>
      <c r="EB4" s="127" t="s">
        <v>702</v>
      </c>
      <c r="EC4" s="127" t="s">
        <v>703</v>
      </c>
      <c r="ED4" s="127" t="s">
        <v>704</v>
      </c>
      <c r="EE4" s="127" t="s">
        <v>705</v>
      </c>
      <c r="EF4" s="127" t="s">
        <v>706</v>
      </c>
      <c r="EG4" s="127" t="s">
        <v>707</v>
      </c>
      <c r="EH4" s="127" t="s">
        <v>708</v>
      </c>
      <c r="EI4" s="127" t="s">
        <v>709</v>
      </c>
      <c r="EJ4" s="127" t="s">
        <v>710</v>
      </c>
      <c r="EK4" s="127" t="s">
        <v>711</v>
      </c>
      <c r="EL4" s="127" t="s">
        <v>712</v>
      </c>
      <c r="EM4" s="127" t="s">
        <v>713</v>
      </c>
      <c r="EN4" s="127" t="s">
        <v>714</v>
      </c>
      <c r="EO4" s="127" t="s">
        <v>715</v>
      </c>
      <c r="EP4" s="127" t="s">
        <v>716</v>
      </c>
      <c r="EQ4" s="127" t="s">
        <v>717</v>
      </c>
      <c r="ER4" s="127" t="s">
        <v>718</v>
      </c>
      <c r="ES4" s="127" t="s">
        <v>719</v>
      </c>
      <c r="ET4" s="127" t="s">
        <v>720</v>
      </c>
      <c r="EU4" s="127" t="s">
        <v>721</v>
      </c>
      <c r="EV4" s="127" t="s">
        <v>722</v>
      </c>
      <c r="EW4" s="127" t="s">
        <v>723</v>
      </c>
      <c r="EX4" s="127" t="s">
        <v>724</v>
      </c>
      <c r="EY4" s="127" t="s">
        <v>725</v>
      </c>
      <c r="EZ4" s="127" t="s">
        <v>726</v>
      </c>
      <c r="FA4" s="127" t="s">
        <v>727</v>
      </c>
      <c r="FB4" s="127" t="s">
        <v>728</v>
      </c>
      <c r="FC4" s="127" t="s">
        <v>729</v>
      </c>
      <c r="FD4" s="127" t="s">
        <v>730</v>
      </c>
      <c r="FE4" s="127" t="s">
        <v>731</v>
      </c>
      <c r="FF4" s="127" t="s">
        <v>732</v>
      </c>
      <c r="FG4" s="127" t="s">
        <v>733</v>
      </c>
      <c r="FH4" s="127" t="s">
        <v>734</v>
      </c>
      <c r="FI4" s="127" t="s">
        <v>735</v>
      </c>
      <c r="FJ4" s="127" t="s">
        <v>736</v>
      </c>
      <c r="FK4" s="127" t="s">
        <v>737</v>
      </c>
      <c r="FL4" s="127" t="s">
        <v>738</v>
      </c>
      <c r="FM4" s="127" t="s">
        <v>739</v>
      </c>
      <c r="FN4" s="127" t="s">
        <v>740</v>
      </c>
      <c r="FO4" s="127" t="s">
        <v>741</v>
      </c>
      <c r="FP4" s="127" t="s">
        <v>742</v>
      </c>
      <c r="FQ4" s="127" t="s">
        <v>743</v>
      </c>
      <c r="FR4" s="127" t="s">
        <v>744</v>
      </c>
      <c r="FS4" s="127" t="s">
        <v>153</v>
      </c>
      <c r="FT4" s="127" t="s">
        <v>745</v>
      </c>
      <c r="FU4" s="127" t="s">
        <v>746</v>
      </c>
      <c r="FV4" s="127" t="s">
        <v>747</v>
      </c>
      <c r="FW4" s="127" t="s">
        <v>748</v>
      </c>
      <c r="FX4" s="127" t="s">
        <v>749</v>
      </c>
      <c r="FY4" s="127" t="s">
        <v>750</v>
      </c>
      <c r="FZ4" s="127" t="s">
        <v>751</v>
      </c>
      <c r="GA4" s="127" t="s">
        <v>752</v>
      </c>
      <c r="GB4" s="127" t="s">
        <v>753</v>
      </c>
      <c r="GC4" s="127" t="s">
        <v>754</v>
      </c>
      <c r="GD4" s="127" t="s">
        <v>755</v>
      </c>
      <c r="GE4" s="127" t="s">
        <v>756</v>
      </c>
      <c r="GF4" s="127" t="s">
        <v>757</v>
      </c>
      <c r="GG4" s="127" t="s">
        <v>758</v>
      </c>
      <c r="GH4" s="127" t="s">
        <v>759</v>
      </c>
      <c r="GI4" s="127" t="s">
        <v>760</v>
      </c>
      <c r="GJ4" s="127" t="s">
        <v>761</v>
      </c>
      <c r="GK4" s="127" t="s">
        <v>762</v>
      </c>
      <c r="GL4" s="127" t="s">
        <v>763</v>
      </c>
      <c r="GM4" s="127" t="s">
        <v>764</v>
      </c>
      <c r="GN4" s="127" t="s">
        <v>765</v>
      </c>
      <c r="GO4" s="127" t="s">
        <v>766</v>
      </c>
      <c r="GP4" s="127" t="s">
        <v>767</v>
      </c>
      <c r="GQ4" s="127" t="s">
        <v>768</v>
      </c>
      <c r="GR4" s="127" t="s">
        <v>769</v>
      </c>
      <c r="GS4" s="127" t="s">
        <v>770</v>
      </c>
      <c r="GT4" s="127" t="s">
        <v>771</v>
      </c>
      <c r="GU4" s="127" t="s">
        <v>772</v>
      </c>
      <c r="GV4" s="127" t="s">
        <v>773</v>
      </c>
      <c r="GW4" s="127" t="s">
        <v>774</v>
      </c>
      <c r="GX4" s="127" t="s">
        <v>775</v>
      </c>
      <c r="GY4" s="127" t="s">
        <v>776</v>
      </c>
      <c r="GZ4" s="127" t="s">
        <v>777</v>
      </c>
      <c r="HA4" s="127" t="s">
        <v>778</v>
      </c>
      <c r="HB4" s="127" t="s">
        <v>779</v>
      </c>
      <c r="HC4" s="127" t="s">
        <v>780</v>
      </c>
      <c r="HD4" s="127" t="s">
        <v>781</v>
      </c>
      <c r="HE4" s="127" t="s">
        <v>782</v>
      </c>
      <c r="HF4" s="127" t="s">
        <v>783</v>
      </c>
      <c r="HG4" s="127" t="s">
        <v>784</v>
      </c>
      <c r="HH4" s="127" t="s">
        <v>785</v>
      </c>
      <c r="HI4" s="127" t="s">
        <v>786</v>
      </c>
      <c r="HJ4" s="127" t="s">
        <v>787</v>
      </c>
      <c r="HK4" s="127" t="s">
        <v>788</v>
      </c>
      <c r="HL4" s="127" t="s">
        <v>789</v>
      </c>
      <c r="HM4" s="127" t="s">
        <v>790</v>
      </c>
      <c r="HN4" s="127" t="s">
        <v>791</v>
      </c>
      <c r="HO4" s="127" t="s">
        <v>792</v>
      </c>
      <c r="HP4" s="127" t="s">
        <v>793</v>
      </c>
      <c r="HQ4" s="127" t="s">
        <v>794</v>
      </c>
      <c r="HR4" s="127" t="s">
        <v>795</v>
      </c>
      <c r="HS4" s="127" t="s">
        <v>796</v>
      </c>
      <c r="HT4" s="127" t="s">
        <v>797</v>
      </c>
      <c r="HU4" s="127" t="s">
        <v>798</v>
      </c>
      <c r="HV4" s="127" t="s">
        <v>799</v>
      </c>
      <c r="HW4" s="127" t="s">
        <v>800</v>
      </c>
      <c r="HX4" s="127" t="s">
        <v>801</v>
      </c>
      <c r="HY4" s="127" t="s">
        <v>802</v>
      </c>
      <c r="HZ4" s="127" t="s">
        <v>803</v>
      </c>
      <c r="IA4" s="127" t="s">
        <v>804</v>
      </c>
      <c r="IB4" s="127" t="s">
        <v>805</v>
      </c>
      <c r="IC4" s="127" t="s">
        <v>806</v>
      </c>
      <c r="ID4" s="127" t="s">
        <v>807</v>
      </c>
      <c r="IE4" s="127" t="s">
        <v>808</v>
      </c>
      <c r="IF4" s="127" t="s">
        <v>809</v>
      </c>
      <c r="IG4" s="127" t="s">
        <v>810</v>
      </c>
      <c r="IH4" s="127" t="s">
        <v>811</v>
      </c>
      <c r="II4" s="127" t="s">
        <v>812</v>
      </c>
      <c r="IJ4" s="127" t="s">
        <v>813</v>
      </c>
      <c r="IK4" s="127" t="s">
        <v>814</v>
      </c>
      <c r="IL4" s="127" t="s">
        <v>815</v>
      </c>
      <c r="IM4" s="127" t="s">
        <v>816</v>
      </c>
      <c r="IN4" s="127" t="s">
        <v>817</v>
      </c>
      <c r="IO4" s="127" t="s">
        <v>818</v>
      </c>
      <c r="IP4" s="127" t="s">
        <v>819</v>
      </c>
      <c r="IQ4" s="127" t="s">
        <v>820</v>
      </c>
      <c r="IR4" s="127" t="s">
        <v>821</v>
      </c>
      <c r="IS4" s="127" t="s">
        <v>822</v>
      </c>
      <c r="IT4" s="127" t="s">
        <v>823</v>
      </c>
      <c r="IU4" s="127" t="s">
        <v>824</v>
      </c>
      <c r="IV4" s="127" t="s">
        <v>825</v>
      </c>
      <c r="IW4" s="127" t="s">
        <v>826</v>
      </c>
      <c r="IX4" s="127" t="s">
        <v>827</v>
      </c>
      <c r="IY4" s="127" t="s">
        <v>828</v>
      </c>
      <c r="IZ4" s="127" t="s">
        <v>829</v>
      </c>
      <c r="JA4" s="127" t="s">
        <v>830</v>
      </c>
      <c r="JB4" s="127" t="s">
        <v>831</v>
      </c>
      <c r="JC4" s="127" t="s">
        <v>832</v>
      </c>
      <c r="JD4" s="127" t="s">
        <v>833</v>
      </c>
      <c r="JE4" s="127" t="s">
        <v>834</v>
      </c>
      <c r="JF4" s="127" t="s">
        <v>835</v>
      </c>
      <c r="JG4" s="127" t="s">
        <v>836</v>
      </c>
      <c r="JH4" s="127" t="s">
        <v>837</v>
      </c>
      <c r="JI4" s="127" t="s">
        <v>838</v>
      </c>
      <c r="JJ4" s="127" t="s">
        <v>839</v>
      </c>
      <c r="JK4" s="127" t="s">
        <v>840</v>
      </c>
      <c r="JL4" s="127" t="s">
        <v>841</v>
      </c>
      <c r="JM4" s="127" t="s">
        <v>842</v>
      </c>
      <c r="JN4" s="127" t="s">
        <v>843</v>
      </c>
      <c r="JO4" s="127" t="s">
        <v>844</v>
      </c>
      <c r="JP4" s="127" t="s">
        <v>845</v>
      </c>
      <c r="JQ4" s="127" t="s">
        <v>846</v>
      </c>
      <c r="JR4" s="127" t="s">
        <v>847</v>
      </c>
      <c r="JS4" s="127" t="s">
        <v>848</v>
      </c>
      <c r="JT4" s="127" t="s">
        <v>849</v>
      </c>
      <c r="JU4" s="127" t="s">
        <v>850</v>
      </c>
      <c r="JV4" s="127" t="s">
        <v>851</v>
      </c>
      <c r="JW4" s="127" t="s">
        <v>852</v>
      </c>
      <c r="JX4" s="127" t="s">
        <v>853</v>
      </c>
      <c r="JY4" s="127" t="s">
        <v>854</v>
      </c>
      <c r="JZ4" s="127" t="s">
        <v>855</v>
      </c>
      <c r="KA4" s="127" t="s">
        <v>856</v>
      </c>
      <c r="KB4" s="127" t="s">
        <v>857</v>
      </c>
      <c r="KC4" s="127" t="s">
        <v>8159</v>
      </c>
      <c r="KD4" s="127" t="s">
        <v>858</v>
      </c>
      <c r="KE4" s="127" t="s">
        <v>859</v>
      </c>
      <c r="KF4" s="127" t="s">
        <v>860</v>
      </c>
      <c r="KG4" s="127" t="s">
        <v>861</v>
      </c>
      <c r="KH4" s="127" t="s">
        <v>862</v>
      </c>
      <c r="KI4" s="127" t="s">
        <v>863</v>
      </c>
      <c r="KJ4" s="127" t="s">
        <v>864</v>
      </c>
      <c r="KK4" s="127" t="s">
        <v>865</v>
      </c>
      <c r="KL4" s="127" t="s">
        <v>866</v>
      </c>
      <c r="KM4" s="127" t="s">
        <v>867</v>
      </c>
      <c r="KN4" s="127" t="s">
        <v>868</v>
      </c>
      <c r="KO4" s="127" t="s">
        <v>869</v>
      </c>
      <c r="KP4" s="127" t="s">
        <v>870</v>
      </c>
      <c r="KQ4" s="127" t="s">
        <v>871</v>
      </c>
      <c r="KR4" s="127" t="s">
        <v>872</v>
      </c>
      <c r="KS4" s="127" t="s">
        <v>873</v>
      </c>
      <c r="KT4" s="127" t="s">
        <v>874</v>
      </c>
      <c r="KU4" s="127" t="s">
        <v>875</v>
      </c>
      <c r="KV4" s="127" t="s">
        <v>876</v>
      </c>
      <c r="KW4" s="127" t="s">
        <v>877</v>
      </c>
      <c r="KX4" s="127" t="s">
        <v>878</v>
      </c>
      <c r="KY4" s="127" t="s">
        <v>879</v>
      </c>
      <c r="KZ4" s="127" t="s">
        <v>880</v>
      </c>
      <c r="LA4" s="127" t="s">
        <v>881</v>
      </c>
      <c r="LB4" s="127" t="s">
        <v>882</v>
      </c>
      <c r="LC4" s="127" t="s">
        <v>883</v>
      </c>
      <c r="LD4" s="127" t="s">
        <v>884</v>
      </c>
      <c r="LE4" s="127" t="s">
        <v>885</v>
      </c>
      <c r="LF4" s="127" t="s">
        <v>886</v>
      </c>
      <c r="LG4" s="127" t="s">
        <v>887</v>
      </c>
      <c r="LH4" s="127" t="s">
        <v>888</v>
      </c>
      <c r="LI4" s="127" t="s">
        <v>889</v>
      </c>
      <c r="LJ4" s="127" t="s">
        <v>890</v>
      </c>
      <c r="LK4" s="127" t="s">
        <v>891</v>
      </c>
      <c r="LL4" s="127" t="s">
        <v>892</v>
      </c>
      <c r="LM4" s="127" t="s">
        <v>893</v>
      </c>
      <c r="LN4" s="127" t="s">
        <v>894</v>
      </c>
      <c r="LO4" s="127" t="s">
        <v>895</v>
      </c>
      <c r="LP4" s="127" t="s">
        <v>896</v>
      </c>
      <c r="LQ4" s="127" t="s">
        <v>897</v>
      </c>
      <c r="LR4" s="127" t="s">
        <v>898</v>
      </c>
      <c r="LS4" s="127" t="s">
        <v>899</v>
      </c>
      <c r="LT4" s="127" t="s">
        <v>900</v>
      </c>
      <c r="LU4" s="127" t="s">
        <v>901</v>
      </c>
      <c r="LV4" s="127" t="s">
        <v>902</v>
      </c>
      <c r="LW4" s="127" t="s">
        <v>903</v>
      </c>
      <c r="LX4" s="127" t="s">
        <v>904</v>
      </c>
      <c r="LY4" s="127" t="s">
        <v>905</v>
      </c>
      <c r="LZ4" s="127" t="s">
        <v>906</v>
      </c>
      <c r="MA4" s="127" t="s">
        <v>907</v>
      </c>
      <c r="MB4" s="127" t="s">
        <v>908</v>
      </c>
      <c r="MC4" s="127" t="s">
        <v>909</v>
      </c>
      <c r="MD4" s="127" t="s">
        <v>910</v>
      </c>
      <c r="ME4" s="127" t="s">
        <v>911</v>
      </c>
      <c r="MF4" s="127" t="s">
        <v>912</v>
      </c>
      <c r="MG4" s="127" t="s">
        <v>913</v>
      </c>
      <c r="MH4" s="127" t="s">
        <v>914</v>
      </c>
      <c r="MI4" s="127" t="s">
        <v>915</v>
      </c>
      <c r="MJ4" s="127" t="s">
        <v>916</v>
      </c>
      <c r="MK4" s="127" t="s">
        <v>917</v>
      </c>
      <c r="ML4" s="127" t="s">
        <v>918</v>
      </c>
      <c r="MM4" s="127" t="s">
        <v>919</v>
      </c>
      <c r="MN4" s="127" t="s">
        <v>920</v>
      </c>
      <c r="MO4" s="127" t="s">
        <v>921</v>
      </c>
      <c r="MP4" s="127" t="s">
        <v>922</v>
      </c>
      <c r="MQ4" s="127" t="s">
        <v>923</v>
      </c>
      <c r="MR4" s="127" t="s">
        <v>924</v>
      </c>
      <c r="MS4" s="127" t="s">
        <v>925</v>
      </c>
      <c r="MT4" s="127" t="s">
        <v>926</v>
      </c>
      <c r="MU4" s="127" t="s">
        <v>927</v>
      </c>
      <c r="MV4" s="127" t="s">
        <v>928</v>
      </c>
      <c r="MW4" s="127" t="s">
        <v>929</v>
      </c>
      <c r="MX4" s="127" t="s">
        <v>930</v>
      </c>
      <c r="MY4" s="127" t="s">
        <v>931</v>
      </c>
      <c r="MZ4" s="127" t="s">
        <v>932</v>
      </c>
      <c r="NA4" s="127" t="s">
        <v>933</v>
      </c>
      <c r="NB4" s="127" t="s">
        <v>934</v>
      </c>
      <c r="NC4" s="127" t="s">
        <v>935</v>
      </c>
      <c r="ND4" s="127" t="s">
        <v>936</v>
      </c>
      <c r="NE4" s="127" t="s">
        <v>937</v>
      </c>
      <c r="NF4" s="127" t="s">
        <v>938</v>
      </c>
      <c r="NG4" s="127" t="s">
        <v>939</v>
      </c>
      <c r="NH4" s="127" t="s">
        <v>940</v>
      </c>
      <c r="NI4" s="127" t="s">
        <v>941</v>
      </c>
      <c r="NJ4" s="127" t="s">
        <v>942</v>
      </c>
      <c r="NK4" s="127" t="s">
        <v>943</v>
      </c>
      <c r="NL4" s="127" t="s">
        <v>944</v>
      </c>
      <c r="NM4" s="127" t="s">
        <v>945</v>
      </c>
      <c r="NN4" s="127" t="s">
        <v>946</v>
      </c>
      <c r="NO4" s="127" t="s">
        <v>947</v>
      </c>
      <c r="NP4" s="127" t="s">
        <v>948</v>
      </c>
      <c r="NQ4" s="127" t="s">
        <v>949</v>
      </c>
      <c r="NR4" s="127" t="s">
        <v>950</v>
      </c>
      <c r="NS4" s="127" t="s">
        <v>951</v>
      </c>
      <c r="NT4" s="127" t="s">
        <v>952</v>
      </c>
      <c r="NU4" s="127" t="s">
        <v>953</v>
      </c>
      <c r="NV4" s="127" t="s">
        <v>954</v>
      </c>
      <c r="NW4" s="127" t="s">
        <v>955</v>
      </c>
      <c r="NX4" s="127" t="s">
        <v>956</v>
      </c>
      <c r="NY4" s="127" t="s">
        <v>957</v>
      </c>
      <c r="NZ4" s="127" t="s">
        <v>958</v>
      </c>
      <c r="OA4" s="127" t="s">
        <v>959</v>
      </c>
      <c r="OB4" s="127" t="s">
        <v>960</v>
      </c>
      <c r="OC4" s="127" t="s">
        <v>961</v>
      </c>
      <c r="OD4" s="127" t="s">
        <v>962</v>
      </c>
      <c r="OE4" s="127" t="s">
        <v>963</v>
      </c>
      <c r="OF4" s="127" t="s">
        <v>964</v>
      </c>
      <c r="OG4" s="127" t="s">
        <v>965</v>
      </c>
      <c r="OH4" s="127" t="s">
        <v>966</v>
      </c>
      <c r="OI4" s="127" t="s">
        <v>967</v>
      </c>
      <c r="OJ4" s="127" t="s">
        <v>968</v>
      </c>
      <c r="OK4" s="127" t="s">
        <v>969</v>
      </c>
      <c r="OL4" s="127" t="s">
        <v>970</v>
      </c>
      <c r="OM4" s="127" t="s">
        <v>971</v>
      </c>
      <c r="ON4" s="127" t="s">
        <v>972</v>
      </c>
      <c r="OO4" s="127" t="s">
        <v>973</v>
      </c>
      <c r="OP4" s="127" t="s">
        <v>974</v>
      </c>
      <c r="OQ4" s="127" t="s">
        <v>975</v>
      </c>
      <c r="OR4" s="127" t="s">
        <v>976</v>
      </c>
      <c r="OS4" s="127" t="s">
        <v>977</v>
      </c>
      <c r="OT4" s="127" t="s">
        <v>978</v>
      </c>
      <c r="OU4" s="127" t="s">
        <v>979</v>
      </c>
      <c r="OV4" s="127" t="s">
        <v>980</v>
      </c>
      <c r="OW4" s="127" t="s">
        <v>981</v>
      </c>
      <c r="OX4" s="127" t="s">
        <v>982</v>
      </c>
      <c r="OY4" s="127" t="s">
        <v>983</v>
      </c>
      <c r="OZ4" s="127" t="s">
        <v>984</v>
      </c>
      <c r="PA4" s="127" t="s">
        <v>985</v>
      </c>
      <c r="PB4" s="127" t="s">
        <v>986</v>
      </c>
      <c r="PC4" s="127" t="s">
        <v>987</v>
      </c>
      <c r="PD4" s="127" t="s">
        <v>988</v>
      </c>
      <c r="PE4" s="127" t="s">
        <v>989</v>
      </c>
      <c r="PF4" s="127" t="s">
        <v>990</v>
      </c>
      <c r="PG4" s="127" t="s">
        <v>991</v>
      </c>
      <c r="PH4" s="127" t="s">
        <v>992</v>
      </c>
      <c r="PI4" s="127" t="s">
        <v>993</v>
      </c>
      <c r="PJ4" s="127" t="s">
        <v>994</v>
      </c>
      <c r="PK4" s="127" t="s">
        <v>995</v>
      </c>
      <c r="PL4" s="127" t="s">
        <v>996</v>
      </c>
      <c r="PM4" s="127" t="s">
        <v>997</v>
      </c>
      <c r="PN4" s="127" t="s">
        <v>998</v>
      </c>
      <c r="PO4" s="127" t="s">
        <v>999</v>
      </c>
      <c r="PP4" s="127" t="s">
        <v>1000</v>
      </c>
      <c r="PQ4" s="127" t="s">
        <v>1001</v>
      </c>
      <c r="PR4" s="127" t="s">
        <v>1002</v>
      </c>
      <c r="PS4" s="127" t="s">
        <v>1003</v>
      </c>
      <c r="PT4" s="127" t="s">
        <v>1004</v>
      </c>
      <c r="PU4" s="127" t="s">
        <v>1005</v>
      </c>
      <c r="PV4" s="127" t="s">
        <v>1006</v>
      </c>
      <c r="PW4" s="127" t="s">
        <v>1007</v>
      </c>
      <c r="PX4" s="127" t="s">
        <v>1008</v>
      </c>
      <c r="PY4" s="127" t="s">
        <v>1009</v>
      </c>
      <c r="PZ4" s="127" t="s">
        <v>1010</v>
      </c>
      <c r="QA4" s="127" t="s">
        <v>1011</v>
      </c>
      <c r="QB4" s="127" t="s">
        <v>1012</v>
      </c>
      <c r="QC4" s="127" t="s">
        <v>1013</v>
      </c>
      <c r="QD4" s="127" t="s">
        <v>1014</v>
      </c>
      <c r="QE4" s="127" t="s">
        <v>1015</v>
      </c>
      <c r="QF4" s="127" t="s">
        <v>1016</v>
      </c>
      <c r="QG4" s="127" t="s">
        <v>1017</v>
      </c>
      <c r="QH4" s="127" t="s">
        <v>1018</v>
      </c>
      <c r="QI4" s="127" t="s">
        <v>1019</v>
      </c>
      <c r="QJ4" s="127" t="s">
        <v>1020</v>
      </c>
      <c r="QK4" s="127" t="s">
        <v>1021</v>
      </c>
      <c r="QL4" s="127" t="s">
        <v>1022</v>
      </c>
      <c r="QM4" s="127" t="s">
        <v>1023</v>
      </c>
      <c r="QN4" s="127" t="s">
        <v>1024</v>
      </c>
      <c r="QO4" s="127" t="s">
        <v>1025</v>
      </c>
      <c r="QP4" s="127" t="s">
        <v>1026</v>
      </c>
      <c r="QQ4" s="127" t="s">
        <v>1027</v>
      </c>
      <c r="QR4" s="127" t="s">
        <v>1028</v>
      </c>
      <c r="QS4" s="127" t="s">
        <v>1029</v>
      </c>
      <c r="QT4" s="127" t="s">
        <v>1030</v>
      </c>
      <c r="QU4" s="127" t="s">
        <v>1031</v>
      </c>
      <c r="QV4" s="127" t="s">
        <v>1032</v>
      </c>
      <c r="QW4" s="127" t="s">
        <v>1033</v>
      </c>
      <c r="QX4" s="127" t="s">
        <v>1034</v>
      </c>
      <c r="QY4" s="127" t="s">
        <v>1035</v>
      </c>
      <c r="QZ4" s="127" t="s">
        <v>1036</v>
      </c>
      <c r="RA4" s="127" t="s">
        <v>1037</v>
      </c>
      <c r="RB4" s="127" t="s">
        <v>1038</v>
      </c>
      <c r="RC4" s="127" t="s">
        <v>1039</v>
      </c>
      <c r="RD4" s="127" t="s">
        <v>1040</v>
      </c>
      <c r="RE4" s="127" t="s">
        <v>1041</v>
      </c>
      <c r="RF4" s="127" t="s">
        <v>1042</v>
      </c>
      <c r="RG4" s="127" t="s">
        <v>1043</v>
      </c>
      <c r="RH4" s="127" t="s">
        <v>1044</v>
      </c>
      <c r="RI4" s="127" t="s">
        <v>1045</v>
      </c>
      <c r="RJ4" s="127" t="s">
        <v>1046</v>
      </c>
      <c r="RK4" s="127" t="s">
        <v>1047</v>
      </c>
      <c r="RL4" s="127" t="s">
        <v>1048</v>
      </c>
      <c r="RM4" s="127" t="s">
        <v>1049</v>
      </c>
      <c r="RN4" s="127" t="s">
        <v>1050</v>
      </c>
      <c r="RO4" s="127" t="s">
        <v>1051</v>
      </c>
      <c r="RP4" s="127" t="s">
        <v>1052</v>
      </c>
      <c r="RQ4" s="127" t="s">
        <v>1053</v>
      </c>
      <c r="RR4" s="127" t="s">
        <v>1054</v>
      </c>
      <c r="RS4" s="127" t="s">
        <v>1055</v>
      </c>
      <c r="RT4" s="127" t="s">
        <v>1056</v>
      </c>
      <c r="RU4" s="127" t="s">
        <v>1057</v>
      </c>
      <c r="RV4" s="127" t="s">
        <v>1058</v>
      </c>
      <c r="RW4" s="127" t="s">
        <v>1059</v>
      </c>
      <c r="RX4" s="127" t="s">
        <v>1060</v>
      </c>
      <c r="RY4" s="127" t="s">
        <v>1061</v>
      </c>
      <c r="RZ4" s="127" t="s">
        <v>1062</v>
      </c>
      <c r="SA4" s="127" t="s">
        <v>1063</v>
      </c>
      <c r="SB4" s="127" t="s">
        <v>1064</v>
      </c>
      <c r="SC4" s="127" t="s">
        <v>1065</v>
      </c>
      <c r="SD4" s="127" t="s">
        <v>1066</v>
      </c>
      <c r="SE4" s="127" t="s">
        <v>1067</v>
      </c>
      <c r="SF4" s="127" t="s">
        <v>1068</v>
      </c>
      <c r="SG4" s="127" t="s">
        <v>1069</v>
      </c>
      <c r="SH4" s="127" t="s">
        <v>1070</v>
      </c>
      <c r="SI4" s="127" t="s">
        <v>1071</v>
      </c>
      <c r="SJ4" s="127" t="s">
        <v>1072</v>
      </c>
      <c r="SK4" s="127" t="s">
        <v>1073</v>
      </c>
      <c r="SL4" s="127" t="s">
        <v>1074</v>
      </c>
      <c r="SM4" s="127" t="s">
        <v>1075</v>
      </c>
      <c r="SN4" s="127" t="s">
        <v>1076</v>
      </c>
      <c r="SO4" s="127" t="s">
        <v>1077</v>
      </c>
      <c r="SP4" s="127" t="s">
        <v>1078</v>
      </c>
      <c r="SQ4" s="127" t="s">
        <v>1079</v>
      </c>
      <c r="SR4" s="127" t="s">
        <v>1080</v>
      </c>
      <c r="SS4" s="127" t="s">
        <v>1081</v>
      </c>
      <c r="ST4" s="127" t="s">
        <v>1082</v>
      </c>
      <c r="SU4" s="127" t="s">
        <v>1083</v>
      </c>
      <c r="SV4" s="127" t="s">
        <v>1084</v>
      </c>
      <c r="SW4" s="127" t="s">
        <v>1085</v>
      </c>
      <c r="SX4" s="127" t="s">
        <v>1086</v>
      </c>
      <c r="SY4" s="127" t="s">
        <v>1087</v>
      </c>
      <c r="SZ4" s="127" t="s">
        <v>1088</v>
      </c>
      <c r="TA4" s="127" t="s">
        <v>1089</v>
      </c>
      <c r="TB4" s="127" t="s">
        <v>1090</v>
      </c>
      <c r="TC4" s="127" t="s">
        <v>1091</v>
      </c>
      <c r="TD4" s="127" t="s">
        <v>1092</v>
      </c>
      <c r="TE4" s="127" t="s">
        <v>1093</v>
      </c>
      <c r="TF4" s="127" t="s">
        <v>1094</v>
      </c>
      <c r="TG4" s="127" t="s">
        <v>1095</v>
      </c>
      <c r="TH4" s="127" t="s">
        <v>1096</v>
      </c>
      <c r="TI4" s="127" t="s">
        <v>1097</v>
      </c>
      <c r="TJ4" s="127" t="s">
        <v>1098</v>
      </c>
      <c r="TK4" s="127" t="s">
        <v>1099</v>
      </c>
      <c r="TL4" s="127" t="s">
        <v>1100</v>
      </c>
      <c r="TM4" s="127" t="s">
        <v>1101</v>
      </c>
      <c r="TN4" s="127" t="s">
        <v>1102</v>
      </c>
      <c r="TO4" s="127" t="s">
        <v>1103</v>
      </c>
      <c r="TP4" s="127" t="s">
        <v>1104</v>
      </c>
      <c r="TQ4" s="127" t="s">
        <v>1105</v>
      </c>
      <c r="TR4" s="127" t="s">
        <v>1106</v>
      </c>
      <c r="TS4" s="127" t="s">
        <v>1107</v>
      </c>
      <c r="TT4" s="127" t="s">
        <v>1108</v>
      </c>
      <c r="TU4" s="127" t="s">
        <v>1109</v>
      </c>
      <c r="TV4" s="127" t="s">
        <v>1110</v>
      </c>
      <c r="TW4" s="127" t="s">
        <v>1111</v>
      </c>
      <c r="TX4" s="127" t="s">
        <v>1112</v>
      </c>
      <c r="TY4" s="127" t="s">
        <v>1113</v>
      </c>
      <c r="TZ4" s="127" t="s">
        <v>1114</v>
      </c>
      <c r="UA4" s="127" t="s">
        <v>1115</v>
      </c>
      <c r="UB4" s="127" t="s">
        <v>1116</v>
      </c>
      <c r="UC4" s="127" t="s">
        <v>1117</v>
      </c>
      <c r="UD4" s="127" t="s">
        <v>1118</v>
      </c>
      <c r="UE4" s="127" t="s">
        <v>1119</v>
      </c>
      <c r="UF4" s="127" t="s">
        <v>1120</v>
      </c>
      <c r="UG4" s="127" t="s">
        <v>1121</v>
      </c>
      <c r="UH4" s="127" t="s">
        <v>1122</v>
      </c>
      <c r="UI4" s="127" t="s">
        <v>1123</v>
      </c>
      <c r="UJ4" s="127" t="s">
        <v>1124</v>
      </c>
      <c r="UK4" s="127" t="s">
        <v>1125</v>
      </c>
      <c r="UL4" s="127" t="s">
        <v>1126</v>
      </c>
      <c r="UM4" s="127" t="s">
        <v>1127</v>
      </c>
      <c r="UN4" s="127" t="s">
        <v>1128</v>
      </c>
      <c r="UO4" s="127" t="s">
        <v>1129</v>
      </c>
      <c r="UP4" s="127" t="s">
        <v>1130</v>
      </c>
      <c r="UQ4" s="127" t="s">
        <v>1131</v>
      </c>
      <c r="UR4" s="127" t="s">
        <v>1132</v>
      </c>
      <c r="US4" s="127" t="s">
        <v>1133</v>
      </c>
      <c r="UT4" s="127" t="s">
        <v>1134</v>
      </c>
      <c r="UU4" s="127" t="s">
        <v>1135</v>
      </c>
      <c r="UV4" s="127" t="s">
        <v>1136</v>
      </c>
      <c r="UW4" s="127" t="s">
        <v>1137</v>
      </c>
      <c r="UX4" s="127" t="s">
        <v>1138</v>
      </c>
      <c r="UY4" s="127" t="s">
        <v>1139</v>
      </c>
      <c r="UZ4" s="127" t="s">
        <v>1140</v>
      </c>
      <c r="VA4" s="127" t="s">
        <v>1141</v>
      </c>
      <c r="VB4" s="127" t="s">
        <v>1142</v>
      </c>
      <c r="VC4" s="127" t="s">
        <v>1143</v>
      </c>
      <c r="VD4" s="127" t="s">
        <v>1144</v>
      </c>
      <c r="VE4" s="127" t="s">
        <v>1145</v>
      </c>
      <c r="VF4" s="127" t="s">
        <v>1146</v>
      </c>
      <c r="VG4" s="127" t="s">
        <v>1147</v>
      </c>
      <c r="VH4" s="127" t="s">
        <v>1148</v>
      </c>
      <c r="VI4" s="127" t="s">
        <v>1149</v>
      </c>
      <c r="VJ4" s="127" t="s">
        <v>1150</v>
      </c>
      <c r="VK4" s="127" t="s">
        <v>1151</v>
      </c>
      <c r="VL4" s="127" t="s">
        <v>1152</v>
      </c>
      <c r="VM4" s="127" t="s">
        <v>1153</v>
      </c>
      <c r="VN4" s="127" t="s">
        <v>1154</v>
      </c>
      <c r="VO4" s="127" t="s">
        <v>1155</v>
      </c>
      <c r="VP4" s="127" t="s">
        <v>1156</v>
      </c>
      <c r="VQ4" s="127" t="s">
        <v>1157</v>
      </c>
      <c r="VR4" s="127" t="s">
        <v>1158</v>
      </c>
      <c r="VS4" s="127" t="s">
        <v>1159</v>
      </c>
      <c r="VT4" s="127" t="s">
        <v>1160</v>
      </c>
      <c r="VU4" s="127" t="s">
        <v>1161</v>
      </c>
      <c r="VV4" s="127" t="s">
        <v>1162</v>
      </c>
      <c r="VW4" s="127" t="s">
        <v>1163</v>
      </c>
      <c r="VX4" s="127" t="s">
        <v>1164</v>
      </c>
      <c r="VY4" s="127" t="s">
        <v>1165</v>
      </c>
      <c r="VZ4" s="127" t="s">
        <v>1166</v>
      </c>
      <c r="WA4" s="127" t="s">
        <v>1167</v>
      </c>
      <c r="WB4" s="127" t="s">
        <v>1168</v>
      </c>
      <c r="WC4" s="127" t="s">
        <v>1169</v>
      </c>
      <c r="WD4" s="127" t="s">
        <v>1170</v>
      </c>
      <c r="WE4" s="127" t="s">
        <v>1171</v>
      </c>
      <c r="WF4" s="127" t="s">
        <v>1172</v>
      </c>
      <c r="WG4" s="127" t="s">
        <v>1173</v>
      </c>
      <c r="WH4" s="127" t="s">
        <v>1174</v>
      </c>
      <c r="WI4" s="127" t="s">
        <v>1175</v>
      </c>
      <c r="WJ4" s="127" t="s">
        <v>1176</v>
      </c>
      <c r="WK4" s="127" t="s">
        <v>1177</v>
      </c>
      <c r="WL4" s="127" t="s">
        <v>1178</v>
      </c>
      <c r="WM4" s="127" t="s">
        <v>1179</v>
      </c>
      <c r="WN4" s="127" t="s">
        <v>1180</v>
      </c>
      <c r="WO4" s="127" t="s">
        <v>1181</v>
      </c>
      <c r="WP4" s="127" t="s">
        <v>1182</v>
      </c>
      <c r="WQ4" s="127" t="s">
        <v>1183</v>
      </c>
      <c r="WR4" s="127" t="s">
        <v>1184</v>
      </c>
      <c r="WS4" s="127" t="s">
        <v>1185</v>
      </c>
      <c r="WT4" s="127" t="s">
        <v>1186</v>
      </c>
      <c r="WU4" s="127" t="s">
        <v>1187</v>
      </c>
      <c r="WV4" s="127" t="s">
        <v>1188</v>
      </c>
      <c r="WW4" s="127" t="s">
        <v>1189</v>
      </c>
      <c r="WX4" s="127" t="s">
        <v>1190</v>
      </c>
      <c r="WY4" s="127" t="s">
        <v>1191</v>
      </c>
      <c r="WZ4" s="127" t="s">
        <v>1192</v>
      </c>
      <c r="XA4" s="127" t="s">
        <v>1193</v>
      </c>
      <c r="XB4" s="127" t="s">
        <v>1194</v>
      </c>
      <c r="XC4" s="127" t="s">
        <v>1195</v>
      </c>
      <c r="XD4" s="127" t="s">
        <v>1196</v>
      </c>
      <c r="XE4" s="127" t="s">
        <v>1197</v>
      </c>
      <c r="XF4" s="127" t="s">
        <v>1198</v>
      </c>
      <c r="XG4" s="127" t="s">
        <v>1199</v>
      </c>
      <c r="XH4" s="127" t="s">
        <v>1200</v>
      </c>
      <c r="XI4" s="127" t="s">
        <v>1201</v>
      </c>
      <c r="XJ4" s="127" t="s">
        <v>1202</v>
      </c>
      <c r="XK4" s="127" t="s">
        <v>1203</v>
      </c>
      <c r="XL4" s="127" t="s">
        <v>1204</v>
      </c>
      <c r="XM4" s="127" t="s">
        <v>1205</v>
      </c>
      <c r="XN4" s="127" t="s">
        <v>1206</v>
      </c>
      <c r="XO4" s="127" t="s">
        <v>1207</v>
      </c>
      <c r="XP4" s="127" t="s">
        <v>1208</v>
      </c>
      <c r="XQ4" s="127" t="s">
        <v>1209</v>
      </c>
      <c r="XR4" s="127" t="s">
        <v>1210</v>
      </c>
      <c r="XS4" s="127" t="s">
        <v>1211</v>
      </c>
      <c r="XT4" s="127" t="s">
        <v>1212</v>
      </c>
      <c r="XU4" s="127" t="s">
        <v>1213</v>
      </c>
      <c r="XV4" s="127" t="s">
        <v>1214</v>
      </c>
      <c r="XW4" s="127" t="s">
        <v>1215</v>
      </c>
      <c r="XX4" s="127" t="s">
        <v>1216</v>
      </c>
      <c r="XY4" s="127" t="s">
        <v>1217</v>
      </c>
      <c r="XZ4" s="127" t="s">
        <v>1218</v>
      </c>
      <c r="YA4" s="127" t="s">
        <v>1219</v>
      </c>
      <c r="YB4" s="127" t="s">
        <v>1220</v>
      </c>
      <c r="YC4" s="127" t="s">
        <v>1221</v>
      </c>
      <c r="YD4" s="127" t="s">
        <v>1222</v>
      </c>
      <c r="YE4" s="127" t="s">
        <v>1223</v>
      </c>
      <c r="YF4" s="127" t="s">
        <v>1224</v>
      </c>
      <c r="YG4" s="127" t="s">
        <v>1225</v>
      </c>
      <c r="YH4" s="127" t="s">
        <v>1226</v>
      </c>
      <c r="YI4" s="127" t="s">
        <v>1227</v>
      </c>
      <c r="YJ4" s="127" t="s">
        <v>1228</v>
      </c>
      <c r="YK4" s="127" t="s">
        <v>1229</v>
      </c>
      <c r="YL4" s="127" t="s">
        <v>1230</v>
      </c>
      <c r="YM4" s="127" t="s">
        <v>1231</v>
      </c>
      <c r="YN4" s="127" t="s">
        <v>1232</v>
      </c>
      <c r="YO4" s="127" t="s">
        <v>1233</v>
      </c>
      <c r="YP4" s="127" t="s">
        <v>1234</v>
      </c>
      <c r="YQ4" s="127" t="s">
        <v>1235</v>
      </c>
      <c r="YR4" s="127" t="s">
        <v>1236</v>
      </c>
      <c r="YS4" s="127" t="s">
        <v>1237</v>
      </c>
      <c r="YT4" s="127" t="s">
        <v>1238</v>
      </c>
      <c r="YU4" s="127" t="s">
        <v>1239</v>
      </c>
      <c r="YV4" s="127" t="s">
        <v>1240</v>
      </c>
      <c r="YW4" s="127" t="s">
        <v>1241</v>
      </c>
      <c r="YX4" s="127" t="s">
        <v>1242</v>
      </c>
      <c r="YY4" s="127" t="s">
        <v>1243</v>
      </c>
      <c r="YZ4" s="127" t="s">
        <v>1244</v>
      </c>
      <c r="ZA4" s="127" t="s">
        <v>1245</v>
      </c>
      <c r="ZB4" s="127" t="s">
        <v>1246</v>
      </c>
      <c r="ZC4" s="127" t="s">
        <v>1247</v>
      </c>
      <c r="ZD4" s="127" t="s">
        <v>1248</v>
      </c>
      <c r="ZE4" s="127" t="s">
        <v>1249</v>
      </c>
      <c r="ZF4" s="127" t="s">
        <v>1250</v>
      </c>
      <c r="ZG4" s="127" t="s">
        <v>1251</v>
      </c>
      <c r="ZH4" s="127" t="s">
        <v>1252</v>
      </c>
      <c r="ZI4" s="127" t="s">
        <v>1253</v>
      </c>
      <c r="ZJ4" s="127" t="s">
        <v>1254</v>
      </c>
      <c r="ZK4" s="127" t="s">
        <v>1255</v>
      </c>
      <c r="ZL4" s="127" t="s">
        <v>1256</v>
      </c>
      <c r="ZM4" s="127" t="s">
        <v>1257</v>
      </c>
      <c r="ZN4" s="127" t="s">
        <v>1258</v>
      </c>
      <c r="ZO4" s="127" t="s">
        <v>1259</v>
      </c>
      <c r="ZP4" s="127" t="s">
        <v>1260</v>
      </c>
      <c r="ZQ4" s="127" t="s">
        <v>1261</v>
      </c>
      <c r="ZR4" s="127" t="s">
        <v>1262</v>
      </c>
      <c r="ZS4" s="127" t="s">
        <v>1263</v>
      </c>
      <c r="ZT4" s="127" t="s">
        <v>1264</v>
      </c>
      <c r="ZU4" s="127" t="s">
        <v>1265</v>
      </c>
      <c r="ZV4" s="127" t="s">
        <v>1266</v>
      </c>
      <c r="ZW4" s="127" t="s">
        <v>1267</v>
      </c>
      <c r="ZX4" s="127" t="s">
        <v>1268</v>
      </c>
      <c r="ZY4" s="127" t="s">
        <v>1269</v>
      </c>
      <c r="ZZ4" s="127" t="s">
        <v>1270</v>
      </c>
      <c r="AAA4" s="127" t="s">
        <v>1271</v>
      </c>
      <c r="AAB4" s="127" t="s">
        <v>1272</v>
      </c>
      <c r="AAC4" s="127" t="s">
        <v>1273</v>
      </c>
      <c r="AAD4" s="127" t="s">
        <v>1274</v>
      </c>
      <c r="AAE4" s="127" t="s">
        <v>1275</v>
      </c>
      <c r="AAF4" s="127" t="s">
        <v>1276</v>
      </c>
      <c r="AAG4" s="127" t="s">
        <v>1277</v>
      </c>
      <c r="AAH4" s="127" t="s">
        <v>1278</v>
      </c>
      <c r="AAI4" s="127" t="s">
        <v>1279</v>
      </c>
      <c r="AAJ4" s="127" t="s">
        <v>1280</v>
      </c>
      <c r="AAK4" s="127" t="s">
        <v>1281</v>
      </c>
      <c r="AAL4" s="127" t="s">
        <v>1282</v>
      </c>
      <c r="AAM4" s="127" t="s">
        <v>1283</v>
      </c>
      <c r="AAN4" s="127" t="s">
        <v>1284</v>
      </c>
      <c r="AAO4" s="127" t="s">
        <v>1285</v>
      </c>
      <c r="AAP4" s="127" t="s">
        <v>1286</v>
      </c>
      <c r="AAQ4" s="127" t="s">
        <v>1287</v>
      </c>
      <c r="AAR4" s="127" t="s">
        <v>1288</v>
      </c>
      <c r="AAS4" s="127" t="s">
        <v>1289</v>
      </c>
      <c r="AAT4" s="127" t="s">
        <v>1290</v>
      </c>
      <c r="AAU4" s="127" t="s">
        <v>1291</v>
      </c>
      <c r="AAV4" s="127" t="s">
        <v>1292</v>
      </c>
      <c r="AAW4" s="127" t="s">
        <v>1293</v>
      </c>
      <c r="AAX4" s="127" t="s">
        <v>1294</v>
      </c>
      <c r="AAY4" s="127" t="s">
        <v>1295</v>
      </c>
      <c r="AAZ4" s="127" t="s">
        <v>1296</v>
      </c>
      <c r="ABA4" s="127" t="s">
        <v>1297</v>
      </c>
      <c r="ABB4" s="127" t="s">
        <v>1298</v>
      </c>
      <c r="ABC4" s="127" t="s">
        <v>1299</v>
      </c>
      <c r="ABD4" s="127" t="s">
        <v>1300</v>
      </c>
      <c r="ABE4" s="127" t="s">
        <v>1301</v>
      </c>
      <c r="ABF4" s="127" t="s">
        <v>1302</v>
      </c>
      <c r="ABG4" s="127" t="s">
        <v>1303</v>
      </c>
      <c r="ABH4" s="127" t="s">
        <v>1304</v>
      </c>
      <c r="ABI4" s="127" t="s">
        <v>1305</v>
      </c>
      <c r="ABJ4" s="127" t="s">
        <v>1306</v>
      </c>
      <c r="ABK4" s="127" t="s">
        <v>1307</v>
      </c>
      <c r="ABL4" s="127" t="s">
        <v>1308</v>
      </c>
      <c r="ABM4" s="127" t="s">
        <v>1309</v>
      </c>
      <c r="ABN4" s="127" t="s">
        <v>1310</v>
      </c>
      <c r="ABO4" s="127" t="s">
        <v>1311</v>
      </c>
      <c r="ABP4" s="127" t="s">
        <v>1312</v>
      </c>
      <c r="ABQ4" s="127" t="s">
        <v>1313</v>
      </c>
      <c r="ABR4" s="127" t="s">
        <v>1314</v>
      </c>
      <c r="ABS4" s="127" t="s">
        <v>1315</v>
      </c>
      <c r="ABT4" s="127" t="s">
        <v>1316</v>
      </c>
      <c r="ABU4" s="127" t="s">
        <v>1317</v>
      </c>
      <c r="ABV4" s="127" t="s">
        <v>1318</v>
      </c>
      <c r="ABW4" s="127" t="s">
        <v>1319</v>
      </c>
      <c r="ABX4" s="127" t="s">
        <v>1320</v>
      </c>
      <c r="ABY4" s="127" t="s">
        <v>1321</v>
      </c>
      <c r="ABZ4" s="127" t="s">
        <v>1322</v>
      </c>
      <c r="ACA4" s="127" t="s">
        <v>1323</v>
      </c>
      <c r="ACB4" s="127" t="s">
        <v>1324</v>
      </c>
      <c r="ACC4" s="127" t="s">
        <v>1325</v>
      </c>
      <c r="ACD4" s="127" t="s">
        <v>1326</v>
      </c>
      <c r="ACE4" s="127" t="s">
        <v>1327</v>
      </c>
      <c r="ACF4" s="127" t="s">
        <v>1328</v>
      </c>
      <c r="ACG4" s="127" t="s">
        <v>1329</v>
      </c>
      <c r="ACH4" s="127" t="s">
        <v>1330</v>
      </c>
      <c r="ACI4" s="127" t="s">
        <v>1331</v>
      </c>
      <c r="ACJ4" s="127" t="s">
        <v>1332</v>
      </c>
      <c r="ACK4" s="127" t="s">
        <v>1333</v>
      </c>
      <c r="ACL4" s="127" t="s">
        <v>1334</v>
      </c>
      <c r="ACM4" s="127" t="s">
        <v>1335</v>
      </c>
      <c r="ACN4" s="127" t="s">
        <v>1336</v>
      </c>
      <c r="ACO4" s="127" t="s">
        <v>1337</v>
      </c>
      <c r="ACP4" s="127" t="s">
        <v>1338</v>
      </c>
      <c r="ACQ4" s="127" t="s">
        <v>1339</v>
      </c>
      <c r="ACR4" s="127" t="s">
        <v>1340</v>
      </c>
      <c r="ACS4" s="127" t="s">
        <v>1341</v>
      </c>
      <c r="ACT4" s="127" t="s">
        <v>1342</v>
      </c>
      <c r="ACU4" s="127" t="s">
        <v>1343</v>
      </c>
      <c r="ACV4" s="127" t="s">
        <v>1344</v>
      </c>
      <c r="ACW4" s="127" t="s">
        <v>1345</v>
      </c>
      <c r="ACX4" s="127" t="s">
        <v>1346</v>
      </c>
      <c r="ACY4" s="127" t="s">
        <v>1347</v>
      </c>
      <c r="ACZ4" s="127" t="s">
        <v>1348</v>
      </c>
      <c r="ADA4" s="127" t="s">
        <v>1349</v>
      </c>
      <c r="ADB4" s="127" t="s">
        <v>1350</v>
      </c>
      <c r="ADC4" s="127" t="s">
        <v>1351</v>
      </c>
      <c r="ADD4" s="127" t="s">
        <v>1352</v>
      </c>
      <c r="ADE4" s="127" t="s">
        <v>1353</v>
      </c>
      <c r="ADF4" s="127" t="s">
        <v>1354</v>
      </c>
      <c r="ADG4" s="127" t="s">
        <v>1355</v>
      </c>
      <c r="ADH4" s="127" t="s">
        <v>1356</v>
      </c>
      <c r="ADI4" s="127" t="s">
        <v>1357</v>
      </c>
      <c r="ADJ4" s="127" t="s">
        <v>1358</v>
      </c>
      <c r="ADK4" s="127" t="s">
        <v>1359</v>
      </c>
      <c r="ADL4" s="127" t="s">
        <v>1360</v>
      </c>
      <c r="ADM4" s="127" t="s">
        <v>1361</v>
      </c>
      <c r="ADN4" s="127" t="s">
        <v>1362</v>
      </c>
      <c r="ADO4" s="127" t="s">
        <v>1363</v>
      </c>
      <c r="ADP4" s="127" t="s">
        <v>1364</v>
      </c>
      <c r="ADQ4" s="127" t="s">
        <v>1365</v>
      </c>
      <c r="ADR4" s="127" t="s">
        <v>1366</v>
      </c>
      <c r="ADS4" s="127" t="s">
        <v>1367</v>
      </c>
      <c r="ADT4" s="127" t="s">
        <v>1368</v>
      </c>
      <c r="ADU4" s="127" t="s">
        <v>1369</v>
      </c>
      <c r="ADV4" s="127" t="s">
        <v>1370</v>
      </c>
      <c r="ADW4" s="127" t="s">
        <v>1371</v>
      </c>
      <c r="ADX4" s="127" t="s">
        <v>1372</v>
      </c>
      <c r="ADY4" s="127" t="s">
        <v>1373</v>
      </c>
      <c r="ADZ4" s="127" t="s">
        <v>1374</v>
      </c>
      <c r="AEA4" s="127" t="s">
        <v>1375</v>
      </c>
      <c r="AEB4" s="127" t="s">
        <v>1376</v>
      </c>
      <c r="AEC4" s="127" t="s">
        <v>1377</v>
      </c>
      <c r="AED4" s="127" t="s">
        <v>1378</v>
      </c>
      <c r="AEE4" s="127" t="s">
        <v>1379</v>
      </c>
      <c r="AEF4" s="127" t="s">
        <v>1380</v>
      </c>
      <c r="AEG4" s="127" t="s">
        <v>1381</v>
      </c>
      <c r="AEH4" s="127" t="s">
        <v>1382</v>
      </c>
      <c r="AEI4" s="127" t="s">
        <v>1383</v>
      </c>
      <c r="AEJ4" s="127" t="s">
        <v>1384</v>
      </c>
      <c r="AEK4" s="127" t="s">
        <v>1385</v>
      </c>
      <c r="AEL4" s="127" t="s">
        <v>1386</v>
      </c>
      <c r="AEM4" s="127" t="s">
        <v>1387</v>
      </c>
      <c r="AEN4" s="127" t="s">
        <v>1388</v>
      </c>
      <c r="AEO4" s="127" t="s">
        <v>1389</v>
      </c>
      <c r="AEP4" s="127" t="s">
        <v>1390</v>
      </c>
      <c r="AEQ4" s="127" t="s">
        <v>1391</v>
      </c>
      <c r="AER4" s="127" t="s">
        <v>1392</v>
      </c>
      <c r="AES4" s="127" t="s">
        <v>1393</v>
      </c>
      <c r="AET4" s="127" t="s">
        <v>1394</v>
      </c>
      <c r="AEU4" s="127" t="s">
        <v>1395</v>
      </c>
      <c r="AEV4" s="127" t="s">
        <v>1396</v>
      </c>
      <c r="AEW4" s="127" t="s">
        <v>1397</v>
      </c>
      <c r="AEX4" s="127" t="s">
        <v>1398</v>
      </c>
      <c r="AEY4" s="127" t="s">
        <v>1399</v>
      </c>
      <c r="AEZ4" s="127" t="s">
        <v>1400</v>
      </c>
      <c r="AFA4" s="127" t="s">
        <v>1401</v>
      </c>
      <c r="AFB4" s="127" t="s">
        <v>1402</v>
      </c>
      <c r="AFC4" s="127" t="s">
        <v>1403</v>
      </c>
      <c r="AFD4" s="127" t="s">
        <v>1404</v>
      </c>
      <c r="AFE4" s="127" t="s">
        <v>1405</v>
      </c>
      <c r="AFF4" s="127" t="s">
        <v>1406</v>
      </c>
      <c r="AFG4" s="127" t="s">
        <v>1407</v>
      </c>
      <c r="AFH4" s="127" t="s">
        <v>1408</v>
      </c>
      <c r="AFI4" s="127" t="s">
        <v>1409</v>
      </c>
      <c r="AFJ4" s="127" t="s">
        <v>1410</v>
      </c>
      <c r="AFK4" s="127" t="s">
        <v>1411</v>
      </c>
      <c r="AFL4" s="127" t="s">
        <v>1412</v>
      </c>
      <c r="AFM4" s="127" t="s">
        <v>1413</v>
      </c>
      <c r="AFN4" s="127" t="s">
        <v>1414</v>
      </c>
      <c r="AFO4" s="127" t="s">
        <v>1415</v>
      </c>
      <c r="AFP4" s="127" t="s">
        <v>1416</v>
      </c>
      <c r="AFQ4" s="127" t="s">
        <v>1417</v>
      </c>
      <c r="AFR4" s="127" t="s">
        <v>1418</v>
      </c>
      <c r="AFS4" s="127" t="s">
        <v>1419</v>
      </c>
      <c r="AFT4" s="127" t="s">
        <v>1420</v>
      </c>
      <c r="AFU4" s="127" t="s">
        <v>1421</v>
      </c>
      <c r="AFV4" s="127" t="s">
        <v>1422</v>
      </c>
      <c r="AFW4" s="127" t="s">
        <v>1423</v>
      </c>
      <c r="AFX4" s="127" t="s">
        <v>1424</v>
      </c>
      <c r="AFY4" s="127" t="s">
        <v>1425</v>
      </c>
      <c r="AFZ4" s="127" t="s">
        <v>1426</v>
      </c>
      <c r="AGA4" s="127" t="s">
        <v>1427</v>
      </c>
      <c r="AGB4" s="127" t="s">
        <v>1428</v>
      </c>
      <c r="AGC4" s="127" t="s">
        <v>1429</v>
      </c>
      <c r="AGD4" s="127" t="s">
        <v>1430</v>
      </c>
      <c r="AGE4" s="127" t="s">
        <v>1431</v>
      </c>
      <c r="AGF4" s="127" t="s">
        <v>1432</v>
      </c>
      <c r="AGG4" s="127" t="s">
        <v>1433</v>
      </c>
      <c r="AGH4" s="127" t="s">
        <v>1434</v>
      </c>
      <c r="AGI4" s="127" t="s">
        <v>1435</v>
      </c>
      <c r="AGJ4" s="127" t="s">
        <v>1436</v>
      </c>
      <c r="AGK4" s="127" t="s">
        <v>1437</v>
      </c>
      <c r="AGL4" s="127" t="s">
        <v>1438</v>
      </c>
      <c r="AGM4" s="127" t="s">
        <v>1439</v>
      </c>
      <c r="AGN4" s="127" t="s">
        <v>1440</v>
      </c>
      <c r="AGO4" s="127" t="s">
        <v>1441</v>
      </c>
      <c r="AGP4" s="127" t="s">
        <v>1442</v>
      </c>
      <c r="AGQ4" s="127" t="s">
        <v>1443</v>
      </c>
      <c r="AGR4" s="127" t="s">
        <v>1444</v>
      </c>
      <c r="AGS4" s="127" t="s">
        <v>1445</v>
      </c>
      <c r="AGT4" s="127" t="s">
        <v>1446</v>
      </c>
      <c r="AGU4" s="127" t="s">
        <v>1447</v>
      </c>
      <c r="AGV4" s="127" t="s">
        <v>1448</v>
      </c>
      <c r="AGW4" s="127" t="s">
        <v>1449</v>
      </c>
      <c r="AGX4" s="127" t="s">
        <v>1450</v>
      </c>
      <c r="AGY4" s="127" t="s">
        <v>1451</v>
      </c>
      <c r="AGZ4" s="127" t="s">
        <v>1452</v>
      </c>
      <c r="AHA4" s="127" t="s">
        <v>1453</v>
      </c>
      <c r="AHB4" s="127" t="s">
        <v>1454</v>
      </c>
      <c r="AHC4" s="127" t="s">
        <v>1455</v>
      </c>
      <c r="AHD4" s="127" t="s">
        <v>1456</v>
      </c>
      <c r="AHE4" s="127" t="s">
        <v>1457</v>
      </c>
      <c r="AHF4" s="127" t="s">
        <v>1458</v>
      </c>
      <c r="AHG4" s="127" t="s">
        <v>1459</v>
      </c>
      <c r="AHH4" s="127" t="s">
        <v>1460</v>
      </c>
      <c r="AHI4" s="127" t="s">
        <v>1461</v>
      </c>
      <c r="AHJ4" s="127" t="s">
        <v>1462</v>
      </c>
      <c r="AHK4" s="127" t="s">
        <v>1463</v>
      </c>
      <c r="AHL4" s="127" t="s">
        <v>1464</v>
      </c>
      <c r="AHM4" s="127" t="s">
        <v>1465</v>
      </c>
      <c r="AHN4" s="127" t="s">
        <v>1466</v>
      </c>
      <c r="AHO4" s="127" t="s">
        <v>1467</v>
      </c>
      <c r="AHP4" s="127" t="s">
        <v>1468</v>
      </c>
      <c r="AHQ4" s="127" t="s">
        <v>1469</v>
      </c>
      <c r="AHR4" s="127" t="s">
        <v>1470</v>
      </c>
      <c r="AHS4" s="127" t="s">
        <v>1471</v>
      </c>
      <c r="AHT4" s="127" t="s">
        <v>1472</v>
      </c>
      <c r="AHU4" s="127" t="s">
        <v>1473</v>
      </c>
      <c r="AHV4" s="127" t="s">
        <v>1474</v>
      </c>
      <c r="AHW4" s="127" t="s">
        <v>1475</v>
      </c>
      <c r="AHX4" s="127" t="s">
        <v>1476</v>
      </c>
      <c r="AHY4" s="127" t="s">
        <v>1477</v>
      </c>
      <c r="AHZ4" s="127" t="s">
        <v>1478</v>
      </c>
      <c r="AIA4" s="127" t="s">
        <v>1479</v>
      </c>
      <c r="AIB4" s="127" t="s">
        <v>1480</v>
      </c>
      <c r="AIC4" s="127" t="s">
        <v>1481</v>
      </c>
      <c r="AID4" s="127" t="s">
        <v>1482</v>
      </c>
      <c r="AIE4" s="127" t="s">
        <v>1483</v>
      </c>
      <c r="AIF4" s="127" t="s">
        <v>1484</v>
      </c>
      <c r="AIG4" s="127" t="s">
        <v>1485</v>
      </c>
      <c r="AIH4" s="127" t="s">
        <v>1486</v>
      </c>
      <c r="AII4" s="127" t="s">
        <v>1487</v>
      </c>
      <c r="AIJ4" s="127" t="s">
        <v>1488</v>
      </c>
      <c r="AIK4" s="127" t="s">
        <v>1489</v>
      </c>
      <c r="AIL4" s="127" t="s">
        <v>1490</v>
      </c>
      <c r="AIM4" s="127" t="s">
        <v>1491</v>
      </c>
      <c r="AIN4" s="127" t="s">
        <v>1492</v>
      </c>
      <c r="AIO4" s="127" t="s">
        <v>1493</v>
      </c>
      <c r="AIP4" s="127" t="s">
        <v>1494</v>
      </c>
      <c r="AIQ4" s="127" t="s">
        <v>1495</v>
      </c>
      <c r="AIR4" s="127" t="s">
        <v>1496</v>
      </c>
      <c r="AIS4" s="127" t="s">
        <v>1497</v>
      </c>
      <c r="AIT4" s="127" t="s">
        <v>1498</v>
      </c>
      <c r="AIU4" s="127" t="s">
        <v>1499</v>
      </c>
      <c r="AIV4" s="127" t="s">
        <v>1500</v>
      </c>
      <c r="AIW4" s="127" t="s">
        <v>1501</v>
      </c>
      <c r="AIX4" s="127" t="s">
        <v>1502</v>
      </c>
      <c r="AIY4" s="127" t="s">
        <v>1503</v>
      </c>
      <c r="AIZ4" s="127" t="s">
        <v>1504</v>
      </c>
      <c r="AJA4" s="127" t="s">
        <v>1505</v>
      </c>
      <c r="AJB4" s="127" t="s">
        <v>1506</v>
      </c>
      <c r="AJC4" s="127" t="s">
        <v>1507</v>
      </c>
      <c r="AJD4" s="127" t="s">
        <v>1508</v>
      </c>
      <c r="AJE4" s="127" t="s">
        <v>1509</v>
      </c>
      <c r="AJF4" s="127" t="s">
        <v>1510</v>
      </c>
      <c r="AJG4" s="127" t="s">
        <v>1511</v>
      </c>
      <c r="AJH4" s="127" t="s">
        <v>1512</v>
      </c>
      <c r="AJI4" s="127" t="s">
        <v>1513</v>
      </c>
      <c r="AJJ4" s="127" t="s">
        <v>1514</v>
      </c>
      <c r="AJK4" s="127" t="s">
        <v>1515</v>
      </c>
      <c r="AJL4" s="127" t="s">
        <v>1516</v>
      </c>
      <c r="AJM4" s="127" t="s">
        <v>1517</v>
      </c>
      <c r="AJN4" s="127" t="s">
        <v>1518</v>
      </c>
      <c r="AJO4" s="127" t="s">
        <v>1519</v>
      </c>
      <c r="AJP4" s="127" t="s">
        <v>1520</v>
      </c>
      <c r="AJQ4" s="127" t="s">
        <v>1521</v>
      </c>
      <c r="AJR4" s="127" t="s">
        <v>1522</v>
      </c>
      <c r="AJS4" s="127" t="s">
        <v>1523</v>
      </c>
      <c r="AJT4" s="127" t="s">
        <v>1524</v>
      </c>
      <c r="AJU4" s="127" t="s">
        <v>1525</v>
      </c>
      <c r="AJV4" s="127" t="s">
        <v>1526</v>
      </c>
      <c r="AJW4" s="127" t="s">
        <v>1527</v>
      </c>
      <c r="AJX4" s="127" t="s">
        <v>1528</v>
      </c>
      <c r="AJY4" s="127" t="s">
        <v>1529</v>
      </c>
      <c r="AJZ4" s="127" t="s">
        <v>1530</v>
      </c>
      <c r="AKA4" s="127" t="s">
        <v>1531</v>
      </c>
      <c r="AKB4" s="127" t="s">
        <v>1532</v>
      </c>
      <c r="AKC4" s="127" t="s">
        <v>1533</v>
      </c>
      <c r="AKD4" s="127" t="s">
        <v>1534</v>
      </c>
      <c r="AKE4" s="127" t="s">
        <v>1535</v>
      </c>
      <c r="AKF4" s="127" t="s">
        <v>1536</v>
      </c>
      <c r="AKG4" s="127" t="s">
        <v>1537</v>
      </c>
      <c r="AKH4" s="127" t="s">
        <v>1538</v>
      </c>
      <c r="AKI4" s="127" t="s">
        <v>1539</v>
      </c>
      <c r="AKJ4" s="127" t="s">
        <v>1540</v>
      </c>
      <c r="AKK4" s="127" t="s">
        <v>1541</v>
      </c>
      <c r="AKL4" s="127" t="s">
        <v>1542</v>
      </c>
      <c r="AKM4" s="127" t="s">
        <v>1543</v>
      </c>
      <c r="AKN4" s="127" t="s">
        <v>1544</v>
      </c>
      <c r="AKO4" s="127" t="s">
        <v>1545</v>
      </c>
      <c r="AKP4" s="127" t="s">
        <v>1546</v>
      </c>
      <c r="AKQ4" s="127" t="s">
        <v>1547</v>
      </c>
      <c r="AKR4" s="127" t="s">
        <v>1548</v>
      </c>
      <c r="AKS4" s="127" t="s">
        <v>1549</v>
      </c>
      <c r="AKT4" s="127" t="s">
        <v>1550</v>
      </c>
      <c r="AKU4" s="127" t="s">
        <v>1551</v>
      </c>
      <c r="AKV4" s="127" t="s">
        <v>1552</v>
      </c>
      <c r="AKW4" s="127" t="s">
        <v>1553</v>
      </c>
      <c r="AKX4" s="127" t="s">
        <v>1554</v>
      </c>
      <c r="AKY4" s="127" t="s">
        <v>1555</v>
      </c>
      <c r="AKZ4" s="127" t="s">
        <v>1556</v>
      </c>
      <c r="ALA4" s="127" t="s">
        <v>1557</v>
      </c>
      <c r="ALB4" s="127" t="s">
        <v>1558</v>
      </c>
      <c r="ALC4" s="127" t="s">
        <v>1559</v>
      </c>
      <c r="ALD4" s="127" t="s">
        <v>1560</v>
      </c>
      <c r="ALE4" s="127" t="s">
        <v>1561</v>
      </c>
      <c r="ALF4" s="127" t="s">
        <v>1562</v>
      </c>
      <c r="ALG4" s="127" t="s">
        <v>1563</v>
      </c>
      <c r="ALH4" s="127" t="s">
        <v>1564</v>
      </c>
      <c r="ALI4" s="127" t="s">
        <v>1565</v>
      </c>
      <c r="ALJ4" s="127" t="s">
        <v>1566</v>
      </c>
      <c r="ALK4" s="127" t="s">
        <v>1567</v>
      </c>
      <c r="ALL4" s="127" t="s">
        <v>1568</v>
      </c>
      <c r="ALM4" s="127" t="s">
        <v>1569</v>
      </c>
      <c r="ALN4" s="127" t="s">
        <v>1570</v>
      </c>
      <c r="ALO4" s="127" t="s">
        <v>1571</v>
      </c>
      <c r="ALP4" s="127" t="s">
        <v>1572</v>
      </c>
      <c r="ALQ4" s="127" t="s">
        <v>1573</v>
      </c>
      <c r="ALR4" s="127" t="s">
        <v>1574</v>
      </c>
      <c r="ALS4" s="127" t="s">
        <v>1575</v>
      </c>
      <c r="ALT4" s="127" t="s">
        <v>1576</v>
      </c>
      <c r="ALU4" s="127" t="s">
        <v>1577</v>
      </c>
      <c r="ALV4" s="127" t="s">
        <v>1578</v>
      </c>
      <c r="ALW4" s="127" t="s">
        <v>1579</v>
      </c>
      <c r="ALX4" s="127" t="s">
        <v>1580</v>
      </c>
      <c r="ALY4" s="127" t="s">
        <v>1581</v>
      </c>
      <c r="ALZ4" s="127" t="s">
        <v>1582</v>
      </c>
      <c r="AMA4" s="127" t="s">
        <v>1583</v>
      </c>
      <c r="AMB4" s="127" t="s">
        <v>1584</v>
      </c>
      <c r="AMC4" s="127" t="s">
        <v>1585</v>
      </c>
      <c r="AMD4" s="127" t="s">
        <v>1586</v>
      </c>
      <c r="AME4" s="127" t="s">
        <v>1587</v>
      </c>
      <c r="AMF4" s="127" t="s">
        <v>1588</v>
      </c>
      <c r="AMG4" s="127" t="s">
        <v>1589</v>
      </c>
      <c r="AMH4" s="127" t="s">
        <v>1590</v>
      </c>
      <c r="AMI4" s="127" t="s">
        <v>1591</v>
      </c>
      <c r="AMJ4" s="127" t="s">
        <v>1592</v>
      </c>
      <c r="AMK4" s="127" t="s">
        <v>1593</v>
      </c>
      <c r="AML4" s="127" t="s">
        <v>1594</v>
      </c>
      <c r="AMM4" s="127" t="s">
        <v>1595</v>
      </c>
      <c r="AMN4" s="127" t="s">
        <v>1596</v>
      </c>
      <c r="AMO4" s="127" t="s">
        <v>1597</v>
      </c>
      <c r="AMP4" s="127" t="s">
        <v>1598</v>
      </c>
      <c r="AMQ4" s="127" t="s">
        <v>1599</v>
      </c>
      <c r="AMR4" s="127" t="s">
        <v>1600</v>
      </c>
      <c r="AMS4" s="127" t="s">
        <v>1601</v>
      </c>
      <c r="AMT4" s="127" t="s">
        <v>1602</v>
      </c>
      <c r="AMU4" s="127" t="s">
        <v>1603</v>
      </c>
      <c r="AMV4" s="127" t="s">
        <v>1604</v>
      </c>
      <c r="AMW4" s="127" t="s">
        <v>1605</v>
      </c>
      <c r="AMX4" s="127" t="s">
        <v>1606</v>
      </c>
      <c r="AMY4" s="127" t="s">
        <v>1607</v>
      </c>
      <c r="AMZ4" s="127" t="s">
        <v>1608</v>
      </c>
      <c r="ANA4" s="127" t="s">
        <v>1609</v>
      </c>
      <c r="ANB4" s="127" t="s">
        <v>1610</v>
      </c>
      <c r="ANC4" s="127" t="s">
        <v>1611</v>
      </c>
      <c r="AND4" s="127" t="s">
        <v>1612</v>
      </c>
      <c r="ANE4" s="127" t="s">
        <v>1613</v>
      </c>
      <c r="ANF4" s="127" t="s">
        <v>1614</v>
      </c>
      <c r="ANG4" s="127" t="s">
        <v>1615</v>
      </c>
      <c r="ANH4" s="127" t="s">
        <v>1616</v>
      </c>
      <c r="ANI4" s="127" t="s">
        <v>1617</v>
      </c>
      <c r="ANJ4" s="127" t="s">
        <v>1618</v>
      </c>
      <c r="ANK4" s="127" t="s">
        <v>1619</v>
      </c>
      <c r="ANL4" s="127" t="s">
        <v>1620</v>
      </c>
      <c r="ANM4" s="127" t="s">
        <v>1621</v>
      </c>
      <c r="ANN4" s="127" t="s">
        <v>1622</v>
      </c>
      <c r="ANO4" s="127" t="s">
        <v>1623</v>
      </c>
      <c r="ANP4" s="127" t="s">
        <v>1624</v>
      </c>
      <c r="ANQ4" s="127" t="s">
        <v>1625</v>
      </c>
      <c r="ANR4" s="127" t="s">
        <v>1626</v>
      </c>
      <c r="ANS4" s="127" t="s">
        <v>1627</v>
      </c>
      <c r="ANT4" s="127" t="s">
        <v>1628</v>
      </c>
      <c r="ANU4" s="127" t="s">
        <v>1629</v>
      </c>
      <c r="ANV4" s="127" t="s">
        <v>1630</v>
      </c>
      <c r="ANW4" s="127" t="s">
        <v>1631</v>
      </c>
      <c r="ANX4" s="127" t="s">
        <v>1632</v>
      </c>
      <c r="ANY4" s="127" t="s">
        <v>1633</v>
      </c>
      <c r="ANZ4" s="127" t="s">
        <v>1634</v>
      </c>
      <c r="AOA4" s="127" t="s">
        <v>1635</v>
      </c>
      <c r="AOB4" s="127" t="s">
        <v>1636</v>
      </c>
      <c r="AOC4" s="127" t="s">
        <v>1637</v>
      </c>
      <c r="AOD4" s="127" t="s">
        <v>1638</v>
      </c>
      <c r="AOE4" s="127" t="s">
        <v>1639</v>
      </c>
      <c r="AOF4" s="127" t="s">
        <v>1640</v>
      </c>
      <c r="AOG4" s="127" t="s">
        <v>1641</v>
      </c>
      <c r="AOH4" s="127" t="s">
        <v>1642</v>
      </c>
      <c r="AOI4" s="127" t="s">
        <v>1643</v>
      </c>
      <c r="AOJ4" s="127" t="s">
        <v>1644</v>
      </c>
      <c r="AOK4" s="127" t="s">
        <v>1645</v>
      </c>
      <c r="AOL4" s="127" t="s">
        <v>1646</v>
      </c>
      <c r="AOM4" s="127" t="s">
        <v>1647</v>
      </c>
      <c r="AON4" s="127" t="s">
        <v>1648</v>
      </c>
      <c r="AOO4" s="127" t="s">
        <v>1649</v>
      </c>
      <c r="AOP4" s="127" t="s">
        <v>1650</v>
      </c>
      <c r="AOQ4" s="127" t="s">
        <v>1651</v>
      </c>
      <c r="AOR4" s="127" t="s">
        <v>1652</v>
      </c>
      <c r="AOS4" s="127" t="s">
        <v>1653</v>
      </c>
      <c r="AOT4" s="127" t="s">
        <v>1654</v>
      </c>
      <c r="AOU4" s="127" t="s">
        <v>1655</v>
      </c>
      <c r="AOV4" s="127" t="s">
        <v>1656</v>
      </c>
      <c r="AOW4" s="127" t="s">
        <v>1657</v>
      </c>
      <c r="AOX4" s="127" t="s">
        <v>1658</v>
      </c>
      <c r="AOY4" s="127" t="s">
        <v>1659</v>
      </c>
      <c r="AOZ4" s="127" t="s">
        <v>1660</v>
      </c>
      <c r="APA4" s="127" t="s">
        <v>1661</v>
      </c>
      <c r="APB4" s="127" t="s">
        <v>1662</v>
      </c>
      <c r="APC4" s="127" t="s">
        <v>1663</v>
      </c>
      <c r="APD4" s="127" t="s">
        <v>1664</v>
      </c>
      <c r="APE4" s="127" t="s">
        <v>1665</v>
      </c>
      <c r="APF4" s="127" t="s">
        <v>1666</v>
      </c>
      <c r="APG4" s="127" t="s">
        <v>1667</v>
      </c>
      <c r="APH4" s="127" t="s">
        <v>1668</v>
      </c>
      <c r="API4" s="127" t="s">
        <v>1669</v>
      </c>
      <c r="APJ4" s="127" t="s">
        <v>1670</v>
      </c>
      <c r="APK4" s="127" t="s">
        <v>1671</v>
      </c>
      <c r="APL4" s="127" t="s">
        <v>1672</v>
      </c>
      <c r="APM4" s="127" t="s">
        <v>1673</v>
      </c>
      <c r="APN4" s="127" t="s">
        <v>1674</v>
      </c>
      <c r="APO4" s="127" t="s">
        <v>1675</v>
      </c>
      <c r="APP4" s="127" t="s">
        <v>1676</v>
      </c>
      <c r="APQ4" s="127" t="s">
        <v>1677</v>
      </c>
      <c r="APR4" s="127" t="s">
        <v>1678</v>
      </c>
      <c r="APS4" s="127" t="s">
        <v>1679</v>
      </c>
      <c r="APT4" s="127" t="s">
        <v>1680</v>
      </c>
      <c r="APU4" s="127" t="s">
        <v>1681</v>
      </c>
      <c r="APV4" s="127" t="s">
        <v>1682</v>
      </c>
      <c r="APW4" s="127" t="s">
        <v>1683</v>
      </c>
      <c r="APX4" s="127" t="s">
        <v>1684</v>
      </c>
      <c r="APY4" s="127" t="s">
        <v>1685</v>
      </c>
      <c r="APZ4" s="127" t="s">
        <v>1686</v>
      </c>
      <c r="AQA4" s="127" t="s">
        <v>1687</v>
      </c>
      <c r="AQB4" s="127" t="s">
        <v>1688</v>
      </c>
      <c r="AQC4" s="127" t="s">
        <v>1689</v>
      </c>
      <c r="AQD4" s="127" t="s">
        <v>1690</v>
      </c>
      <c r="AQE4" s="127" t="s">
        <v>1691</v>
      </c>
      <c r="AQF4" s="127" t="s">
        <v>1692</v>
      </c>
      <c r="AQG4" s="127" t="s">
        <v>1693</v>
      </c>
      <c r="AQH4" s="127" t="s">
        <v>1694</v>
      </c>
      <c r="AQI4" s="127" t="s">
        <v>1695</v>
      </c>
      <c r="AQJ4" s="127" t="s">
        <v>1696</v>
      </c>
      <c r="AQK4" s="127" t="s">
        <v>1697</v>
      </c>
      <c r="AQL4" s="127" t="s">
        <v>1698</v>
      </c>
      <c r="AQM4" s="127" t="s">
        <v>1699</v>
      </c>
      <c r="AQN4" s="127" t="s">
        <v>1700</v>
      </c>
      <c r="AQO4" s="127" t="s">
        <v>1701</v>
      </c>
      <c r="AQP4" s="127" t="s">
        <v>1702</v>
      </c>
      <c r="AQQ4" s="127" t="s">
        <v>1703</v>
      </c>
      <c r="AQR4" s="127" t="s">
        <v>1704</v>
      </c>
      <c r="AQS4" s="127" t="s">
        <v>1705</v>
      </c>
      <c r="AQT4" s="127" t="s">
        <v>1706</v>
      </c>
      <c r="AQU4" s="127" t="s">
        <v>1707</v>
      </c>
      <c r="AQV4" s="127" t="s">
        <v>1708</v>
      </c>
      <c r="AQW4" s="127" t="s">
        <v>1709</v>
      </c>
      <c r="AQX4" s="127" t="s">
        <v>1710</v>
      </c>
      <c r="AQY4" s="127" t="s">
        <v>1711</v>
      </c>
      <c r="AQZ4" s="127" t="s">
        <v>1712</v>
      </c>
      <c r="ARA4" s="127" t="s">
        <v>1713</v>
      </c>
      <c r="ARB4" s="127" t="s">
        <v>1714</v>
      </c>
      <c r="ARC4" s="127" t="s">
        <v>1715</v>
      </c>
      <c r="ARD4" s="127" t="s">
        <v>1716</v>
      </c>
      <c r="ARE4" s="127" t="s">
        <v>1717</v>
      </c>
      <c r="ARF4" s="127" t="s">
        <v>1718</v>
      </c>
      <c r="ARG4" s="127" t="s">
        <v>1719</v>
      </c>
      <c r="ARH4" s="127" t="s">
        <v>1720</v>
      </c>
      <c r="ARI4" s="127" t="s">
        <v>1721</v>
      </c>
      <c r="ARJ4" s="127" t="s">
        <v>1722</v>
      </c>
      <c r="ARK4" s="127" t="s">
        <v>1723</v>
      </c>
      <c r="ARL4" s="127" t="s">
        <v>1724</v>
      </c>
      <c r="ARM4" s="127" t="s">
        <v>1725</v>
      </c>
      <c r="ARN4" s="127" t="s">
        <v>1726</v>
      </c>
      <c r="ARO4" s="127" t="s">
        <v>1727</v>
      </c>
      <c r="ARP4" s="127" t="s">
        <v>1728</v>
      </c>
      <c r="ARQ4" s="127" t="s">
        <v>1729</v>
      </c>
      <c r="ARR4" s="127" t="s">
        <v>1730</v>
      </c>
      <c r="ARS4" s="127" t="s">
        <v>1731</v>
      </c>
      <c r="ART4" s="127" t="s">
        <v>1732</v>
      </c>
      <c r="ARU4" s="127" t="s">
        <v>1733</v>
      </c>
      <c r="ARV4" s="127" t="s">
        <v>1734</v>
      </c>
      <c r="ARW4" s="127" t="s">
        <v>1735</v>
      </c>
      <c r="ARX4" s="127" t="s">
        <v>1736</v>
      </c>
      <c r="ARY4" s="127" t="s">
        <v>1737</v>
      </c>
      <c r="ARZ4" s="127" t="s">
        <v>1738</v>
      </c>
      <c r="ASA4" s="127" t="s">
        <v>8160</v>
      </c>
      <c r="ASB4" s="127" t="s">
        <v>8161</v>
      </c>
      <c r="ASC4" s="127" t="s">
        <v>8162</v>
      </c>
      <c r="ASD4" s="127" t="s">
        <v>8163</v>
      </c>
      <c r="ASE4" s="127" t="s">
        <v>8164</v>
      </c>
      <c r="ASF4" s="127" t="s">
        <v>8165</v>
      </c>
      <c r="ASG4" s="127" t="s">
        <v>8166</v>
      </c>
      <c r="ASH4" s="127" t="s">
        <v>8167</v>
      </c>
      <c r="ASI4" s="127" t="s">
        <v>8168</v>
      </c>
      <c r="ASJ4" s="127" t="s">
        <v>8169</v>
      </c>
      <c r="ASK4" s="127" t="s">
        <v>8170</v>
      </c>
      <c r="ASL4" s="127" t="s">
        <v>8171</v>
      </c>
      <c r="ASM4" s="127" t="s">
        <v>8172</v>
      </c>
      <c r="ASN4" s="127" t="s">
        <v>8173</v>
      </c>
      <c r="ASO4" s="127" t="s">
        <v>8174</v>
      </c>
      <c r="ASP4" s="127" t="s">
        <v>8175</v>
      </c>
      <c r="ASQ4" s="127" t="s">
        <v>8176</v>
      </c>
      <c r="ASR4" s="127" t="s">
        <v>8177</v>
      </c>
      <c r="ASS4" s="127" t="s">
        <v>8178</v>
      </c>
      <c r="AST4" s="127" t="s">
        <v>8179</v>
      </c>
      <c r="ASU4" s="127" t="s">
        <v>8180</v>
      </c>
      <c r="ASV4" s="127" t="s">
        <v>8181</v>
      </c>
      <c r="ASW4" s="127" t="s">
        <v>8182</v>
      </c>
      <c r="ASX4" s="127" t="s">
        <v>8183</v>
      </c>
      <c r="ASY4" s="127" t="s">
        <v>8184</v>
      </c>
      <c r="ASZ4" s="127" t="s">
        <v>8185</v>
      </c>
      <c r="ATA4" s="127" t="s">
        <v>8186</v>
      </c>
      <c r="ATB4" s="127" t="s">
        <v>8187</v>
      </c>
      <c r="ATC4" s="127" t="s">
        <v>8188</v>
      </c>
      <c r="ATD4" s="127" t="s">
        <v>8189</v>
      </c>
      <c r="ATE4" s="127" t="s">
        <v>1739</v>
      </c>
      <c r="ATF4" s="127" t="s">
        <v>1740</v>
      </c>
      <c r="ATG4" s="127" t="s">
        <v>1741</v>
      </c>
      <c r="ATH4" s="127" t="s">
        <v>1742</v>
      </c>
      <c r="ATI4" s="127" t="s">
        <v>1743</v>
      </c>
      <c r="ATJ4" s="127" t="s">
        <v>1744</v>
      </c>
      <c r="ATK4" s="127" t="s">
        <v>1745</v>
      </c>
      <c r="ATL4" s="127" t="s">
        <v>1746</v>
      </c>
      <c r="ATM4" s="127" t="s">
        <v>1747</v>
      </c>
      <c r="ATN4" s="127" t="s">
        <v>1748</v>
      </c>
      <c r="ATO4" s="127" t="s">
        <v>1749</v>
      </c>
      <c r="ATP4" s="127" t="s">
        <v>1750</v>
      </c>
      <c r="ATQ4" s="127" t="s">
        <v>1751</v>
      </c>
      <c r="ATR4" s="127" t="s">
        <v>1752</v>
      </c>
      <c r="ATS4" s="127" t="s">
        <v>1753</v>
      </c>
      <c r="ATT4" s="127" t="s">
        <v>1754</v>
      </c>
      <c r="ATU4" s="127" t="s">
        <v>1755</v>
      </c>
      <c r="ATV4" s="127" t="s">
        <v>1756</v>
      </c>
      <c r="ATW4" s="127" t="s">
        <v>1757</v>
      </c>
      <c r="ATX4" s="127" t="s">
        <v>1758</v>
      </c>
      <c r="ATY4" s="127" t="s">
        <v>1759</v>
      </c>
      <c r="ATZ4" s="127" t="s">
        <v>1760</v>
      </c>
      <c r="AUA4" s="127" t="s">
        <v>1761</v>
      </c>
      <c r="AUB4" s="127" t="s">
        <v>1762</v>
      </c>
      <c r="AUC4" s="127" t="s">
        <v>1763</v>
      </c>
      <c r="AUD4" s="127" t="s">
        <v>1764</v>
      </c>
      <c r="AUE4" s="127" t="s">
        <v>1765</v>
      </c>
      <c r="AUF4" s="127" t="s">
        <v>1766</v>
      </c>
      <c r="AUG4" s="127" t="s">
        <v>1767</v>
      </c>
      <c r="AUH4" s="127" t="s">
        <v>1768</v>
      </c>
      <c r="AUI4" s="127" t="s">
        <v>1769</v>
      </c>
      <c r="AUJ4" s="127" t="s">
        <v>1770</v>
      </c>
      <c r="AUK4" s="127" t="s">
        <v>1771</v>
      </c>
      <c r="AUL4" s="127" t="s">
        <v>1772</v>
      </c>
      <c r="AUM4" s="127" t="s">
        <v>1773</v>
      </c>
      <c r="AUN4" s="127" t="s">
        <v>1774</v>
      </c>
      <c r="AUO4" s="127" t="s">
        <v>1775</v>
      </c>
      <c r="AUP4" s="127" t="s">
        <v>1776</v>
      </c>
      <c r="AUQ4" s="127" t="s">
        <v>1777</v>
      </c>
      <c r="AUR4" s="127" t="s">
        <v>1778</v>
      </c>
      <c r="AUS4" s="127" t="s">
        <v>1779</v>
      </c>
      <c r="AUT4" s="127" t="s">
        <v>1780</v>
      </c>
      <c r="AUU4" s="127" t="s">
        <v>1781</v>
      </c>
      <c r="AUV4" s="127" t="s">
        <v>1782</v>
      </c>
      <c r="AUW4" s="127" t="s">
        <v>1783</v>
      </c>
      <c r="AUX4" s="127" t="s">
        <v>1784</v>
      </c>
      <c r="AUY4" s="127" t="s">
        <v>1785</v>
      </c>
      <c r="AUZ4" s="127" t="s">
        <v>1786</v>
      </c>
      <c r="AVA4" s="127" t="s">
        <v>8190</v>
      </c>
      <c r="AVB4" s="127" t="s">
        <v>8191</v>
      </c>
      <c r="AVC4" s="127" t="s">
        <v>8192</v>
      </c>
      <c r="AVD4" s="127" t="s">
        <v>8193</v>
      </c>
      <c r="AVE4" s="127" t="s">
        <v>1787</v>
      </c>
      <c r="AVF4" s="127" t="s">
        <v>1788</v>
      </c>
      <c r="AVG4" s="127" t="s">
        <v>1789</v>
      </c>
      <c r="AVH4" s="127" t="s">
        <v>1790</v>
      </c>
      <c r="AVI4" s="127" t="s">
        <v>1791</v>
      </c>
      <c r="AVJ4" s="127" t="s">
        <v>1792</v>
      </c>
      <c r="AVK4" s="127" t="s">
        <v>1793</v>
      </c>
      <c r="AVL4" s="127" t="s">
        <v>1794</v>
      </c>
      <c r="AVM4" s="127" t="s">
        <v>1795</v>
      </c>
      <c r="AVN4" s="127" t="s">
        <v>1796</v>
      </c>
      <c r="AVO4" s="127" t="s">
        <v>1797</v>
      </c>
      <c r="AVP4" s="127" t="s">
        <v>1798</v>
      </c>
      <c r="AVQ4" s="127" t="s">
        <v>1799</v>
      </c>
      <c r="AVR4" s="127" t="s">
        <v>1800</v>
      </c>
      <c r="AVS4" s="127" t="s">
        <v>1801</v>
      </c>
      <c r="AVT4" s="127" t="s">
        <v>1802</v>
      </c>
      <c r="AVU4" s="127" t="s">
        <v>1803</v>
      </c>
      <c r="AVV4" s="127" t="s">
        <v>1804</v>
      </c>
      <c r="AVW4" s="127" t="s">
        <v>1805</v>
      </c>
      <c r="AVX4" s="127" t="s">
        <v>1806</v>
      </c>
      <c r="AVY4" s="127" t="s">
        <v>1807</v>
      </c>
      <c r="AVZ4" s="127" t="s">
        <v>1808</v>
      </c>
      <c r="AWA4" s="127" t="s">
        <v>1809</v>
      </c>
      <c r="AWB4" s="127" t="s">
        <v>1810</v>
      </c>
      <c r="AWC4" s="127" t="s">
        <v>1811</v>
      </c>
      <c r="AWD4" s="127" t="s">
        <v>1812</v>
      </c>
      <c r="AWE4" s="127" t="s">
        <v>1813</v>
      </c>
      <c r="AWF4" s="127" t="s">
        <v>1814</v>
      </c>
      <c r="AWG4" s="127" t="s">
        <v>1815</v>
      </c>
      <c r="AWH4" s="127" t="s">
        <v>1816</v>
      </c>
      <c r="AWI4" s="127" t="s">
        <v>1817</v>
      </c>
      <c r="AWJ4" s="127" t="s">
        <v>1818</v>
      </c>
      <c r="AWK4" s="127" t="s">
        <v>1819</v>
      </c>
      <c r="AWL4" s="127" t="s">
        <v>1820</v>
      </c>
      <c r="AWM4" s="127" t="s">
        <v>1821</v>
      </c>
      <c r="AWN4" s="127" t="s">
        <v>1822</v>
      </c>
      <c r="AWO4" s="127" t="s">
        <v>1823</v>
      </c>
      <c r="AWP4" s="127" t="s">
        <v>1824</v>
      </c>
      <c r="AWQ4" s="127" t="s">
        <v>1825</v>
      </c>
      <c r="AWR4" s="127" t="s">
        <v>1826</v>
      </c>
      <c r="AWS4" s="127" t="s">
        <v>1827</v>
      </c>
      <c r="AWT4" s="127" t="s">
        <v>1828</v>
      </c>
      <c r="AWU4" s="127" t="s">
        <v>1829</v>
      </c>
      <c r="AWV4" s="127" t="s">
        <v>1830</v>
      </c>
      <c r="AWW4" s="127" t="s">
        <v>1831</v>
      </c>
      <c r="AWX4" s="127" t="s">
        <v>1832</v>
      </c>
      <c r="AWY4" s="127" t="s">
        <v>1833</v>
      </c>
      <c r="AWZ4" s="127" t="s">
        <v>1834</v>
      </c>
      <c r="AXA4" s="127" t="s">
        <v>1835</v>
      </c>
      <c r="AXB4" s="127" t="s">
        <v>1836</v>
      </c>
      <c r="AXC4" s="127" t="s">
        <v>1837</v>
      </c>
      <c r="AXD4" s="127" t="s">
        <v>1838</v>
      </c>
      <c r="AXE4" s="127" t="s">
        <v>1839</v>
      </c>
      <c r="AXF4" s="127" t="s">
        <v>1840</v>
      </c>
      <c r="AXG4" s="127" t="s">
        <v>1841</v>
      </c>
      <c r="AXH4" s="127" t="s">
        <v>1842</v>
      </c>
      <c r="AXI4" s="127" t="s">
        <v>1843</v>
      </c>
      <c r="AXJ4" s="127" t="s">
        <v>1844</v>
      </c>
      <c r="AXK4" s="127" t="s">
        <v>1845</v>
      </c>
      <c r="AXL4" s="127" t="s">
        <v>1846</v>
      </c>
      <c r="AXM4" s="127" t="s">
        <v>1847</v>
      </c>
      <c r="AXN4" s="127" t="s">
        <v>1848</v>
      </c>
      <c r="AXO4" s="127" t="s">
        <v>1849</v>
      </c>
      <c r="AXP4" s="127" t="s">
        <v>1850</v>
      </c>
      <c r="AXQ4" s="127" t="s">
        <v>1851</v>
      </c>
      <c r="AXR4" s="127" t="s">
        <v>1852</v>
      </c>
      <c r="AXS4" s="127" t="s">
        <v>1853</v>
      </c>
      <c r="AXT4" s="127" t="s">
        <v>1854</v>
      </c>
      <c r="AXU4" s="127" t="s">
        <v>1855</v>
      </c>
      <c r="AXV4" s="127" t="s">
        <v>1856</v>
      </c>
      <c r="AXW4" s="127" t="s">
        <v>1857</v>
      </c>
      <c r="AXX4" s="127" t="s">
        <v>1858</v>
      </c>
      <c r="AXY4" s="127" t="s">
        <v>1859</v>
      </c>
      <c r="AXZ4" s="127" t="s">
        <v>1860</v>
      </c>
      <c r="AYA4" s="127" t="s">
        <v>1861</v>
      </c>
      <c r="AYB4" s="127" t="s">
        <v>1862</v>
      </c>
      <c r="AYC4" s="127" t="s">
        <v>1863</v>
      </c>
      <c r="AYD4" s="127" t="s">
        <v>1864</v>
      </c>
      <c r="AYE4" s="127" t="s">
        <v>1865</v>
      </c>
      <c r="AYF4" s="127" t="s">
        <v>1866</v>
      </c>
      <c r="AYG4" s="127" t="s">
        <v>1867</v>
      </c>
      <c r="AYH4" s="127" t="s">
        <v>1868</v>
      </c>
      <c r="AYI4" s="127" t="s">
        <v>1869</v>
      </c>
      <c r="AYJ4" s="127" t="s">
        <v>1870</v>
      </c>
      <c r="AYK4" s="127" t="s">
        <v>1871</v>
      </c>
      <c r="AYL4" s="127" t="s">
        <v>1872</v>
      </c>
      <c r="AYM4" s="127" t="s">
        <v>1873</v>
      </c>
      <c r="AYN4" s="127" t="s">
        <v>1874</v>
      </c>
      <c r="AYO4" s="127" t="s">
        <v>1875</v>
      </c>
      <c r="AYP4" s="127" t="s">
        <v>1876</v>
      </c>
      <c r="AYQ4" s="127" t="s">
        <v>1877</v>
      </c>
      <c r="AYR4" s="127" t="s">
        <v>1878</v>
      </c>
      <c r="AYS4" s="127" t="s">
        <v>1879</v>
      </c>
      <c r="AYT4" s="127" t="s">
        <v>1880</v>
      </c>
      <c r="AYU4" s="127" t="s">
        <v>1881</v>
      </c>
      <c r="AYV4" s="127" t="s">
        <v>1882</v>
      </c>
      <c r="AYW4" s="127" t="s">
        <v>1883</v>
      </c>
      <c r="AYX4" s="127" t="s">
        <v>1884</v>
      </c>
      <c r="AYY4" s="127" t="s">
        <v>1885</v>
      </c>
      <c r="AYZ4" s="127" t="s">
        <v>1886</v>
      </c>
      <c r="AZA4" s="127" t="s">
        <v>1887</v>
      </c>
      <c r="AZB4" s="127" t="s">
        <v>1888</v>
      </c>
      <c r="AZC4" s="127" t="s">
        <v>1889</v>
      </c>
      <c r="AZD4" s="127" t="s">
        <v>1890</v>
      </c>
      <c r="AZE4" s="127" t="s">
        <v>1891</v>
      </c>
      <c r="AZF4" s="127" t="s">
        <v>1892</v>
      </c>
      <c r="AZG4" s="127" t="s">
        <v>1893</v>
      </c>
      <c r="AZH4" s="127" t="s">
        <v>1894</v>
      </c>
      <c r="AZI4" s="127" t="s">
        <v>1895</v>
      </c>
      <c r="AZJ4" s="127" t="s">
        <v>1896</v>
      </c>
      <c r="AZK4" s="127" t="s">
        <v>1897</v>
      </c>
      <c r="AZL4" s="127" t="s">
        <v>1898</v>
      </c>
      <c r="AZM4" s="127" t="s">
        <v>1899</v>
      </c>
      <c r="AZN4" s="127" t="s">
        <v>1900</v>
      </c>
      <c r="AZO4" s="127" t="s">
        <v>1901</v>
      </c>
      <c r="AZP4" s="127" t="s">
        <v>1902</v>
      </c>
      <c r="AZQ4" s="127" t="s">
        <v>1903</v>
      </c>
      <c r="AZR4" s="127" t="s">
        <v>1904</v>
      </c>
      <c r="AZS4" s="127" t="s">
        <v>1905</v>
      </c>
      <c r="AZT4" s="127" t="s">
        <v>1906</v>
      </c>
      <c r="AZU4" s="127" t="s">
        <v>1907</v>
      </c>
      <c r="AZV4" s="127" t="s">
        <v>1908</v>
      </c>
      <c r="AZW4" s="127" t="s">
        <v>1909</v>
      </c>
      <c r="AZX4" s="127" t="s">
        <v>1910</v>
      </c>
      <c r="AZY4" s="127" t="s">
        <v>1911</v>
      </c>
      <c r="AZZ4" s="127" t="s">
        <v>1912</v>
      </c>
      <c r="BAA4" s="127" t="s">
        <v>1913</v>
      </c>
      <c r="BAB4" s="127" t="s">
        <v>1914</v>
      </c>
      <c r="BAC4" s="127" t="s">
        <v>1915</v>
      </c>
      <c r="BAD4" s="127" t="s">
        <v>1916</v>
      </c>
      <c r="BAE4" s="127" t="s">
        <v>1917</v>
      </c>
      <c r="BAF4" s="127" t="s">
        <v>1918</v>
      </c>
      <c r="BAG4" s="127" t="s">
        <v>1919</v>
      </c>
      <c r="BAH4" s="127" t="s">
        <v>1920</v>
      </c>
      <c r="BAI4" s="127" t="s">
        <v>1921</v>
      </c>
      <c r="BAJ4" s="127" t="s">
        <v>1922</v>
      </c>
      <c r="BAK4" s="127" t="s">
        <v>1923</v>
      </c>
      <c r="BAL4" s="127" t="s">
        <v>1924</v>
      </c>
      <c r="BAM4" s="127" t="s">
        <v>1925</v>
      </c>
      <c r="BAN4" s="127" t="s">
        <v>1926</v>
      </c>
      <c r="BAO4" s="127" t="s">
        <v>1927</v>
      </c>
      <c r="BAP4" s="127" t="s">
        <v>1928</v>
      </c>
      <c r="BAQ4" s="127" t="s">
        <v>1929</v>
      </c>
      <c r="BAR4" s="127" t="s">
        <v>1930</v>
      </c>
      <c r="BAS4" s="127" t="s">
        <v>1931</v>
      </c>
      <c r="BAT4" s="127" t="s">
        <v>1932</v>
      </c>
      <c r="BAU4" s="127" t="s">
        <v>1933</v>
      </c>
      <c r="BAV4" s="127" t="s">
        <v>1934</v>
      </c>
      <c r="BAW4" s="127" t="s">
        <v>1935</v>
      </c>
      <c r="BAX4" s="127" t="s">
        <v>1936</v>
      </c>
      <c r="BAY4" s="127" t="s">
        <v>1937</v>
      </c>
      <c r="BAZ4" s="127" t="s">
        <v>1938</v>
      </c>
      <c r="BBA4" s="127" t="s">
        <v>1939</v>
      </c>
      <c r="BBB4" s="127" t="s">
        <v>1940</v>
      </c>
      <c r="BBC4" s="127" t="s">
        <v>1941</v>
      </c>
      <c r="BBD4" s="127" t="s">
        <v>1942</v>
      </c>
      <c r="BBE4" s="127" t="s">
        <v>1943</v>
      </c>
      <c r="BBF4" s="127" t="s">
        <v>1944</v>
      </c>
      <c r="BBG4" s="127" t="s">
        <v>1945</v>
      </c>
      <c r="BBH4" s="127" t="s">
        <v>1946</v>
      </c>
      <c r="BBI4" s="127" t="s">
        <v>1947</v>
      </c>
      <c r="BBJ4" s="127" t="s">
        <v>1948</v>
      </c>
      <c r="BBK4" s="127" t="s">
        <v>1949</v>
      </c>
      <c r="BBL4" s="127" t="s">
        <v>1950</v>
      </c>
      <c r="BBM4" s="127" t="s">
        <v>1951</v>
      </c>
      <c r="BBN4" s="127" t="s">
        <v>1952</v>
      </c>
      <c r="BBO4" s="127" t="s">
        <v>1953</v>
      </c>
      <c r="BBP4" s="127" t="s">
        <v>1954</v>
      </c>
      <c r="BBQ4" s="127" t="s">
        <v>1955</v>
      </c>
      <c r="BBR4" s="127" t="s">
        <v>1956</v>
      </c>
      <c r="BBS4" s="127" t="s">
        <v>1957</v>
      </c>
      <c r="BBT4" s="127" t="s">
        <v>1958</v>
      </c>
      <c r="BBU4" s="127" t="s">
        <v>1959</v>
      </c>
      <c r="BBV4" s="127" t="s">
        <v>1960</v>
      </c>
      <c r="BBW4" s="127" t="s">
        <v>1961</v>
      </c>
      <c r="BBX4" s="127" t="s">
        <v>1962</v>
      </c>
      <c r="BBY4" s="127" t="s">
        <v>1963</v>
      </c>
      <c r="BBZ4" s="127" t="s">
        <v>1964</v>
      </c>
      <c r="BCA4" s="127" t="s">
        <v>1965</v>
      </c>
      <c r="BCB4" s="127" t="s">
        <v>1966</v>
      </c>
      <c r="BCC4" s="127" t="s">
        <v>1967</v>
      </c>
      <c r="BCD4" s="127" t="s">
        <v>1968</v>
      </c>
      <c r="BCE4" s="127" t="s">
        <v>1969</v>
      </c>
      <c r="BCF4" s="127" t="s">
        <v>1970</v>
      </c>
      <c r="BCG4" s="127" t="s">
        <v>1971</v>
      </c>
      <c r="BCH4" s="127" t="s">
        <v>1972</v>
      </c>
      <c r="BCI4" s="127" t="s">
        <v>1973</v>
      </c>
      <c r="BCJ4" s="127" t="s">
        <v>1974</v>
      </c>
      <c r="BCK4" s="127" t="s">
        <v>1975</v>
      </c>
      <c r="BCL4" s="127" t="s">
        <v>1976</v>
      </c>
      <c r="BCM4" s="127" t="s">
        <v>1977</v>
      </c>
      <c r="BCN4" s="127" t="s">
        <v>1978</v>
      </c>
      <c r="BCO4" s="127" t="s">
        <v>1979</v>
      </c>
      <c r="BCP4" s="127" t="s">
        <v>1980</v>
      </c>
      <c r="BCQ4" s="127" t="s">
        <v>1981</v>
      </c>
      <c r="BCR4" s="127" t="s">
        <v>1982</v>
      </c>
      <c r="BCS4" s="127" t="s">
        <v>1983</v>
      </c>
      <c r="BCT4" s="127" t="s">
        <v>1984</v>
      </c>
      <c r="BCU4" s="127" t="s">
        <v>1985</v>
      </c>
      <c r="BCV4" s="127" t="s">
        <v>1986</v>
      </c>
      <c r="BCW4" s="127" t="s">
        <v>1987</v>
      </c>
      <c r="BCX4" s="127" t="s">
        <v>1988</v>
      </c>
      <c r="BCY4" s="127" t="s">
        <v>1989</v>
      </c>
      <c r="BCZ4" s="127" t="s">
        <v>1990</v>
      </c>
      <c r="BDA4" s="127" t="s">
        <v>1991</v>
      </c>
      <c r="BDB4" s="127" t="s">
        <v>1992</v>
      </c>
      <c r="BDC4" s="127" t="s">
        <v>1993</v>
      </c>
      <c r="BDD4" s="127" t="s">
        <v>1994</v>
      </c>
      <c r="BDE4" s="127" t="s">
        <v>1995</v>
      </c>
      <c r="BDF4" s="127" t="s">
        <v>1996</v>
      </c>
      <c r="BDG4" s="127" t="s">
        <v>1997</v>
      </c>
      <c r="BDH4" s="127" t="s">
        <v>1998</v>
      </c>
      <c r="BDI4" s="127" t="s">
        <v>1999</v>
      </c>
      <c r="BDJ4" s="127" t="s">
        <v>2000</v>
      </c>
      <c r="BDK4" s="127" t="s">
        <v>2001</v>
      </c>
      <c r="BDL4" s="127" t="s">
        <v>2002</v>
      </c>
      <c r="BDM4" s="127" t="s">
        <v>2003</v>
      </c>
      <c r="BDN4" s="127" t="s">
        <v>2004</v>
      </c>
      <c r="BDO4" s="127" t="s">
        <v>2005</v>
      </c>
      <c r="BDP4" s="127" t="s">
        <v>2006</v>
      </c>
      <c r="BDQ4" s="127" t="s">
        <v>2007</v>
      </c>
      <c r="BDR4" s="127" t="s">
        <v>2008</v>
      </c>
      <c r="BDS4" s="127" t="s">
        <v>2009</v>
      </c>
      <c r="BDT4" s="127" t="s">
        <v>2010</v>
      </c>
      <c r="BDU4" s="127" t="s">
        <v>2011</v>
      </c>
      <c r="BDV4" s="127" t="s">
        <v>2012</v>
      </c>
      <c r="BDW4" s="127" t="s">
        <v>2013</v>
      </c>
      <c r="BDX4" s="127" t="s">
        <v>2014</v>
      </c>
      <c r="BDY4" s="127" t="s">
        <v>2015</v>
      </c>
      <c r="BDZ4" s="127" t="s">
        <v>2016</v>
      </c>
      <c r="BEA4" s="127" t="s">
        <v>2017</v>
      </c>
      <c r="BEB4" s="127" t="s">
        <v>2018</v>
      </c>
      <c r="BEC4" s="127" t="s">
        <v>2019</v>
      </c>
      <c r="BED4" s="127" t="s">
        <v>2020</v>
      </c>
      <c r="BEE4" s="127" t="s">
        <v>2021</v>
      </c>
      <c r="BEF4" s="127" t="s">
        <v>2022</v>
      </c>
      <c r="BEG4" s="127" t="s">
        <v>2023</v>
      </c>
      <c r="BEH4" s="127" t="s">
        <v>2024</v>
      </c>
      <c r="BEI4" s="127" t="s">
        <v>2025</v>
      </c>
      <c r="BEJ4" s="127" t="s">
        <v>2026</v>
      </c>
      <c r="BEK4" s="127" t="s">
        <v>2027</v>
      </c>
      <c r="BEL4" s="127" t="s">
        <v>2028</v>
      </c>
      <c r="BEM4" s="127" t="s">
        <v>2029</v>
      </c>
      <c r="BEN4" s="127" t="s">
        <v>2030</v>
      </c>
      <c r="BEO4" s="127" t="s">
        <v>2031</v>
      </c>
      <c r="BEP4" s="127" t="s">
        <v>2032</v>
      </c>
      <c r="BEQ4" s="127" t="s">
        <v>2033</v>
      </c>
      <c r="BER4" s="127" t="s">
        <v>2034</v>
      </c>
      <c r="BES4" s="127" t="s">
        <v>2035</v>
      </c>
      <c r="BET4" s="127" t="s">
        <v>2036</v>
      </c>
      <c r="BEU4" s="127" t="s">
        <v>2037</v>
      </c>
      <c r="BEV4" s="127" t="s">
        <v>2038</v>
      </c>
      <c r="BEW4" s="127" t="s">
        <v>2039</v>
      </c>
      <c r="BEX4" s="127" t="s">
        <v>2040</v>
      </c>
      <c r="BEY4" s="127" t="s">
        <v>2041</v>
      </c>
      <c r="BEZ4" s="127" t="s">
        <v>2042</v>
      </c>
      <c r="BFA4" s="127" t="s">
        <v>2043</v>
      </c>
      <c r="BFB4" s="127" t="s">
        <v>2044</v>
      </c>
      <c r="BFC4" s="127" t="s">
        <v>2045</v>
      </c>
      <c r="BFD4" s="127" t="s">
        <v>2046</v>
      </c>
      <c r="BFE4" s="127" t="s">
        <v>2047</v>
      </c>
      <c r="BFF4" s="127" t="s">
        <v>2048</v>
      </c>
      <c r="BFG4" s="127" t="s">
        <v>2049</v>
      </c>
      <c r="BFH4" s="127" t="s">
        <v>2050</v>
      </c>
      <c r="BFI4" s="127" t="s">
        <v>2051</v>
      </c>
      <c r="BFJ4" s="127" t="s">
        <v>2052</v>
      </c>
      <c r="BFK4" s="127" t="s">
        <v>2053</v>
      </c>
      <c r="BFL4" s="127" t="s">
        <v>2054</v>
      </c>
      <c r="BFM4" s="127" t="s">
        <v>2055</v>
      </c>
      <c r="BFN4" s="127" t="s">
        <v>2056</v>
      </c>
      <c r="BFO4" s="127" t="s">
        <v>2057</v>
      </c>
      <c r="BFP4" s="127" t="s">
        <v>2058</v>
      </c>
      <c r="BFQ4" s="127" t="s">
        <v>2059</v>
      </c>
      <c r="BFR4" s="127" t="s">
        <v>2060</v>
      </c>
      <c r="BFS4" s="127" t="s">
        <v>2061</v>
      </c>
      <c r="BFT4" s="127" t="s">
        <v>2062</v>
      </c>
      <c r="BFU4" s="127" t="s">
        <v>2063</v>
      </c>
      <c r="BFV4" s="127" t="s">
        <v>2064</v>
      </c>
      <c r="BFW4" s="127" t="s">
        <v>2065</v>
      </c>
      <c r="BFX4" s="127" t="s">
        <v>2066</v>
      </c>
      <c r="BFY4" s="127" t="s">
        <v>2067</v>
      </c>
      <c r="BFZ4" s="127" t="s">
        <v>2068</v>
      </c>
      <c r="BGA4" s="127" t="s">
        <v>2069</v>
      </c>
      <c r="BGB4" s="127" t="s">
        <v>2070</v>
      </c>
      <c r="BGC4" s="127" t="s">
        <v>2071</v>
      </c>
      <c r="BGD4" s="127" t="s">
        <v>2072</v>
      </c>
      <c r="BGE4" s="127" t="s">
        <v>2073</v>
      </c>
      <c r="BGF4" s="127" t="s">
        <v>2074</v>
      </c>
      <c r="BGG4" s="127" t="s">
        <v>2075</v>
      </c>
      <c r="BGH4" s="127" t="s">
        <v>2076</v>
      </c>
      <c r="BGI4" s="127" t="s">
        <v>2077</v>
      </c>
      <c r="BGJ4" s="127" t="s">
        <v>2078</v>
      </c>
      <c r="BGK4" s="127" t="s">
        <v>2079</v>
      </c>
      <c r="BGL4" s="127" t="s">
        <v>2080</v>
      </c>
      <c r="BGM4" s="127" t="s">
        <v>2081</v>
      </c>
      <c r="BGN4" s="127" t="s">
        <v>2082</v>
      </c>
      <c r="BGO4" s="127" t="s">
        <v>2083</v>
      </c>
      <c r="BGP4" s="127" t="s">
        <v>2084</v>
      </c>
      <c r="BGQ4" s="127" t="s">
        <v>2085</v>
      </c>
      <c r="BGR4" s="127" t="s">
        <v>2086</v>
      </c>
      <c r="BGS4" s="127" t="s">
        <v>2087</v>
      </c>
      <c r="BGT4" s="127" t="s">
        <v>2088</v>
      </c>
      <c r="BGU4" s="127" t="s">
        <v>2089</v>
      </c>
      <c r="BGV4" s="127" t="s">
        <v>2090</v>
      </c>
      <c r="BGW4" s="127" t="s">
        <v>2091</v>
      </c>
      <c r="BGX4" s="127" t="s">
        <v>2092</v>
      </c>
      <c r="BGY4" s="127" t="s">
        <v>2093</v>
      </c>
      <c r="BGZ4" s="127" t="s">
        <v>2094</v>
      </c>
      <c r="BHA4" s="127" t="s">
        <v>2095</v>
      </c>
      <c r="BHB4" s="127" t="s">
        <v>2096</v>
      </c>
      <c r="BHC4" s="127" t="s">
        <v>2097</v>
      </c>
      <c r="BHD4" s="127" t="s">
        <v>2098</v>
      </c>
      <c r="BHE4" s="127" t="s">
        <v>2099</v>
      </c>
      <c r="BHF4" s="127" t="s">
        <v>2100</v>
      </c>
      <c r="BHG4" s="127" t="s">
        <v>2101</v>
      </c>
      <c r="BHH4" s="127" t="s">
        <v>2102</v>
      </c>
      <c r="BHI4" s="127" t="s">
        <v>2103</v>
      </c>
      <c r="BHJ4" s="127" t="s">
        <v>2104</v>
      </c>
      <c r="BHK4" s="127" t="s">
        <v>2105</v>
      </c>
      <c r="BHL4" s="127" t="s">
        <v>2106</v>
      </c>
      <c r="BHM4" s="127" t="s">
        <v>2107</v>
      </c>
      <c r="BHN4" s="127" t="s">
        <v>2108</v>
      </c>
      <c r="BHO4" s="127" t="s">
        <v>2109</v>
      </c>
      <c r="BHP4" s="127" t="s">
        <v>2110</v>
      </c>
      <c r="BHQ4" s="127" t="s">
        <v>2111</v>
      </c>
      <c r="BHR4" s="127" t="s">
        <v>2112</v>
      </c>
      <c r="BHS4" s="127" t="s">
        <v>2113</v>
      </c>
      <c r="BHT4" s="127" t="s">
        <v>2114</v>
      </c>
      <c r="BHU4" s="127" t="s">
        <v>2115</v>
      </c>
      <c r="BHV4" s="127" t="s">
        <v>2116</v>
      </c>
      <c r="BHW4" s="127" t="s">
        <v>2117</v>
      </c>
      <c r="BHX4" s="127" t="s">
        <v>2118</v>
      </c>
      <c r="BHY4" s="127" t="s">
        <v>2119</v>
      </c>
      <c r="BHZ4" s="127" t="s">
        <v>2120</v>
      </c>
      <c r="BIA4" s="127" t="s">
        <v>2121</v>
      </c>
      <c r="BIB4" s="127" t="s">
        <v>2122</v>
      </c>
      <c r="BIC4" s="127" t="s">
        <v>2123</v>
      </c>
      <c r="BID4" s="127" t="s">
        <v>2124</v>
      </c>
      <c r="BIE4" s="127" t="s">
        <v>2125</v>
      </c>
      <c r="BIF4" s="127" t="s">
        <v>2126</v>
      </c>
      <c r="BIG4" s="127" t="s">
        <v>2127</v>
      </c>
      <c r="BIH4" s="127" t="s">
        <v>2128</v>
      </c>
      <c r="BII4" s="127" t="s">
        <v>2129</v>
      </c>
      <c r="BIJ4" s="127" t="s">
        <v>2130</v>
      </c>
      <c r="BIK4" s="127" t="s">
        <v>2131</v>
      </c>
      <c r="BIL4" s="127" t="s">
        <v>2132</v>
      </c>
      <c r="BIM4" s="127" t="s">
        <v>2133</v>
      </c>
      <c r="BIN4" s="127" t="s">
        <v>2134</v>
      </c>
      <c r="BIO4" s="127" t="s">
        <v>2135</v>
      </c>
      <c r="BIP4" s="127" t="s">
        <v>2136</v>
      </c>
      <c r="BIQ4" s="127" t="s">
        <v>2137</v>
      </c>
      <c r="BIR4" s="127" t="s">
        <v>2138</v>
      </c>
      <c r="BIS4" s="127" t="s">
        <v>2139</v>
      </c>
      <c r="BIT4" s="127" t="s">
        <v>2140</v>
      </c>
      <c r="BIU4" s="127" t="s">
        <v>2141</v>
      </c>
      <c r="BIV4" s="127" t="s">
        <v>2142</v>
      </c>
      <c r="BIW4" s="127" t="s">
        <v>2143</v>
      </c>
      <c r="BIX4" s="127" t="s">
        <v>2144</v>
      </c>
      <c r="BIY4" s="127" t="s">
        <v>2145</v>
      </c>
      <c r="BIZ4" s="127" t="s">
        <v>2146</v>
      </c>
      <c r="BJA4" s="127" t="s">
        <v>2147</v>
      </c>
      <c r="BJB4" s="127" t="s">
        <v>2148</v>
      </c>
      <c r="BJC4" s="127" t="s">
        <v>2149</v>
      </c>
      <c r="BJD4" s="127" t="s">
        <v>2150</v>
      </c>
      <c r="BJE4" s="127" t="s">
        <v>2151</v>
      </c>
      <c r="BJF4" s="127" t="s">
        <v>2152</v>
      </c>
      <c r="BJG4" s="127" t="s">
        <v>2153</v>
      </c>
      <c r="BJH4" s="127" t="s">
        <v>2154</v>
      </c>
      <c r="BJI4" s="127" t="s">
        <v>2155</v>
      </c>
      <c r="BJJ4" s="127" t="s">
        <v>2156</v>
      </c>
      <c r="BJK4" s="127" t="s">
        <v>2157</v>
      </c>
      <c r="BJL4" s="127" t="s">
        <v>2158</v>
      </c>
      <c r="BJM4" s="127" t="s">
        <v>2159</v>
      </c>
      <c r="BJN4" s="127" t="s">
        <v>2160</v>
      </c>
      <c r="BJO4" s="127" t="s">
        <v>2161</v>
      </c>
      <c r="BJP4" s="127" t="s">
        <v>2162</v>
      </c>
      <c r="BJQ4" s="127" t="s">
        <v>2163</v>
      </c>
      <c r="BJR4" s="127" t="s">
        <v>2164</v>
      </c>
      <c r="BJS4" s="127" t="s">
        <v>2165</v>
      </c>
      <c r="BJT4" s="127" t="s">
        <v>2166</v>
      </c>
      <c r="BJU4" s="127" t="s">
        <v>2167</v>
      </c>
      <c r="BJV4" s="127" t="s">
        <v>2168</v>
      </c>
      <c r="BJW4" s="127" t="s">
        <v>2169</v>
      </c>
      <c r="BJX4" s="127" t="s">
        <v>2170</v>
      </c>
      <c r="BJY4" s="127" t="s">
        <v>2171</v>
      </c>
      <c r="BJZ4" s="127" t="s">
        <v>2172</v>
      </c>
      <c r="BKA4" s="127" t="s">
        <v>2173</v>
      </c>
      <c r="BKB4" s="127" t="s">
        <v>2174</v>
      </c>
      <c r="BKC4" s="127" t="s">
        <v>2175</v>
      </c>
      <c r="BKD4" s="127" t="s">
        <v>2176</v>
      </c>
      <c r="BKE4" s="127" t="s">
        <v>2177</v>
      </c>
      <c r="BKF4" s="127" t="s">
        <v>2178</v>
      </c>
      <c r="BKG4" s="127" t="s">
        <v>2179</v>
      </c>
      <c r="BKH4" s="127" t="s">
        <v>2180</v>
      </c>
      <c r="BKI4" s="127" t="s">
        <v>2181</v>
      </c>
      <c r="BKJ4" s="127" t="s">
        <v>2182</v>
      </c>
      <c r="BKK4" s="127" t="s">
        <v>2183</v>
      </c>
      <c r="BKL4" s="127" t="s">
        <v>2184</v>
      </c>
      <c r="BKM4" s="127" t="s">
        <v>2185</v>
      </c>
      <c r="BKN4" s="127" t="s">
        <v>2186</v>
      </c>
      <c r="BKO4" s="127" t="s">
        <v>2187</v>
      </c>
      <c r="BKP4" s="127" t="s">
        <v>2188</v>
      </c>
      <c r="BKQ4" s="127" t="s">
        <v>2189</v>
      </c>
      <c r="BKR4" s="127" t="s">
        <v>2190</v>
      </c>
      <c r="BKS4" s="127" t="s">
        <v>2191</v>
      </c>
      <c r="BKT4" s="127" t="s">
        <v>2192</v>
      </c>
      <c r="BKU4" s="127" t="s">
        <v>2193</v>
      </c>
      <c r="BKV4" s="127" t="s">
        <v>2194</v>
      </c>
      <c r="BKW4" s="127" t="s">
        <v>2195</v>
      </c>
      <c r="BKX4" s="127" t="s">
        <v>2196</v>
      </c>
      <c r="BKY4" s="127" t="s">
        <v>2197</v>
      </c>
      <c r="BKZ4" s="127" t="s">
        <v>2198</v>
      </c>
      <c r="BLA4" s="127" t="s">
        <v>2199</v>
      </c>
      <c r="BLB4" s="127" t="s">
        <v>2200</v>
      </c>
      <c r="BLC4" s="127" t="s">
        <v>2201</v>
      </c>
      <c r="BLD4" s="127" t="s">
        <v>2202</v>
      </c>
      <c r="BLE4" s="127" t="s">
        <v>2203</v>
      </c>
      <c r="BLF4" s="127" t="s">
        <v>2204</v>
      </c>
      <c r="BLG4" s="127" t="s">
        <v>2205</v>
      </c>
      <c r="BLH4" s="127" t="s">
        <v>2206</v>
      </c>
      <c r="BLI4" s="127" t="s">
        <v>2207</v>
      </c>
      <c r="BLJ4" s="127" t="s">
        <v>2208</v>
      </c>
      <c r="BLK4" s="127" t="s">
        <v>2209</v>
      </c>
      <c r="BLL4" s="127" t="s">
        <v>2210</v>
      </c>
      <c r="BLM4" s="127" t="s">
        <v>2211</v>
      </c>
      <c r="BLN4" s="127" t="s">
        <v>2212</v>
      </c>
      <c r="BLO4" s="127" t="s">
        <v>2213</v>
      </c>
      <c r="BLP4" s="127" t="s">
        <v>2214</v>
      </c>
      <c r="BLQ4" s="127" t="s">
        <v>2215</v>
      </c>
      <c r="BLR4" s="127" t="s">
        <v>2216</v>
      </c>
      <c r="BLS4" s="127" t="s">
        <v>2217</v>
      </c>
      <c r="BLT4" s="127" t="s">
        <v>2218</v>
      </c>
      <c r="BLU4" s="127" t="s">
        <v>2219</v>
      </c>
      <c r="BLV4" s="127" t="s">
        <v>2220</v>
      </c>
      <c r="BLW4" s="127" t="s">
        <v>2221</v>
      </c>
      <c r="BLX4" s="127" t="s">
        <v>2222</v>
      </c>
      <c r="BLY4" s="127" t="s">
        <v>2223</v>
      </c>
      <c r="BLZ4" s="127" t="s">
        <v>2224</v>
      </c>
      <c r="BMA4" s="127" t="s">
        <v>2225</v>
      </c>
      <c r="BMB4" s="127" t="s">
        <v>2226</v>
      </c>
      <c r="BMC4" s="127" t="s">
        <v>2227</v>
      </c>
      <c r="BMD4" s="127" t="s">
        <v>2228</v>
      </c>
      <c r="BME4" s="127" t="s">
        <v>2229</v>
      </c>
      <c r="BMF4" s="127" t="s">
        <v>2230</v>
      </c>
      <c r="BMG4" s="127" t="s">
        <v>2231</v>
      </c>
      <c r="BMH4" s="127" t="s">
        <v>2232</v>
      </c>
      <c r="BMI4" s="127" t="s">
        <v>2233</v>
      </c>
      <c r="BMJ4" s="127" t="s">
        <v>2234</v>
      </c>
      <c r="BMK4" s="127" t="s">
        <v>2235</v>
      </c>
      <c r="BML4" s="127" t="s">
        <v>2236</v>
      </c>
      <c r="BMM4" s="127" t="s">
        <v>2237</v>
      </c>
      <c r="BMN4" s="127" t="s">
        <v>2238</v>
      </c>
      <c r="BMO4" s="127" t="s">
        <v>2239</v>
      </c>
      <c r="BMP4" s="127" t="s">
        <v>2240</v>
      </c>
      <c r="BMQ4" s="127" t="s">
        <v>2241</v>
      </c>
      <c r="BMR4" s="127" t="s">
        <v>2242</v>
      </c>
      <c r="BMS4" s="127" t="s">
        <v>2243</v>
      </c>
      <c r="BMT4" s="127" t="s">
        <v>2244</v>
      </c>
      <c r="BMU4" s="127" t="s">
        <v>2245</v>
      </c>
      <c r="BMV4" s="127" t="s">
        <v>2246</v>
      </c>
      <c r="BMW4" s="127" t="s">
        <v>2247</v>
      </c>
      <c r="BMX4" s="127" t="s">
        <v>2248</v>
      </c>
      <c r="BMY4" s="127" t="s">
        <v>2249</v>
      </c>
      <c r="BMZ4" s="127" t="s">
        <v>2250</v>
      </c>
      <c r="BNA4" s="127" t="s">
        <v>2251</v>
      </c>
      <c r="BNB4" s="127" t="s">
        <v>2252</v>
      </c>
      <c r="BNC4" s="127" t="s">
        <v>2253</v>
      </c>
      <c r="BND4" s="127" t="s">
        <v>2254</v>
      </c>
      <c r="BNE4" s="127" t="s">
        <v>2255</v>
      </c>
      <c r="BNF4" s="127" t="s">
        <v>2256</v>
      </c>
      <c r="BNG4" s="127" t="s">
        <v>2257</v>
      </c>
      <c r="BNH4" s="127" t="s">
        <v>2258</v>
      </c>
      <c r="BNI4" s="127" t="s">
        <v>2259</v>
      </c>
      <c r="BNJ4" s="127" t="s">
        <v>2260</v>
      </c>
      <c r="BNK4" s="127" t="s">
        <v>2261</v>
      </c>
      <c r="BNL4" s="127" t="s">
        <v>2262</v>
      </c>
      <c r="BNM4" s="127" t="s">
        <v>2263</v>
      </c>
      <c r="BNN4" s="127" t="s">
        <v>2264</v>
      </c>
      <c r="BNO4" s="127" t="s">
        <v>2265</v>
      </c>
      <c r="BNP4" s="127" t="s">
        <v>2266</v>
      </c>
      <c r="BNQ4" s="127" t="s">
        <v>2267</v>
      </c>
      <c r="BNR4" s="127" t="s">
        <v>2268</v>
      </c>
      <c r="BNS4" s="127" t="s">
        <v>2269</v>
      </c>
      <c r="BNT4" s="127" t="s">
        <v>2270</v>
      </c>
      <c r="BNU4" s="127" t="s">
        <v>2271</v>
      </c>
      <c r="BNV4" s="127" t="s">
        <v>2272</v>
      </c>
      <c r="BNW4" s="127" t="s">
        <v>2273</v>
      </c>
      <c r="BNX4" s="127" t="s">
        <v>2274</v>
      </c>
      <c r="BNY4" s="127" t="s">
        <v>2275</v>
      </c>
      <c r="BNZ4" s="127" t="s">
        <v>2276</v>
      </c>
      <c r="BOA4" s="127" t="s">
        <v>2277</v>
      </c>
      <c r="BOB4" s="127" t="s">
        <v>2278</v>
      </c>
      <c r="BOC4" s="127" t="s">
        <v>2279</v>
      </c>
      <c r="BOD4" s="127" t="s">
        <v>2280</v>
      </c>
      <c r="BOE4" s="127" t="s">
        <v>2281</v>
      </c>
      <c r="BOF4" s="127" t="s">
        <v>2282</v>
      </c>
      <c r="BOG4" s="127" t="s">
        <v>2283</v>
      </c>
      <c r="BOH4" s="127" t="s">
        <v>2284</v>
      </c>
      <c r="BOI4" s="127" t="s">
        <v>2285</v>
      </c>
      <c r="BOJ4" s="127" t="s">
        <v>2286</v>
      </c>
      <c r="BOK4" s="127" t="s">
        <v>2287</v>
      </c>
      <c r="BOL4" s="127" t="s">
        <v>2288</v>
      </c>
      <c r="BOM4" s="127" t="s">
        <v>2289</v>
      </c>
      <c r="BON4" s="127" t="s">
        <v>2290</v>
      </c>
      <c r="BOO4" s="127" t="s">
        <v>2291</v>
      </c>
      <c r="BOP4" s="127" t="s">
        <v>2292</v>
      </c>
      <c r="BOQ4" s="127" t="s">
        <v>2293</v>
      </c>
      <c r="BOR4" s="127" t="s">
        <v>2294</v>
      </c>
      <c r="BOS4" s="127" t="s">
        <v>2295</v>
      </c>
      <c r="BOT4" s="127" t="s">
        <v>2296</v>
      </c>
      <c r="BOU4" s="127" t="s">
        <v>2297</v>
      </c>
      <c r="BOV4" s="127" t="s">
        <v>2298</v>
      </c>
      <c r="BOW4" s="127" t="s">
        <v>2299</v>
      </c>
      <c r="BOX4" s="127" t="s">
        <v>2300</v>
      </c>
      <c r="BOY4" s="127" t="s">
        <v>2301</v>
      </c>
      <c r="BOZ4" s="127" t="s">
        <v>2302</v>
      </c>
      <c r="BPA4" s="127" t="s">
        <v>2303</v>
      </c>
      <c r="BPB4" s="127" t="s">
        <v>2304</v>
      </c>
      <c r="BPC4" s="127" t="s">
        <v>2305</v>
      </c>
      <c r="BPD4" s="127" t="s">
        <v>2306</v>
      </c>
      <c r="BPE4" s="127" t="s">
        <v>2307</v>
      </c>
      <c r="BPF4" s="127" t="s">
        <v>2308</v>
      </c>
      <c r="BPG4" s="127" t="s">
        <v>2309</v>
      </c>
      <c r="BPH4" s="127" t="s">
        <v>2310</v>
      </c>
      <c r="BPI4" s="127" t="s">
        <v>2311</v>
      </c>
      <c r="BPJ4" s="127" t="s">
        <v>2312</v>
      </c>
      <c r="BPK4" s="127" t="s">
        <v>2313</v>
      </c>
      <c r="BPL4" s="127" t="s">
        <v>2314</v>
      </c>
      <c r="BPM4" s="127" t="s">
        <v>2315</v>
      </c>
      <c r="BPN4" s="127" t="s">
        <v>2316</v>
      </c>
      <c r="BPO4" s="127" t="s">
        <v>2317</v>
      </c>
      <c r="BPP4" s="127" t="s">
        <v>2318</v>
      </c>
      <c r="BPQ4" s="127" t="s">
        <v>2319</v>
      </c>
      <c r="BPR4" s="127" t="s">
        <v>2320</v>
      </c>
      <c r="BPS4" s="127" t="s">
        <v>2321</v>
      </c>
      <c r="BPT4" s="127" t="s">
        <v>2322</v>
      </c>
      <c r="BPU4" s="127" t="s">
        <v>2323</v>
      </c>
      <c r="BPV4" s="127" t="s">
        <v>2324</v>
      </c>
      <c r="BPW4" s="127" t="s">
        <v>2325</v>
      </c>
      <c r="BPX4" s="127" t="s">
        <v>2326</v>
      </c>
      <c r="BPY4" s="127" t="s">
        <v>2327</v>
      </c>
      <c r="BPZ4" s="127" t="s">
        <v>2328</v>
      </c>
      <c r="BQA4" s="127" t="s">
        <v>2329</v>
      </c>
      <c r="BQB4" s="127" t="s">
        <v>2330</v>
      </c>
      <c r="BQC4" s="127" t="s">
        <v>2331</v>
      </c>
      <c r="BQD4" s="127" t="s">
        <v>2332</v>
      </c>
      <c r="BQE4" s="127" t="s">
        <v>2333</v>
      </c>
      <c r="BQF4" s="127" t="s">
        <v>2334</v>
      </c>
      <c r="BQG4" s="127" t="s">
        <v>2335</v>
      </c>
      <c r="BQH4" s="127" t="s">
        <v>2336</v>
      </c>
      <c r="BQI4" s="127" t="s">
        <v>2337</v>
      </c>
      <c r="BQJ4" s="127" t="s">
        <v>2338</v>
      </c>
      <c r="BQK4" s="127" t="s">
        <v>2339</v>
      </c>
      <c r="BQL4" s="127" t="s">
        <v>2340</v>
      </c>
      <c r="BQM4" s="127" t="s">
        <v>2341</v>
      </c>
      <c r="BQN4" s="127" t="s">
        <v>2342</v>
      </c>
      <c r="BQO4" s="127" t="s">
        <v>2343</v>
      </c>
      <c r="BQP4" s="127" t="s">
        <v>2344</v>
      </c>
      <c r="BQQ4" s="127" t="s">
        <v>2345</v>
      </c>
      <c r="BQR4" s="127" t="s">
        <v>2346</v>
      </c>
      <c r="BQS4" s="127" t="s">
        <v>2347</v>
      </c>
      <c r="BQT4" s="127" t="s">
        <v>2348</v>
      </c>
      <c r="BQU4" s="127" t="s">
        <v>2349</v>
      </c>
      <c r="BQV4" s="127" t="s">
        <v>2350</v>
      </c>
      <c r="BQW4" s="127" t="s">
        <v>2351</v>
      </c>
      <c r="BQX4" s="127" t="s">
        <v>2352</v>
      </c>
      <c r="BQY4" s="127" t="s">
        <v>2353</v>
      </c>
      <c r="BQZ4" s="127" t="s">
        <v>2354</v>
      </c>
      <c r="BRA4" s="127" t="s">
        <v>2355</v>
      </c>
      <c r="BRB4" s="127" t="s">
        <v>2356</v>
      </c>
      <c r="BRC4" s="127" t="s">
        <v>2357</v>
      </c>
      <c r="BRD4" s="127" t="s">
        <v>2358</v>
      </c>
      <c r="BRE4" s="127" t="s">
        <v>2359</v>
      </c>
      <c r="BRF4" s="127" t="s">
        <v>2360</v>
      </c>
      <c r="BRG4" s="127" t="s">
        <v>2361</v>
      </c>
      <c r="BRH4" s="127" t="s">
        <v>2362</v>
      </c>
      <c r="BRI4" s="127" t="s">
        <v>2363</v>
      </c>
      <c r="BRJ4" s="127" t="s">
        <v>2364</v>
      </c>
      <c r="BRK4" s="127" t="s">
        <v>2365</v>
      </c>
      <c r="BRL4" s="127" t="s">
        <v>2366</v>
      </c>
      <c r="BRM4" s="127" t="s">
        <v>2367</v>
      </c>
      <c r="BRN4" s="127" t="s">
        <v>2368</v>
      </c>
      <c r="BRO4" s="127" t="s">
        <v>2369</v>
      </c>
      <c r="BRP4" s="127" t="s">
        <v>2370</v>
      </c>
      <c r="BRQ4" s="127" t="s">
        <v>2371</v>
      </c>
      <c r="BRR4" s="127" t="s">
        <v>2372</v>
      </c>
      <c r="BRS4" s="127" t="s">
        <v>2373</v>
      </c>
      <c r="BRT4" s="127" t="s">
        <v>2374</v>
      </c>
      <c r="BRU4" s="127" t="s">
        <v>2375</v>
      </c>
      <c r="BRV4" s="127" t="s">
        <v>2376</v>
      </c>
      <c r="BRW4" s="127" t="s">
        <v>2377</v>
      </c>
      <c r="BRX4" s="127" t="s">
        <v>2378</v>
      </c>
      <c r="BRY4" s="127" t="s">
        <v>2379</v>
      </c>
      <c r="BRZ4" s="127" t="s">
        <v>2380</v>
      </c>
      <c r="BSA4" s="127" t="s">
        <v>2381</v>
      </c>
      <c r="BSB4" s="127" t="s">
        <v>2382</v>
      </c>
      <c r="BSC4" s="127" t="s">
        <v>2383</v>
      </c>
      <c r="BSD4" s="127" t="s">
        <v>2384</v>
      </c>
      <c r="BSE4" s="127" t="s">
        <v>2385</v>
      </c>
      <c r="BSF4" s="127" t="s">
        <v>2386</v>
      </c>
      <c r="BSG4" s="127" t="s">
        <v>2387</v>
      </c>
      <c r="BSH4" s="127" t="s">
        <v>2388</v>
      </c>
      <c r="BSI4" s="127" t="s">
        <v>2389</v>
      </c>
      <c r="BSJ4" s="127" t="s">
        <v>2390</v>
      </c>
      <c r="BSK4" s="127" t="s">
        <v>2391</v>
      </c>
      <c r="BSL4" s="127" t="s">
        <v>2392</v>
      </c>
      <c r="BSM4" s="127" t="s">
        <v>2393</v>
      </c>
      <c r="BSN4" s="127" t="s">
        <v>2394</v>
      </c>
      <c r="BSO4" s="127" t="s">
        <v>2395</v>
      </c>
      <c r="BSP4" s="127" t="s">
        <v>2396</v>
      </c>
      <c r="BSQ4" s="127" t="s">
        <v>2397</v>
      </c>
      <c r="BSR4" s="127" t="s">
        <v>2398</v>
      </c>
      <c r="BSS4" s="127" t="s">
        <v>2399</v>
      </c>
      <c r="BST4" s="127" t="s">
        <v>2400</v>
      </c>
      <c r="BSU4" s="127" t="s">
        <v>2401</v>
      </c>
      <c r="BSV4" s="127" t="s">
        <v>2402</v>
      </c>
      <c r="BSW4" s="127" t="s">
        <v>2403</v>
      </c>
      <c r="BSX4" s="127" t="s">
        <v>2404</v>
      </c>
      <c r="BSY4" s="127" t="s">
        <v>2405</v>
      </c>
      <c r="BSZ4" s="127" t="s">
        <v>2406</v>
      </c>
      <c r="BTA4" s="127" t="s">
        <v>2407</v>
      </c>
      <c r="BTB4" s="127" t="s">
        <v>2408</v>
      </c>
      <c r="BTC4" s="127" t="s">
        <v>2409</v>
      </c>
      <c r="BTD4" s="127" t="s">
        <v>2410</v>
      </c>
      <c r="BTE4" s="127" t="s">
        <v>2411</v>
      </c>
      <c r="BTF4" s="127" t="s">
        <v>2412</v>
      </c>
      <c r="BTG4" s="127" t="s">
        <v>2413</v>
      </c>
      <c r="BTH4" s="127" t="s">
        <v>2414</v>
      </c>
      <c r="BTI4" s="127" t="s">
        <v>2415</v>
      </c>
      <c r="BTJ4" s="127" t="s">
        <v>2416</v>
      </c>
      <c r="BTK4" s="127" t="s">
        <v>2417</v>
      </c>
      <c r="BTL4" s="127" t="s">
        <v>2418</v>
      </c>
      <c r="BTM4" s="127" t="s">
        <v>2419</v>
      </c>
      <c r="BTN4" s="127" t="s">
        <v>2420</v>
      </c>
      <c r="BTO4" s="127" t="s">
        <v>2421</v>
      </c>
      <c r="BTP4" s="127" t="s">
        <v>2422</v>
      </c>
      <c r="BTQ4" s="127" t="s">
        <v>2423</v>
      </c>
      <c r="BTR4" s="127" t="s">
        <v>2424</v>
      </c>
      <c r="BTS4" s="127" t="s">
        <v>2425</v>
      </c>
      <c r="BTT4" s="127" t="s">
        <v>2426</v>
      </c>
      <c r="BTU4" s="127" t="s">
        <v>2427</v>
      </c>
      <c r="BTV4" s="127" t="s">
        <v>2428</v>
      </c>
      <c r="BTW4" s="127" t="s">
        <v>2429</v>
      </c>
      <c r="BTX4" s="127" t="s">
        <v>2430</v>
      </c>
      <c r="BTY4" s="127" t="s">
        <v>2431</v>
      </c>
      <c r="BTZ4" s="127" t="s">
        <v>2432</v>
      </c>
      <c r="BUA4" s="127" t="s">
        <v>2433</v>
      </c>
      <c r="BUB4" s="127" t="s">
        <v>2434</v>
      </c>
      <c r="BUC4" s="127" t="s">
        <v>2435</v>
      </c>
      <c r="BUD4" s="127" t="s">
        <v>2436</v>
      </c>
      <c r="BUE4" s="127" t="s">
        <v>2437</v>
      </c>
      <c r="BUF4" s="127" t="s">
        <v>2438</v>
      </c>
      <c r="BUG4" s="127" t="s">
        <v>2439</v>
      </c>
      <c r="BUH4" s="127" t="s">
        <v>2440</v>
      </c>
      <c r="BUI4" s="127" t="s">
        <v>2441</v>
      </c>
      <c r="BUJ4" s="127" t="s">
        <v>2442</v>
      </c>
      <c r="BUK4" s="127" t="s">
        <v>2443</v>
      </c>
      <c r="BUL4" s="127" t="s">
        <v>2444</v>
      </c>
      <c r="BUM4" s="127" t="s">
        <v>2445</v>
      </c>
      <c r="BUN4" s="127" t="s">
        <v>2446</v>
      </c>
      <c r="BUO4" s="127" t="s">
        <v>2447</v>
      </c>
      <c r="BUP4" s="127" t="s">
        <v>2448</v>
      </c>
      <c r="BUQ4" s="127" t="s">
        <v>2449</v>
      </c>
      <c r="BUR4" s="127" t="s">
        <v>2450</v>
      </c>
      <c r="BUS4" s="127" t="s">
        <v>2451</v>
      </c>
      <c r="BUT4" s="127" t="s">
        <v>2452</v>
      </c>
      <c r="BUU4" s="127" t="s">
        <v>2453</v>
      </c>
      <c r="BUV4" s="127" t="s">
        <v>2454</v>
      </c>
      <c r="BUW4" s="127" t="s">
        <v>2455</v>
      </c>
      <c r="BUX4" s="127" t="s">
        <v>2456</v>
      </c>
      <c r="BUY4" s="127" t="s">
        <v>2457</v>
      </c>
      <c r="BUZ4" s="127" t="s">
        <v>2458</v>
      </c>
      <c r="BVA4" s="127" t="s">
        <v>2459</v>
      </c>
      <c r="BVB4" s="127" t="s">
        <v>2460</v>
      </c>
      <c r="BVC4" s="127" t="s">
        <v>2461</v>
      </c>
      <c r="BVD4" s="127" t="s">
        <v>2462</v>
      </c>
      <c r="BVE4" s="127" t="s">
        <v>2463</v>
      </c>
      <c r="BVF4" s="127" t="s">
        <v>2464</v>
      </c>
      <c r="BVG4" s="127" t="s">
        <v>2465</v>
      </c>
      <c r="BVH4" s="127" t="s">
        <v>2466</v>
      </c>
      <c r="BVI4" s="127" t="s">
        <v>2467</v>
      </c>
      <c r="BVJ4" s="127" t="s">
        <v>2468</v>
      </c>
      <c r="BVK4" s="127" t="s">
        <v>2469</v>
      </c>
      <c r="BVL4" s="127" t="s">
        <v>2470</v>
      </c>
      <c r="BVM4" s="127" t="s">
        <v>2471</v>
      </c>
      <c r="BVN4" s="127" t="s">
        <v>2472</v>
      </c>
      <c r="BVO4" s="127" t="s">
        <v>2473</v>
      </c>
      <c r="BVP4" s="127" t="s">
        <v>2474</v>
      </c>
      <c r="BVQ4" s="127" t="s">
        <v>2475</v>
      </c>
      <c r="BVR4" s="127" t="s">
        <v>2476</v>
      </c>
      <c r="BVS4" s="127" t="s">
        <v>2477</v>
      </c>
      <c r="BVT4" s="127" t="s">
        <v>2478</v>
      </c>
      <c r="BVU4" s="127" t="s">
        <v>2479</v>
      </c>
      <c r="BVV4" s="127" t="s">
        <v>2480</v>
      </c>
      <c r="BVW4" s="127" t="s">
        <v>2481</v>
      </c>
      <c r="BVX4" s="127" t="s">
        <v>2482</v>
      </c>
      <c r="BVY4" s="127" t="s">
        <v>2483</v>
      </c>
      <c r="BVZ4" s="127" t="s">
        <v>2484</v>
      </c>
      <c r="BWA4" s="127" t="s">
        <v>2485</v>
      </c>
      <c r="BWB4" s="127" t="s">
        <v>2486</v>
      </c>
      <c r="BWC4" s="127" t="s">
        <v>2487</v>
      </c>
      <c r="BWD4" s="127" t="s">
        <v>2488</v>
      </c>
      <c r="BWE4" s="127" t="s">
        <v>2489</v>
      </c>
      <c r="BWF4" s="127" t="s">
        <v>2490</v>
      </c>
      <c r="BWG4" s="127" t="s">
        <v>2491</v>
      </c>
      <c r="BWH4" s="127" t="s">
        <v>2492</v>
      </c>
      <c r="BWI4" s="127" t="s">
        <v>2493</v>
      </c>
      <c r="BWJ4" s="127" t="s">
        <v>2494</v>
      </c>
      <c r="BWK4" s="127" t="s">
        <v>2495</v>
      </c>
      <c r="BWL4" s="127" t="s">
        <v>2496</v>
      </c>
      <c r="BWM4" s="127" t="s">
        <v>2497</v>
      </c>
      <c r="BWN4" s="127" t="s">
        <v>2498</v>
      </c>
      <c r="BWO4" s="127" t="s">
        <v>2499</v>
      </c>
      <c r="BWP4" s="127" t="s">
        <v>2500</v>
      </c>
      <c r="BWQ4" s="127" t="s">
        <v>2501</v>
      </c>
      <c r="BWR4" s="127" t="s">
        <v>2502</v>
      </c>
      <c r="BWS4" s="127" t="s">
        <v>2503</v>
      </c>
      <c r="BWT4" s="127" t="s">
        <v>2504</v>
      </c>
      <c r="BWU4" s="127" t="s">
        <v>2505</v>
      </c>
      <c r="BWV4" s="127" t="s">
        <v>2506</v>
      </c>
      <c r="BWW4" s="127" t="s">
        <v>2507</v>
      </c>
      <c r="BWX4" s="127" t="s">
        <v>2508</v>
      </c>
      <c r="BWY4" s="127" t="s">
        <v>2509</v>
      </c>
      <c r="BWZ4" s="127" t="s">
        <v>2510</v>
      </c>
      <c r="BXA4" s="127" t="s">
        <v>2511</v>
      </c>
      <c r="BXB4" s="127" t="s">
        <v>2512</v>
      </c>
      <c r="BXC4" s="127" t="s">
        <v>2513</v>
      </c>
      <c r="BXD4" s="127" t="s">
        <v>2514</v>
      </c>
      <c r="BXE4" s="127" t="s">
        <v>2515</v>
      </c>
      <c r="BXF4" s="127" t="s">
        <v>2516</v>
      </c>
      <c r="BXG4" s="127" t="s">
        <v>2517</v>
      </c>
      <c r="BXH4" s="127" t="s">
        <v>2518</v>
      </c>
      <c r="BXI4" s="127" t="s">
        <v>2519</v>
      </c>
      <c r="BXJ4" s="127" t="s">
        <v>2520</v>
      </c>
      <c r="BXK4" s="127" t="s">
        <v>2521</v>
      </c>
      <c r="BXL4" s="127" t="s">
        <v>2522</v>
      </c>
      <c r="BXM4" s="127" t="s">
        <v>2523</v>
      </c>
      <c r="BXN4" s="127" t="s">
        <v>2524</v>
      </c>
      <c r="BXO4" s="127" t="s">
        <v>2525</v>
      </c>
      <c r="BXP4" s="127" t="s">
        <v>2526</v>
      </c>
      <c r="BXQ4" s="127" t="s">
        <v>2527</v>
      </c>
      <c r="BXR4" s="127" t="s">
        <v>2528</v>
      </c>
      <c r="BXS4" s="127" t="s">
        <v>2529</v>
      </c>
      <c r="BXT4" s="127" t="s">
        <v>2530</v>
      </c>
      <c r="BXU4" s="127" t="s">
        <v>2531</v>
      </c>
      <c r="BXV4" s="127" t="s">
        <v>2532</v>
      </c>
      <c r="BXW4" s="127" t="s">
        <v>2533</v>
      </c>
      <c r="BXX4" s="127" t="s">
        <v>2534</v>
      </c>
      <c r="BXY4" s="127" t="s">
        <v>2535</v>
      </c>
      <c r="BXZ4" s="127" t="s">
        <v>2536</v>
      </c>
      <c r="BYA4" s="127" t="s">
        <v>2537</v>
      </c>
      <c r="BYB4" s="127" t="s">
        <v>2538</v>
      </c>
      <c r="BYC4" s="127" t="s">
        <v>2539</v>
      </c>
      <c r="BYD4" s="127" t="s">
        <v>2540</v>
      </c>
      <c r="BYE4" s="127" t="s">
        <v>2541</v>
      </c>
      <c r="BYF4" s="127" t="s">
        <v>2542</v>
      </c>
      <c r="BYG4" s="127" t="s">
        <v>2543</v>
      </c>
      <c r="BYH4" s="127" t="s">
        <v>2544</v>
      </c>
      <c r="BYI4" s="127" t="s">
        <v>2545</v>
      </c>
      <c r="BYJ4" s="127" t="s">
        <v>2546</v>
      </c>
      <c r="BYK4" s="127" t="s">
        <v>2547</v>
      </c>
      <c r="BYL4" s="127" t="s">
        <v>2548</v>
      </c>
      <c r="BYM4" s="127" t="s">
        <v>2549</v>
      </c>
      <c r="BYN4" s="127" t="s">
        <v>2550</v>
      </c>
      <c r="BYO4" s="127" t="s">
        <v>2551</v>
      </c>
      <c r="BYP4" s="127" t="s">
        <v>2552</v>
      </c>
      <c r="BYQ4" s="127" t="s">
        <v>2553</v>
      </c>
      <c r="BYR4" s="127" t="s">
        <v>2554</v>
      </c>
      <c r="BYS4" s="127" t="s">
        <v>2555</v>
      </c>
      <c r="BYT4" s="127" t="s">
        <v>2556</v>
      </c>
      <c r="BYU4" s="127" t="s">
        <v>2557</v>
      </c>
      <c r="BYV4" s="127" t="s">
        <v>2558</v>
      </c>
      <c r="BYW4" s="127" t="s">
        <v>2559</v>
      </c>
      <c r="BYX4" s="127" t="s">
        <v>2560</v>
      </c>
      <c r="BYY4" s="127" t="s">
        <v>2561</v>
      </c>
      <c r="BYZ4" s="127" t="s">
        <v>2562</v>
      </c>
      <c r="BZA4" s="127" t="s">
        <v>2563</v>
      </c>
      <c r="BZB4" s="127" t="s">
        <v>2564</v>
      </c>
      <c r="BZC4" s="127" t="s">
        <v>2565</v>
      </c>
      <c r="BZD4" s="127" t="s">
        <v>2566</v>
      </c>
      <c r="BZE4" s="127" t="s">
        <v>2567</v>
      </c>
      <c r="BZF4" s="127" t="s">
        <v>2568</v>
      </c>
      <c r="BZG4" s="127" t="s">
        <v>2569</v>
      </c>
      <c r="BZH4" s="127" t="s">
        <v>2570</v>
      </c>
      <c r="BZI4" s="127" t="s">
        <v>2571</v>
      </c>
      <c r="BZJ4" s="127" t="s">
        <v>2572</v>
      </c>
      <c r="BZK4" s="127" t="s">
        <v>2573</v>
      </c>
      <c r="BZL4" s="127" t="s">
        <v>2574</v>
      </c>
      <c r="BZM4" s="127" t="s">
        <v>2575</v>
      </c>
      <c r="BZN4" s="127" t="s">
        <v>2576</v>
      </c>
      <c r="BZO4" s="127" t="s">
        <v>2577</v>
      </c>
      <c r="BZP4" s="127" t="s">
        <v>2578</v>
      </c>
      <c r="BZQ4" s="127" t="s">
        <v>2579</v>
      </c>
      <c r="BZR4" s="127" t="s">
        <v>2580</v>
      </c>
      <c r="BZS4" s="127" t="s">
        <v>2581</v>
      </c>
      <c r="BZT4" s="127" t="s">
        <v>2582</v>
      </c>
      <c r="BZU4" s="127" t="s">
        <v>2583</v>
      </c>
      <c r="BZV4" s="127" t="s">
        <v>2584</v>
      </c>
      <c r="BZW4" s="127" t="s">
        <v>2585</v>
      </c>
      <c r="BZX4" s="127" t="s">
        <v>2586</v>
      </c>
      <c r="BZY4" s="127" t="s">
        <v>2587</v>
      </c>
      <c r="BZZ4" s="127" t="s">
        <v>2588</v>
      </c>
      <c r="CAA4" s="127" t="s">
        <v>2589</v>
      </c>
      <c r="CAB4" s="127" t="s">
        <v>2590</v>
      </c>
      <c r="CAC4" s="127" t="s">
        <v>2591</v>
      </c>
      <c r="CAD4" s="127" t="s">
        <v>2592</v>
      </c>
      <c r="CAE4" s="127" t="s">
        <v>2593</v>
      </c>
      <c r="CAF4" s="127" t="s">
        <v>2594</v>
      </c>
      <c r="CAG4" s="127" t="s">
        <v>2595</v>
      </c>
      <c r="CAH4" s="127" t="s">
        <v>2596</v>
      </c>
      <c r="CAI4" s="127" t="s">
        <v>2597</v>
      </c>
      <c r="CAJ4" s="127" t="s">
        <v>2598</v>
      </c>
      <c r="CAK4" s="127" t="s">
        <v>2599</v>
      </c>
      <c r="CAL4" s="127" t="s">
        <v>2600</v>
      </c>
      <c r="CAM4" s="127" t="s">
        <v>2601</v>
      </c>
      <c r="CAN4" s="127" t="s">
        <v>2602</v>
      </c>
      <c r="CAO4" s="127" t="s">
        <v>2603</v>
      </c>
      <c r="CAP4" s="127" t="s">
        <v>2604</v>
      </c>
      <c r="CAQ4" s="127" t="s">
        <v>2605</v>
      </c>
      <c r="CAR4" s="127" t="s">
        <v>2606</v>
      </c>
      <c r="CAS4" s="127" t="s">
        <v>2607</v>
      </c>
      <c r="CAT4" s="127" t="s">
        <v>2608</v>
      </c>
      <c r="CAU4" s="127" t="s">
        <v>2609</v>
      </c>
      <c r="CAV4" s="127" t="s">
        <v>2610</v>
      </c>
      <c r="CAW4" s="127" t="s">
        <v>2611</v>
      </c>
      <c r="CAX4" s="127" t="s">
        <v>2612</v>
      </c>
      <c r="CAY4" s="127" t="s">
        <v>2613</v>
      </c>
      <c r="CAZ4" s="127" t="s">
        <v>2614</v>
      </c>
      <c r="CBA4" s="127" t="s">
        <v>2615</v>
      </c>
      <c r="CBB4" s="127" t="s">
        <v>2616</v>
      </c>
      <c r="CBC4" s="127" t="s">
        <v>2617</v>
      </c>
      <c r="CBD4" s="127" t="s">
        <v>2618</v>
      </c>
      <c r="CBE4" s="127" t="s">
        <v>2619</v>
      </c>
      <c r="CBF4" s="127" t="s">
        <v>2620</v>
      </c>
      <c r="CBG4" s="127" t="s">
        <v>2621</v>
      </c>
      <c r="CBH4" s="127" t="s">
        <v>2622</v>
      </c>
      <c r="CBI4" s="127" t="s">
        <v>2623</v>
      </c>
      <c r="CBJ4" s="127" t="s">
        <v>2624</v>
      </c>
      <c r="CBK4" s="127" t="s">
        <v>2625</v>
      </c>
      <c r="CBL4" s="127" t="s">
        <v>2626</v>
      </c>
      <c r="CBM4" s="127" t="s">
        <v>2627</v>
      </c>
      <c r="CBN4" s="127" t="s">
        <v>2628</v>
      </c>
      <c r="CBO4" s="127" t="s">
        <v>2629</v>
      </c>
      <c r="CBP4" s="127" t="s">
        <v>2630</v>
      </c>
      <c r="CBQ4" s="127" t="s">
        <v>2631</v>
      </c>
      <c r="CBR4" s="127" t="s">
        <v>2632</v>
      </c>
      <c r="CBS4" s="127" t="s">
        <v>2633</v>
      </c>
      <c r="CBT4" s="127" t="s">
        <v>2634</v>
      </c>
      <c r="CBU4" s="127" t="s">
        <v>2635</v>
      </c>
      <c r="CBV4" s="127" t="s">
        <v>2636</v>
      </c>
      <c r="CBW4" s="127" t="s">
        <v>2637</v>
      </c>
      <c r="CBX4" s="127" t="s">
        <v>2638</v>
      </c>
      <c r="CBY4" s="127" t="s">
        <v>2639</v>
      </c>
      <c r="CBZ4" s="127" t="s">
        <v>2640</v>
      </c>
      <c r="CCA4" s="127" t="s">
        <v>2641</v>
      </c>
      <c r="CCB4" s="127" t="s">
        <v>2642</v>
      </c>
      <c r="CCC4" s="127" t="s">
        <v>2643</v>
      </c>
      <c r="CCD4" s="127" t="s">
        <v>2644</v>
      </c>
      <c r="CCE4" s="127" t="s">
        <v>2645</v>
      </c>
      <c r="CCF4" s="127" t="s">
        <v>2646</v>
      </c>
      <c r="CCG4" s="127" t="s">
        <v>2647</v>
      </c>
      <c r="CCH4" s="127" t="s">
        <v>2648</v>
      </c>
      <c r="CCI4" s="127" t="s">
        <v>2649</v>
      </c>
      <c r="CCJ4" s="127" t="s">
        <v>2650</v>
      </c>
      <c r="CCK4" s="127" t="s">
        <v>2651</v>
      </c>
      <c r="CCL4" s="127" t="s">
        <v>2652</v>
      </c>
      <c r="CCM4" s="127" t="s">
        <v>2653</v>
      </c>
      <c r="CCN4" s="127" t="s">
        <v>2654</v>
      </c>
      <c r="CCO4" s="127" t="s">
        <v>2655</v>
      </c>
      <c r="CCP4" s="127" t="s">
        <v>2656</v>
      </c>
      <c r="CCQ4" s="127" t="s">
        <v>2657</v>
      </c>
      <c r="CCR4" s="127" t="s">
        <v>2658</v>
      </c>
      <c r="CCS4" s="127" t="s">
        <v>2659</v>
      </c>
      <c r="CCT4" s="127" t="s">
        <v>2660</v>
      </c>
      <c r="CCU4" s="127" t="s">
        <v>2661</v>
      </c>
      <c r="CCV4" s="127" t="s">
        <v>2662</v>
      </c>
      <c r="CCW4" s="127" t="s">
        <v>2663</v>
      </c>
      <c r="CCX4" s="127" t="s">
        <v>2664</v>
      </c>
      <c r="CCY4" s="127" t="s">
        <v>2665</v>
      </c>
      <c r="CCZ4" s="127" t="s">
        <v>2666</v>
      </c>
      <c r="CDA4" s="127" t="s">
        <v>2667</v>
      </c>
      <c r="CDB4" s="127" t="s">
        <v>2668</v>
      </c>
      <c r="CDC4" s="127" t="s">
        <v>2669</v>
      </c>
      <c r="CDD4" s="127" t="s">
        <v>2670</v>
      </c>
      <c r="CDE4" s="127" t="s">
        <v>2671</v>
      </c>
      <c r="CDF4" s="127" t="s">
        <v>2672</v>
      </c>
      <c r="CDG4" s="127" t="s">
        <v>2673</v>
      </c>
      <c r="CDH4" s="127" t="s">
        <v>2674</v>
      </c>
      <c r="CDI4" s="127" t="s">
        <v>2675</v>
      </c>
      <c r="CDJ4" s="127" t="s">
        <v>2676</v>
      </c>
      <c r="CDK4" s="127" t="s">
        <v>2677</v>
      </c>
      <c r="CDL4" s="127" t="s">
        <v>2678</v>
      </c>
      <c r="CDM4" s="127" t="s">
        <v>2679</v>
      </c>
      <c r="CDN4" s="127" t="s">
        <v>2680</v>
      </c>
      <c r="CDO4" s="127" t="s">
        <v>2681</v>
      </c>
      <c r="CDP4" s="127" t="s">
        <v>2682</v>
      </c>
      <c r="CDQ4" s="127" t="s">
        <v>2683</v>
      </c>
      <c r="CDR4" s="127" t="s">
        <v>2684</v>
      </c>
      <c r="CDS4" s="127" t="s">
        <v>2685</v>
      </c>
      <c r="CDT4" s="127" t="s">
        <v>2686</v>
      </c>
      <c r="CDU4" s="127" t="s">
        <v>2687</v>
      </c>
      <c r="CDV4" s="127" t="s">
        <v>2688</v>
      </c>
      <c r="CDW4" s="127" t="s">
        <v>2689</v>
      </c>
      <c r="CDX4" s="127" t="s">
        <v>2690</v>
      </c>
      <c r="CDY4" s="127" t="s">
        <v>2691</v>
      </c>
      <c r="CDZ4" s="127" t="s">
        <v>2692</v>
      </c>
      <c r="CEA4" s="127" t="s">
        <v>2693</v>
      </c>
      <c r="CEB4" s="127" t="s">
        <v>2694</v>
      </c>
      <c r="CEC4" s="127" t="s">
        <v>2695</v>
      </c>
      <c r="CED4" s="127" t="s">
        <v>2696</v>
      </c>
      <c r="CEE4" s="127" t="s">
        <v>2697</v>
      </c>
      <c r="CEF4" s="127" t="s">
        <v>2698</v>
      </c>
      <c r="CEG4" s="127" t="s">
        <v>2699</v>
      </c>
      <c r="CEH4" s="127" t="s">
        <v>2700</v>
      </c>
      <c r="CEI4" s="127" t="s">
        <v>2701</v>
      </c>
      <c r="CEJ4" s="127" t="s">
        <v>2702</v>
      </c>
      <c r="CEK4" s="127" t="s">
        <v>2703</v>
      </c>
      <c r="CEL4" s="127" t="s">
        <v>2704</v>
      </c>
      <c r="CEM4" s="127" t="s">
        <v>2705</v>
      </c>
      <c r="CEN4" s="127" t="s">
        <v>2706</v>
      </c>
      <c r="CEO4" s="127" t="s">
        <v>2707</v>
      </c>
      <c r="CEP4" s="127" t="s">
        <v>2708</v>
      </c>
      <c r="CEQ4" s="127" t="s">
        <v>2709</v>
      </c>
      <c r="CER4" s="127" t="s">
        <v>2710</v>
      </c>
      <c r="CES4" s="127" t="s">
        <v>2711</v>
      </c>
      <c r="CET4" s="127" t="s">
        <v>2712</v>
      </c>
      <c r="CEU4" s="127" t="s">
        <v>2713</v>
      </c>
      <c r="CEV4" s="127" t="s">
        <v>2714</v>
      </c>
      <c r="CEW4" s="127" t="s">
        <v>2715</v>
      </c>
      <c r="CEX4" s="127" t="s">
        <v>2716</v>
      </c>
      <c r="CEY4" s="127" t="s">
        <v>2717</v>
      </c>
      <c r="CEZ4" s="127" t="s">
        <v>2718</v>
      </c>
      <c r="CFA4" s="127" t="s">
        <v>2719</v>
      </c>
      <c r="CFB4" s="127" t="s">
        <v>2720</v>
      </c>
      <c r="CFC4" s="127" t="s">
        <v>2721</v>
      </c>
      <c r="CFD4" s="127" t="s">
        <v>2722</v>
      </c>
      <c r="CFE4" s="127" t="s">
        <v>2723</v>
      </c>
      <c r="CFF4" s="127" t="s">
        <v>2724</v>
      </c>
      <c r="CFG4" s="127" t="s">
        <v>2725</v>
      </c>
      <c r="CFH4" s="127" t="s">
        <v>2726</v>
      </c>
      <c r="CFI4" s="127" t="s">
        <v>2727</v>
      </c>
      <c r="CFJ4" s="127" t="s">
        <v>2728</v>
      </c>
      <c r="CFK4" s="127" t="s">
        <v>2729</v>
      </c>
      <c r="CFL4" s="127" t="s">
        <v>2730</v>
      </c>
      <c r="CFM4" s="127" t="s">
        <v>2731</v>
      </c>
      <c r="CFN4" s="127" t="s">
        <v>2732</v>
      </c>
      <c r="CFO4" s="127" t="s">
        <v>2733</v>
      </c>
      <c r="CFP4" s="127" t="s">
        <v>2734</v>
      </c>
      <c r="CFQ4" s="127" t="s">
        <v>2735</v>
      </c>
      <c r="CFR4" s="127" t="s">
        <v>2736</v>
      </c>
      <c r="CFS4" s="127" t="s">
        <v>2737</v>
      </c>
      <c r="CFT4" s="127" t="s">
        <v>2738</v>
      </c>
      <c r="CFU4" s="127" t="s">
        <v>2739</v>
      </c>
      <c r="CFV4" s="127" t="s">
        <v>2740</v>
      </c>
      <c r="CFW4" s="127" t="s">
        <v>2741</v>
      </c>
      <c r="CFX4" s="127" t="s">
        <v>2742</v>
      </c>
      <c r="CFY4" s="127" t="s">
        <v>2743</v>
      </c>
      <c r="CFZ4" s="127" t="s">
        <v>2744</v>
      </c>
      <c r="CGA4" s="127" t="s">
        <v>2745</v>
      </c>
      <c r="CGB4" s="127" t="s">
        <v>2746</v>
      </c>
      <c r="CGC4" s="127" t="s">
        <v>2747</v>
      </c>
      <c r="CGD4" s="127" t="s">
        <v>2748</v>
      </c>
      <c r="CGE4" s="127" t="s">
        <v>2749</v>
      </c>
      <c r="CGF4" s="127" t="s">
        <v>2750</v>
      </c>
      <c r="CGG4" s="127" t="s">
        <v>2751</v>
      </c>
      <c r="CGH4" s="127" t="s">
        <v>2752</v>
      </c>
      <c r="CGI4" s="127" t="s">
        <v>2753</v>
      </c>
      <c r="CGJ4" s="127" t="s">
        <v>2754</v>
      </c>
      <c r="CGK4" s="127" t="s">
        <v>2755</v>
      </c>
      <c r="CGL4" s="127" t="s">
        <v>2756</v>
      </c>
      <c r="CGM4" s="127" t="s">
        <v>2757</v>
      </c>
      <c r="CGN4" s="127" t="s">
        <v>2758</v>
      </c>
      <c r="CGO4" s="127" t="s">
        <v>2759</v>
      </c>
      <c r="CGP4" s="127" t="s">
        <v>2760</v>
      </c>
      <c r="CGQ4" s="127" t="s">
        <v>2761</v>
      </c>
      <c r="CGR4" s="127" t="s">
        <v>2762</v>
      </c>
      <c r="CGS4" s="127" t="s">
        <v>2763</v>
      </c>
      <c r="CGT4" s="127" t="s">
        <v>2764</v>
      </c>
      <c r="CGU4" s="127" t="s">
        <v>2765</v>
      </c>
      <c r="CGV4" s="127" t="s">
        <v>2766</v>
      </c>
      <c r="CGW4" s="127" t="s">
        <v>2767</v>
      </c>
      <c r="CGX4" s="127" t="s">
        <v>2768</v>
      </c>
      <c r="CGY4" s="127" t="s">
        <v>2769</v>
      </c>
      <c r="CGZ4" s="127" t="s">
        <v>2770</v>
      </c>
      <c r="CHA4" s="127" t="s">
        <v>2771</v>
      </c>
      <c r="CHB4" s="127" t="s">
        <v>2772</v>
      </c>
      <c r="CHC4" s="127" t="s">
        <v>2773</v>
      </c>
      <c r="CHD4" s="127" t="s">
        <v>2774</v>
      </c>
      <c r="CHE4" s="127" t="s">
        <v>2775</v>
      </c>
      <c r="CHF4" s="127" t="s">
        <v>2776</v>
      </c>
      <c r="CHG4" s="127" t="s">
        <v>2777</v>
      </c>
      <c r="CHH4" s="127" t="s">
        <v>2778</v>
      </c>
      <c r="CHI4" s="127" t="s">
        <v>2779</v>
      </c>
      <c r="CHJ4" s="127" t="s">
        <v>2780</v>
      </c>
      <c r="CHK4" s="127" t="s">
        <v>2781</v>
      </c>
      <c r="CHL4" s="127" t="s">
        <v>2782</v>
      </c>
      <c r="CHM4" s="127" t="s">
        <v>2783</v>
      </c>
      <c r="CHN4" s="127" t="s">
        <v>2784</v>
      </c>
      <c r="CHO4" s="127" t="s">
        <v>2785</v>
      </c>
      <c r="CHP4" s="127" t="s">
        <v>2786</v>
      </c>
      <c r="CHQ4" s="127" t="s">
        <v>2787</v>
      </c>
      <c r="CHR4" s="127" t="s">
        <v>2788</v>
      </c>
      <c r="CHS4" s="127" t="s">
        <v>2789</v>
      </c>
      <c r="CHT4" s="127" t="s">
        <v>2790</v>
      </c>
      <c r="CHU4" s="127" t="s">
        <v>2791</v>
      </c>
      <c r="CHV4" s="127" t="s">
        <v>2792</v>
      </c>
      <c r="CHW4" s="127" t="s">
        <v>2793</v>
      </c>
      <c r="CHX4" s="127" t="s">
        <v>2794</v>
      </c>
      <c r="CHY4" s="127" t="s">
        <v>2795</v>
      </c>
      <c r="CHZ4" s="127" t="s">
        <v>2796</v>
      </c>
      <c r="CIA4" s="127" t="s">
        <v>2797</v>
      </c>
      <c r="CIB4" s="127" t="s">
        <v>2798</v>
      </c>
      <c r="CIC4" s="127" t="s">
        <v>2799</v>
      </c>
      <c r="CID4" s="127" t="s">
        <v>2800</v>
      </c>
      <c r="CIE4" s="127" t="s">
        <v>2801</v>
      </c>
      <c r="CIF4" s="127" t="s">
        <v>2802</v>
      </c>
      <c r="CIG4" s="127" t="s">
        <v>2803</v>
      </c>
      <c r="CIH4" s="127" t="s">
        <v>2804</v>
      </c>
      <c r="CII4" s="127" t="s">
        <v>2805</v>
      </c>
      <c r="CIJ4" s="127" t="s">
        <v>2806</v>
      </c>
      <c r="CIK4" s="127" t="s">
        <v>2807</v>
      </c>
      <c r="CIL4" s="127" t="s">
        <v>2808</v>
      </c>
      <c r="CIM4" s="127" t="s">
        <v>2809</v>
      </c>
      <c r="CIN4" s="127" t="s">
        <v>2810</v>
      </c>
      <c r="CIO4" s="127" t="s">
        <v>2811</v>
      </c>
      <c r="CIP4" s="127" t="s">
        <v>2812</v>
      </c>
      <c r="CIQ4" s="127" t="s">
        <v>2813</v>
      </c>
      <c r="CIR4" s="127" t="s">
        <v>2814</v>
      </c>
      <c r="CIS4" s="127" t="s">
        <v>2815</v>
      </c>
      <c r="CIT4" s="127" t="s">
        <v>2816</v>
      </c>
      <c r="CIU4" s="127" t="s">
        <v>2817</v>
      </c>
      <c r="CIV4" s="127" t="s">
        <v>2818</v>
      </c>
      <c r="CIW4" s="127" t="s">
        <v>2819</v>
      </c>
      <c r="CIX4" s="127" t="s">
        <v>2820</v>
      </c>
      <c r="CIY4" s="127" t="s">
        <v>2821</v>
      </c>
      <c r="CIZ4" s="127" t="s">
        <v>2822</v>
      </c>
      <c r="CJA4" s="127" t="s">
        <v>2823</v>
      </c>
      <c r="CJB4" s="127" t="s">
        <v>2824</v>
      </c>
      <c r="CJC4" s="127" t="s">
        <v>2825</v>
      </c>
      <c r="CJD4" s="127" t="s">
        <v>2826</v>
      </c>
      <c r="CJE4" s="127" t="s">
        <v>2827</v>
      </c>
      <c r="CJF4" s="127" t="s">
        <v>2828</v>
      </c>
      <c r="CJG4" s="127" t="s">
        <v>2829</v>
      </c>
      <c r="CJH4" s="127" t="s">
        <v>2830</v>
      </c>
      <c r="CJI4" s="127" t="s">
        <v>2831</v>
      </c>
      <c r="CJJ4" s="127" t="s">
        <v>2832</v>
      </c>
      <c r="CJK4" s="127" t="s">
        <v>2833</v>
      </c>
      <c r="CJL4" s="127" t="s">
        <v>2834</v>
      </c>
      <c r="CJM4" s="127" t="s">
        <v>2835</v>
      </c>
      <c r="CJN4" s="127" t="s">
        <v>2836</v>
      </c>
      <c r="CJO4" s="127" t="s">
        <v>2837</v>
      </c>
      <c r="CJP4" s="127" t="s">
        <v>2838</v>
      </c>
      <c r="CJQ4" s="127" t="s">
        <v>2839</v>
      </c>
      <c r="CJR4" s="127" t="s">
        <v>2840</v>
      </c>
      <c r="CJS4" s="127" t="s">
        <v>2841</v>
      </c>
      <c r="CJT4" s="127" t="s">
        <v>2842</v>
      </c>
      <c r="CJU4" s="127" t="s">
        <v>2843</v>
      </c>
      <c r="CJV4" s="127" t="s">
        <v>2844</v>
      </c>
      <c r="CJW4" s="127" t="s">
        <v>2845</v>
      </c>
      <c r="CJX4" s="127" t="s">
        <v>2846</v>
      </c>
      <c r="CJY4" s="127" t="s">
        <v>2847</v>
      </c>
      <c r="CJZ4" s="127" t="s">
        <v>2848</v>
      </c>
      <c r="CKA4" s="127" t="s">
        <v>2849</v>
      </c>
      <c r="CKB4" s="127" t="s">
        <v>2850</v>
      </c>
      <c r="CKC4" s="127" t="s">
        <v>2851</v>
      </c>
      <c r="CKD4" s="127" t="s">
        <v>2852</v>
      </c>
      <c r="CKE4" s="127" t="s">
        <v>2853</v>
      </c>
      <c r="CKF4" s="127" t="s">
        <v>2854</v>
      </c>
      <c r="CKG4" s="127" t="s">
        <v>2855</v>
      </c>
      <c r="CKH4" s="127" t="s">
        <v>2856</v>
      </c>
      <c r="CKI4" s="127" t="s">
        <v>2857</v>
      </c>
      <c r="CKJ4" s="127" t="s">
        <v>2858</v>
      </c>
      <c r="CKK4" s="127" t="s">
        <v>2859</v>
      </c>
      <c r="CKL4" s="127" t="s">
        <v>2860</v>
      </c>
      <c r="CKM4" s="127" t="s">
        <v>2861</v>
      </c>
      <c r="CKN4" s="127" t="s">
        <v>2862</v>
      </c>
      <c r="CKO4" s="127" t="s">
        <v>2863</v>
      </c>
      <c r="CKP4" s="127" t="s">
        <v>2864</v>
      </c>
      <c r="CKQ4" s="127" t="s">
        <v>2865</v>
      </c>
      <c r="CKR4" s="127" t="s">
        <v>2866</v>
      </c>
      <c r="CKS4" s="127" t="s">
        <v>2867</v>
      </c>
      <c r="CKT4" s="127" t="s">
        <v>2868</v>
      </c>
      <c r="CKU4" s="127" t="s">
        <v>2869</v>
      </c>
      <c r="CKV4" s="127" t="s">
        <v>2870</v>
      </c>
      <c r="CKW4" s="127" t="s">
        <v>2871</v>
      </c>
      <c r="CKX4" s="127" t="s">
        <v>2872</v>
      </c>
      <c r="CKY4" s="127" t="s">
        <v>2873</v>
      </c>
      <c r="CKZ4" s="127" t="s">
        <v>2874</v>
      </c>
      <c r="CLA4" s="127" t="s">
        <v>2875</v>
      </c>
      <c r="CLB4" s="127" t="s">
        <v>2876</v>
      </c>
      <c r="CLC4" s="127" t="s">
        <v>2877</v>
      </c>
      <c r="CLD4" s="127" t="s">
        <v>2878</v>
      </c>
      <c r="CLE4" s="127" t="s">
        <v>2879</v>
      </c>
      <c r="CLF4" s="127" t="s">
        <v>2880</v>
      </c>
      <c r="CLG4" s="127" t="s">
        <v>2881</v>
      </c>
      <c r="CLH4" s="127" t="s">
        <v>2882</v>
      </c>
      <c r="CLI4" s="127" t="s">
        <v>2883</v>
      </c>
      <c r="CLJ4" s="127" t="s">
        <v>2884</v>
      </c>
      <c r="CLK4" s="127" t="s">
        <v>2885</v>
      </c>
      <c r="CLL4" s="127" t="s">
        <v>2886</v>
      </c>
      <c r="CLM4" s="127" t="s">
        <v>2887</v>
      </c>
      <c r="CLN4" s="127" t="s">
        <v>2888</v>
      </c>
      <c r="CLO4" s="127" t="s">
        <v>2889</v>
      </c>
      <c r="CLP4" s="127" t="s">
        <v>2890</v>
      </c>
      <c r="CLQ4" s="127" t="s">
        <v>2891</v>
      </c>
      <c r="CLR4" s="127" t="s">
        <v>2892</v>
      </c>
      <c r="CLS4" s="127" t="s">
        <v>2893</v>
      </c>
      <c r="CLT4" s="127" t="s">
        <v>2894</v>
      </c>
      <c r="CLU4" s="127" t="s">
        <v>2895</v>
      </c>
      <c r="CLV4" s="127" t="s">
        <v>2896</v>
      </c>
      <c r="CLW4" s="127" t="s">
        <v>2897</v>
      </c>
      <c r="CLX4" s="127" t="s">
        <v>2898</v>
      </c>
      <c r="CLY4" s="127" t="s">
        <v>2899</v>
      </c>
      <c r="CLZ4" s="127" t="s">
        <v>2900</v>
      </c>
      <c r="CMA4" s="127" t="s">
        <v>2901</v>
      </c>
      <c r="CMB4" s="127" t="s">
        <v>2902</v>
      </c>
      <c r="CMC4" s="127" t="s">
        <v>2903</v>
      </c>
      <c r="CMD4" s="127" t="s">
        <v>2904</v>
      </c>
      <c r="CME4" s="127" t="s">
        <v>2905</v>
      </c>
      <c r="CMF4" s="127" t="s">
        <v>2906</v>
      </c>
      <c r="CMG4" s="127" t="s">
        <v>2907</v>
      </c>
      <c r="CMH4" s="127" t="s">
        <v>2908</v>
      </c>
      <c r="CMI4" s="127" t="s">
        <v>2909</v>
      </c>
      <c r="CMJ4" s="127" t="s">
        <v>2910</v>
      </c>
      <c r="CMK4" s="127" t="s">
        <v>2911</v>
      </c>
      <c r="CML4" s="127" t="s">
        <v>2912</v>
      </c>
      <c r="CMM4" s="127" t="s">
        <v>2913</v>
      </c>
      <c r="CMN4" s="127" t="s">
        <v>2914</v>
      </c>
      <c r="CMO4" s="127" t="s">
        <v>2915</v>
      </c>
      <c r="CMP4" s="127" t="s">
        <v>2916</v>
      </c>
      <c r="CMQ4" s="127" t="s">
        <v>2917</v>
      </c>
      <c r="CMR4" s="127" t="s">
        <v>2918</v>
      </c>
      <c r="CMS4" s="127" t="s">
        <v>2919</v>
      </c>
      <c r="CMT4" s="127" t="s">
        <v>2920</v>
      </c>
      <c r="CMU4" s="127" t="s">
        <v>2921</v>
      </c>
      <c r="CMV4" s="127" t="s">
        <v>2922</v>
      </c>
      <c r="CMW4" s="127" t="s">
        <v>2923</v>
      </c>
      <c r="CMX4" s="127" t="s">
        <v>2924</v>
      </c>
      <c r="CMY4" s="127" t="s">
        <v>2925</v>
      </c>
      <c r="CMZ4" s="127" t="s">
        <v>2926</v>
      </c>
      <c r="CNA4" s="127" t="s">
        <v>2927</v>
      </c>
      <c r="CNB4" s="127" t="s">
        <v>2928</v>
      </c>
      <c r="CNC4" s="127" t="s">
        <v>2929</v>
      </c>
      <c r="CND4" s="127" t="s">
        <v>2930</v>
      </c>
      <c r="CNE4" s="127" t="s">
        <v>2931</v>
      </c>
      <c r="CNF4" s="127" t="s">
        <v>2932</v>
      </c>
      <c r="CNG4" s="127" t="s">
        <v>2933</v>
      </c>
      <c r="CNH4" s="127" t="s">
        <v>2934</v>
      </c>
      <c r="CNI4" s="127" t="s">
        <v>2935</v>
      </c>
      <c r="CNJ4" s="127" t="s">
        <v>2936</v>
      </c>
      <c r="CNK4" s="127" t="s">
        <v>2937</v>
      </c>
      <c r="CNL4" s="127" t="s">
        <v>2938</v>
      </c>
      <c r="CNM4" s="127" t="s">
        <v>2939</v>
      </c>
      <c r="CNN4" s="127" t="s">
        <v>2940</v>
      </c>
      <c r="CNO4" s="127" t="s">
        <v>2941</v>
      </c>
      <c r="CNP4" s="127" t="s">
        <v>2942</v>
      </c>
      <c r="CNQ4" s="127" t="s">
        <v>2943</v>
      </c>
      <c r="CNR4" s="127" t="s">
        <v>2944</v>
      </c>
      <c r="CNS4" s="127" t="s">
        <v>2945</v>
      </c>
      <c r="CNT4" s="127" t="s">
        <v>2946</v>
      </c>
      <c r="CNU4" s="127" t="s">
        <v>2947</v>
      </c>
      <c r="CNV4" s="127" t="s">
        <v>2948</v>
      </c>
      <c r="CNW4" s="127" t="s">
        <v>2949</v>
      </c>
      <c r="CNX4" s="127" t="s">
        <v>2950</v>
      </c>
      <c r="CNY4" s="127" t="s">
        <v>2951</v>
      </c>
      <c r="CNZ4" s="127" t="s">
        <v>2952</v>
      </c>
      <c r="COA4" s="127" t="s">
        <v>2953</v>
      </c>
      <c r="COB4" s="127" t="s">
        <v>2954</v>
      </c>
      <c r="COC4" s="127" t="s">
        <v>2955</v>
      </c>
      <c r="COD4" s="127" t="s">
        <v>2956</v>
      </c>
      <c r="COE4" s="127" t="s">
        <v>2957</v>
      </c>
      <c r="COF4" s="127" t="s">
        <v>2958</v>
      </c>
      <c r="COG4" s="127" t="s">
        <v>2959</v>
      </c>
      <c r="COH4" s="127" t="s">
        <v>2960</v>
      </c>
      <c r="COI4" s="127" t="s">
        <v>2961</v>
      </c>
      <c r="COJ4" s="127" t="s">
        <v>2962</v>
      </c>
      <c r="COK4" s="127" t="s">
        <v>2963</v>
      </c>
      <c r="COL4" s="127" t="s">
        <v>2964</v>
      </c>
      <c r="COM4" s="127" t="s">
        <v>2965</v>
      </c>
      <c r="CON4" s="127" t="s">
        <v>2966</v>
      </c>
      <c r="COO4" s="127" t="s">
        <v>2967</v>
      </c>
      <c r="COP4" s="127" t="s">
        <v>2968</v>
      </c>
      <c r="COQ4" s="127" t="s">
        <v>2969</v>
      </c>
      <c r="COR4" s="127" t="s">
        <v>2970</v>
      </c>
      <c r="COS4" s="127" t="s">
        <v>2971</v>
      </c>
      <c r="COT4" s="127" t="s">
        <v>2972</v>
      </c>
      <c r="COU4" s="127" t="s">
        <v>2973</v>
      </c>
      <c r="COV4" s="127" t="s">
        <v>2974</v>
      </c>
      <c r="COW4" s="127" t="s">
        <v>2975</v>
      </c>
      <c r="COX4" s="127" t="s">
        <v>2976</v>
      </c>
      <c r="COY4" s="127" t="s">
        <v>2977</v>
      </c>
      <c r="COZ4" s="127" t="s">
        <v>2978</v>
      </c>
      <c r="CPA4" s="127" t="s">
        <v>2979</v>
      </c>
      <c r="CPB4" s="127" t="s">
        <v>2980</v>
      </c>
      <c r="CPC4" s="127" t="s">
        <v>2981</v>
      </c>
      <c r="CPD4" s="127" t="s">
        <v>2982</v>
      </c>
      <c r="CPE4" s="127" t="s">
        <v>2983</v>
      </c>
      <c r="CPF4" s="127" t="s">
        <v>2984</v>
      </c>
      <c r="CPG4" s="127" t="s">
        <v>2985</v>
      </c>
      <c r="CPH4" s="127" t="s">
        <v>2986</v>
      </c>
      <c r="CPI4" s="127" t="s">
        <v>2987</v>
      </c>
      <c r="CPJ4" s="127" t="s">
        <v>2988</v>
      </c>
      <c r="CPK4" s="127" t="s">
        <v>2989</v>
      </c>
      <c r="CPL4" s="127" t="s">
        <v>2990</v>
      </c>
      <c r="CPM4" s="127" t="s">
        <v>2991</v>
      </c>
      <c r="CPN4" s="127" t="s">
        <v>2992</v>
      </c>
      <c r="CPO4" s="127" t="s">
        <v>2993</v>
      </c>
      <c r="CPP4" s="127" t="s">
        <v>2994</v>
      </c>
      <c r="CPQ4" s="127" t="s">
        <v>2995</v>
      </c>
      <c r="CPR4" s="127" t="s">
        <v>2996</v>
      </c>
      <c r="CPS4" s="127" t="s">
        <v>2997</v>
      </c>
      <c r="CPT4" s="127" t="s">
        <v>2998</v>
      </c>
      <c r="CPU4" s="127" t="s">
        <v>2999</v>
      </c>
      <c r="CPV4" s="127" t="s">
        <v>3000</v>
      </c>
      <c r="CPW4" s="127" t="s">
        <v>3001</v>
      </c>
      <c r="CPX4" s="127" t="s">
        <v>3002</v>
      </c>
      <c r="CPY4" s="127" t="s">
        <v>3003</v>
      </c>
      <c r="CPZ4" s="127" t="s">
        <v>3004</v>
      </c>
      <c r="CQA4" s="127" t="s">
        <v>3005</v>
      </c>
      <c r="CQB4" s="127" t="s">
        <v>3006</v>
      </c>
      <c r="CQC4" s="127" t="s">
        <v>3007</v>
      </c>
      <c r="CQD4" s="127" t="s">
        <v>3008</v>
      </c>
      <c r="CQE4" s="127" t="s">
        <v>3009</v>
      </c>
      <c r="CQF4" s="127" t="s">
        <v>3010</v>
      </c>
      <c r="CQG4" s="127" t="s">
        <v>3011</v>
      </c>
      <c r="CQH4" s="127" t="s">
        <v>3012</v>
      </c>
      <c r="CQI4" s="127" t="s">
        <v>3013</v>
      </c>
      <c r="CQJ4" s="127" t="s">
        <v>3014</v>
      </c>
      <c r="CQK4" s="127" t="s">
        <v>3015</v>
      </c>
      <c r="CQL4" s="127" t="s">
        <v>3016</v>
      </c>
      <c r="CQM4" s="127" t="s">
        <v>3017</v>
      </c>
      <c r="CQN4" s="127" t="s">
        <v>3018</v>
      </c>
      <c r="CQO4" s="127" t="s">
        <v>3019</v>
      </c>
      <c r="CQP4" s="127" t="s">
        <v>3020</v>
      </c>
      <c r="CQQ4" s="127" t="s">
        <v>3021</v>
      </c>
      <c r="CQR4" s="127" t="s">
        <v>3022</v>
      </c>
      <c r="CQS4" s="127" t="s">
        <v>3023</v>
      </c>
      <c r="CQT4" s="127" t="s">
        <v>3024</v>
      </c>
      <c r="CQU4" s="127" t="s">
        <v>3025</v>
      </c>
      <c r="CQV4" s="127" t="s">
        <v>3026</v>
      </c>
      <c r="CQW4" s="127" t="s">
        <v>3027</v>
      </c>
      <c r="CQX4" s="127" t="s">
        <v>3028</v>
      </c>
      <c r="CQY4" s="127" t="s">
        <v>3029</v>
      </c>
      <c r="CQZ4" s="127" t="s">
        <v>3030</v>
      </c>
      <c r="CRA4" s="127" t="s">
        <v>3031</v>
      </c>
      <c r="CRB4" s="127" t="s">
        <v>3032</v>
      </c>
      <c r="CRC4" s="127" t="s">
        <v>3033</v>
      </c>
      <c r="CRD4" s="127" t="s">
        <v>3034</v>
      </c>
      <c r="CRE4" s="127" t="s">
        <v>3035</v>
      </c>
      <c r="CRF4" s="127" t="s">
        <v>3036</v>
      </c>
      <c r="CRG4" s="127" t="s">
        <v>3037</v>
      </c>
      <c r="CRH4" s="127" t="s">
        <v>3038</v>
      </c>
      <c r="CRI4" s="127" t="s">
        <v>3039</v>
      </c>
      <c r="CRJ4" s="127" t="s">
        <v>3040</v>
      </c>
      <c r="CRK4" s="127" t="s">
        <v>3041</v>
      </c>
      <c r="CRL4" s="127" t="s">
        <v>3042</v>
      </c>
      <c r="CRM4" s="127" t="s">
        <v>3043</v>
      </c>
      <c r="CRN4" s="127" t="s">
        <v>3044</v>
      </c>
      <c r="CRO4" s="127" t="s">
        <v>3045</v>
      </c>
      <c r="CRP4" s="127" t="s">
        <v>3046</v>
      </c>
      <c r="CRQ4" s="127" t="s">
        <v>3047</v>
      </c>
      <c r="CRR4" s="127" t="s">
        <v>3048</v>
      </c>
      <c r="CRS4" s="127" t="s">
        <v>3049</v>
      </c>
      <c r="CRT4" s="127" t="s">
        <v>3050</v>
      </c>
      <c r="CRU4" s="127" t="s">
        <v>3051</v>
      </c>
      <c r="CRV4" s="127" t="s">
        <v>3052</v>
      </c>
      <c r="CRW4" s="127" t="s">
        <v>3053</v>
      </c>
      <c r="CRX4" s="127" t="s">
        <v>3054</v>
      </c>
      <c r="CRY4" s="127" t="s">
        <v>3055</v>
      </c>
      <c r="CRZ4" s="127" t="s">
        <v>3056</v>
      </c>
      <c r="CSA4" s="127" t="s">
        <v>3057</v>
      </c>
      <c r="CSB4" s="127" t="s">
        <v>3058</v>
      </c>
      <c r="CSC4" s="127" t="s">
        <v>3059</v>
      </c>
      <c r="CSD4" s="127" t="s">
        <v>3060</v>
      </c>
      <c r="CSE4" s="127" t="s">
        <v>3061</v>
      </c>
      <c r="CSF4" s="127" t="s">
        <v>3062</v>
      </c>
      <c r="CSG4" s="127" t="s">
        <v>3063</v>
      </c>
      <c r="CSH4" s="127" t="s">
        <v>3064</v>
      </c>
      <c r="CSI4" s="127" t="s">
        <v>3065</v>
      </c>
      <c r="CSJ4" s="127" t="s">
        <v>3066</v>
      </c>
      <c r="CSK4" s="127" t="s">
        <v>3067</v>
      </c>
      <c r="CSL4" s="127" t="s">
        <v>3068</v>
      </c>
      <c r="CSM4" s="127" t="s">
        <v>3069</v>
      </c>
      <c r="CSN4" s="127" t="s">
        <v>3070</v>
      </c>
      <c r="CSO4" s="127" t="s">
        <v>3071</v>
      </c>
      <c r="CSP4" s="127" t="s">
        <v>3072</v>
      </c>
      <c r="CSQ4" s="127" t="s">
        <v>3073</v>
      </c>
      <c r="CSR4" s="127" t="s">
        <v>3074</v>
      </c>
      <c r="CSS4" s="127" t="s">
        <v>3075</v>
      </c>
      <c r="CST4" s="127" t="s">
        <v>3076</v>
      </c>
      <c r="CSU4" s="127" t="s">
        <v>3077</v>
      </c>
      <c r="CSV4" s="127" t="s">
        <v>3078</v>
      </c>
      <c r="CSW4" s="127" t="s">
        <v>3079</v>
      </c>
      <c r="CSX4" s="127" t="s">
        <v>3080</v>
      </c>
      <c r="CSY4" s="127" t="s">
        <v>3081</v>
      </c>
      <c r="CSZ4" s="127" t="s">
        <v>3082</v>
      </c>
      <c r="CTA4" s="127" t="s">
        <v>3083</v>
      </c>
      <c r="CTB4" s="127" t="s">
        <v>3084</v>
      </c>
      <c r="CTC4" s="127" t="s">
        <v>3085</v>
      </c>
      <c r="CTD4" s="127" t="s">
        <v>3086</v>
      </c>
      <c r="CTE4" s="127" t="s">
        <v>3087</v>
      </c>
      <c r="CTF4" s="127" t="s">
        <v>3088</v>
      </c>
      <c r="CTG4" s="127" t="s">
        <v>3089</v>
      </c>
      <c r="CTH4" s="127" t="s">
        <v>3090</v>
      </c>
      <c r="CTI4" s="127" t="s">
        <v>3091</v>
      </c>
      <c r="CTJ4" s="127" t="s">
        <v>3092</v>
      </c>
      <c r="CTK4" s="127" t="s">
        <v>3093</v>
      </c>
      <c r="CTL4" s="127" t="s">
        <v>3094</v>
      </c>
      <c r="CTM4" s="127" t="s">
        <v>3095</v>
      </c>
      <c r="CTN4" s="127" t="s">
        <v>3096</v>
      </c>
      <c r="CTO4" s="127" t="s">
        <v>3097</v>
      </c>
      <c r="CTP4" s="127" t="s">
        <v>3098</v>
      </c>
      <c r="CTQ4" s="127" t="s">
        <v>3099</v>
      </c>
      <c r="CTR4" s="127" t="s">
        <v>3100</v>
      </c>
      <c r="CTS4" s="127" t="s">
        <v>3101</v>
      </c>
      <c r="CTT4" s="127" t="s">
        <v>3102</v>
      </c>
      <c r="CTU4" s="127" t="s">
        <v>3103</v>
      </c>
      <c r="CTV4" s="127" t="s">
        <v>3104</v>
      </c>
      <c r="CTW4" s="127" t="s">
        <v>3105</v>
      </c>
      <c r="CTX4" s="127" t="s">
        <v>3106</v>
      </c>
      <c r="CTY4" s="127" t="s">
        <v>3107</v>
      </c>
      <c r="CTZ4" s="127" t="s">
        <v>3108</v>
      </c>
      <c r="CUA4" s="127" t="s">
        <v>3109</v>
      </c>
      <c r="CUB4" s="127" t="s">
        <v>3110</v>
      </c>
      <c r="CUC4" s="127" t="s">
        <v>3111</v>
      </c>
      <c r="CUD4" s="127" t="s">
        <v>3112</v>
      </c>
      <c r="CUE4" s="127" t="s">
        <v>3113</v>
      </c>
      <c r="CUF4" s="127" t="s">
        <v>3114</v>
      </c>
      <c r="CUG4" s="127" t="s">
        <v>3115</v>
      </c>
      <c r="CUH4" s="127" t="s">
        <v>3116</v>
      </c>
      <c r="CUI4" s="127" t="s">
        <v>3117</v>
      </c>
      <c r="CUJ4" s="127" t="s">
        <v>3118</v>
      </c>
      <c r="CUK4" s="127" t="s">
        <v>3119</v>
      </c>
      <c r="CUL4" s="127" t="s">
        <v>3120</v>
      </c>
      <c r="CUM4" s="127" t="s">
        <v>3121</v>
      </c>
      <c r="CUN4" s="127" t="s">
        <v>3122</v>
      </c>
      <c r="CUO4" s="127" t="s">
        <v>3123</v>
      </c>
      <c r="CUP4" s="127" t="s">
        <v>3124</v>
      </c>
      <c r="CUQ4" s="127" t="s">
        <v>3125</v>
      </c>
      <c r="CUR4" s="127" t="s">
        <v>3126</v>
      </c>
      <c r="CUS4" s="127" t="s">
        <v>3127</v>
      </c>
      <c r="CUT4" s="127" t="s">
        <v>3128</v>
      </c>
      <c r="CUU4" s="127" t="s">
        <v>3129</v>
      </c>
      <c r="CUV4" s="127" t="s">
        <v>3130</v>
      </c>
      <c r="CUW4" s="127" t="s">
        <v>3131</v>
      </c>
      <c r="CUX4" s="127" t="s">
        <v>3132</v>
      </c>
      <c r="CUY4" s="127" t="s">
        <v>3133</v>
      </c>
      <c r="CUZ4" s="127" t="s">
        <v>3134</v>
      </c>
      <c r="CVA4" s="127" t="s">
        <v>3135</v>
      </c>
      <c r="CVB4" s="127" t="s">
        <v>3136</v>
      </c>
      <c r="CVC4" s="127" t="s">
        <v>3137</v>
      </c>
      <c r="CVD4" s="127" t="s">
        <v>3138</v>
      </c>
      <c r="CVE4" s="127" t="s">
        <v>3139</v>
      </c>
      <c r="CVF4" s="127" t="s">
        <v>3140</v>
      </c>
      <c r="CVG4" s="127" t="s">
        <v>3141</v>
      </c>
      <c r="CVH4" s="127" t="s">
        <v>3142</v>
      </c>
      <c r="CVI4" s="127" t="s">
        <v>3143</v>
      </c>
      <c r="CVJ4" s="127" t="s">
        <v>3144</v>
      </c>
      <c r="CVK4" s="127" t="s">
        <v>3145</v>
      </c>
      <c r="CVL4" s="127" t="s">
        <v>3146</v>
      </c>
      <c r="CVM4" s="127" t="s">
        <v>3147</v>
      </c>
      <c r="CVN4" s="127" t="s">
        <v>3148</v>
      </c>
      <c r="CVO4" s="127" t="s">
        <v>3149</v>
      </c>
      <c r="CVP4" s="127" t="s">
        <v>3150</v>
      </c>
      <c r="CVQ4" s="127" t="s">
        <v>3151</v>
      </c>
      <c r="CVR4" s="127" t="s">
        <v>3152</v>
      </c>
      <c r="CVS4" s="127" t="s">
        <v>3153</v>
      </c>
      <c r="CVT4" s="127" t="s">
        <v>3154</v>
      </c>
      <c r="CVU4" s="127" t="s">
        <v>3155</v>
      </c>
      <c r="CVV4" s="127" t="s">
        <v>3156</v>
      </c>
      <c r="CVW4" s="127" t="s">
        <v>3157</v>
      </c>
      <c r="CVX4" s="127" t="s">
        <v>3158</v>
      </c>
      <c r="CVY4" s="127" t="s">
        <v>3159</v>
      </c>
      <c r="CVZ4" s="127" t="s">
        <v>3160</v>
      </c>
      <c r="CWA4" s="127" t="s">
        <v>3161</v>
      </c>
      <c r="CWB4" s="127" t="s">
        <v>3162</v>
      </c>
      <c r="CWC4" s="127" t="s">
        <v>3163</v>
      </c>
      <c r="CWD4" s="127" t="s">
        <v>3164</v>
      </c>
      <c r="CWE4" s="127" t="s">
        <v>3165</v>
      </c>
      <c r="CWF4" s="127" t="s">
        <v>3166</v>
      </c>
      <c r="CWG4" s="127" t="s">
        <v>3167</v>
      </c>
      <c r="CWH4" s="127" t="s">
        <v>3168</v>
      </c>
      <c r="CWI4" s="127" t="s">
        <v>3169</v>
      </c>
      <c r="CWJ4" s="127" t="s">
        <v>3170</v>
      </c>
      <c r="CWK4" s="127" t="s">
        <v>3171</v>
      </c>
      <c r="CWL4" s="127" t="s">
        <v>3172</v>
      </c>
      <c r="CWM4" s="127" t="s">
        <v>3173</v>
      </c>
      <c r="CWN4" s="127" t="s">
        <v>3174</v>
      </c>
      <c r="CWO4" s="127" t="s">
        <v>3175</v>
      </c>
      <c r="CWP4" s="127" t="s">
        <v>3176</v>
      </c>
      <c r="CWQ4" s="127" t="s">
        <v>3177</v>
      </c>
      <c r="CWR4" s="127" t="s">
        <v>3178</v>
      </c>
      <c r="CWS4" s="127" t="s">
        <v>3179</v>
      </c>
      <c r="CWT4" s="127" t="s">
        <v>3180</v>
      </c>
      <c r="CWU4" s="127" t="s">
        <v>3181</v>
      </c>
      <c r="CWV4" s="127" t="s">
        <v>3182</v>
      </c>
      <c r="CWW4" s="127" t="s">
        <v>3183</v>
      </c>
      <c r="CWX4" s="127" t="s">
        <v>3184</v>
      </c>
      <c r="CWY4" s="127" t="s">
        <v>3185</v>
      </c>
      <c r="CWZ4" s="127" t="s">
        <v>3186</v>
      </c>
      <c r="CXA4" s="127" t="s">
        <v>3187</v>
      </c>
      <c r="CXB4" s="127" t="s">
        <v>3188</v>
      </c>
      <c r="CXC4" s="127" t="s">
        <v>3189</v>
      </c>
      <c r="CXD4" s="127" t="s">
        <v>3190</v>
      </c>
      <c r="CXE4" s="127" t="s">
        <v>3191</v>
      </c>
      <c r="CXF4" s="127" t="s">
        <v>3192</v>
      </c>
      <c r="CXG4" s="127" t="s">
        <v>3193</v>
      </c>
      <c r="CXH4" s="127" t="s">
        <v>3194</v>
      </c>
      <c r="CXI4" s="127" t="s">
        <v>3195</v>
      </c>
      <c r="CXJ4" s="127" t="s">
        <v>3196</v>
      </c>
      <c r="CXK4" s="127" t="s">
        <v>3197</v>
      </c>
      <c r="CXL4" s="127" t="s">
        <v>3198</v>
      </c>
      <c r="CXM4" s="127" t="s">
        <v>3199</v>
      </c>
      <c r="CXN4" s="127" t="s">
        <v>3200</v>
      </c>
      <c r="CXO4" s="127" t="s">
        <v>3201</v>
      </c>
      <c r="CXP4" s="127" t="s">
        <v>3202</v>
      </c>
      <c r="CXQ4" s="127" t="s">
        <v>3203</v>
      </c>
      <c r="CXR4" s="127" t="s">
        <v>3204</v>
      </c>
      <c r="CXS4" s="127" t="s">
        <v>3205</v>
      </c>
      <c r="CXT4" s="127" t="s">
        <v>3206</v>
      </c>
      <c r="CXU4" s="127" t="s">
        <v>3207</v>
      </c>
      <c r="CXV4" s="127" t="s">
        <v>3208</v>
      </c>
      <c r="CXW4" s="127" t="s">
        <v>3209</v>
      </c>
      <c r="CXX4" s="127" t="s">
        <v>3210</v>
      </c>
      <c r="CXY4" s="127" t="s">
        <v>3211</v>
      </c>
      <c r="CXZ4" s="127" t="s">
        <v>3212</v>
      </c>
      <c r="CYA4" s="127" t="s">
        <v>3213</v>
      </c>
      <c r="CYB4" s="127" t="s">
        <v>3214</v>
      </c>
      <c r="CYC4" s="127" t="s">
        <v>3215</v>
      </c>
      <c r="CYD4" s="127" t="s">
        <v>3216</v>
      </c>
      <c r="CYE4" s="127" t="s">
        <v>3217</v>
      </c>
      <c r="CYF4" s="127" t="s">
        <v>3218</v>
      </c>
      <c r="CYG4" s="127" t="s">
        <v>3219</v>
      </c>
      <c r="CYH4" s="127" t="s">
        <v>3220</v>
      </c>
      <c r="CYI4" s="127" t="s">
        <v>3221</v>
      </c>
      <c r="CYJ4" s="127" t="s">
        <v>3222</v>
      </c>
      <c r="CYK4" s="127" t="s">
        <v>3223</v>
      </c>
      <c r="CYL4" s="127" t="s">
        <v>3224</v>
      </c>
      <c r="CYM4" s="127" t="s">
        <v>3225</v>
      </c>
      <c r="CYN4" s="127" t="s">
        <v>3226</v>
      </c>
      <c r="CYO4" s="127" t="s">
        <v>3227</v>
      </c>
      <c r="CYP4" s="127" t="s">
        <v>3228</v>
      </c>
      <c r="CYQ4" s="127" t="s">
        <v>3229</v>
      </c>
      <c r="CYR4" s="127" t="s">
        <v>3230</v>
      </c>
      <c r="CYS4" s="127" t="s">
        <v>3231</v>
      </c>
      <c r="CYT4" s="127" t="s">
        <v>3232</v>
      </c>
      <c r="CYU4" s="127" t="s">
        <v>3233</v>
      </c>
      <c r="CYV4" s="127" t="s">
        <v>3234</v>
      </c>
      <c r="CYW4" s="127" t="s">
        <v>3235</v>
      </c>
      <c r="CYX4" s="127" t="s">
        <v>3236</v>
      </c>
      <c r="CYY4" s="127" t="s">
        <v>3237</v>
      </c>
      <c r="CYZ4" s="127" t="s">
        <v>3238</v>
      </c>
      <c r="CZA4" s="127" t="s">
        <v>3239</v>
      </c>
      <c r="CZB4" s="127" t="s">
        <v>3240</v>
      </c>
      <c r="CZC4" s="127" t="s">
        <v>3241</v>
      </c>
      <c r="CZD4" s="127" t="s">
        <v>3242</v>
      </c>
      <c r="CZE4" s="127" t="s">
        <v>3243</v>
      </c>
      <c r="CZF4" s="127" t="s">
        <v>3244</v>
      </c>
      <c r="CZG4" s="127" t="s">
        <v>3245</v>
      </c>
      <c r="CZH4" s="127" t="s">
        <v>3246</v>
      </c>
      <c r="CZI4" s="127" t="s">
        <v>3247</v>
      </c>
      <c r="CZJ4" s="127" t="s">
        <v>3248</v>
      </c>
      <c r="CZK4" s="127" t="s">
        <v>3249</v>
      </c>
      <c r="CZL4" s="127" t="s">
        <v>3250</v>
      </c>
      <c r="CZM4" s="127" t="s">
        <v>3251</v>
      </c>
      <c r="CZN4" s="127" t="s">
        <v>3252</v>
      </c>
      <c r="CZO4" s="127" t="s">
        <v>3253</v>
      </c>
      <c r="CZP4" s="127" t="s">
        <v>3254</v>
      </c>
      <c r="CZQ4" s="127" t="s">
        <v>3255</v>
      </c>
      <c r="CZR4" s="127" t="s">
        <v>3256</v>
      </c>
      <c r="CZS4" s="127" t="s">
        <v>3257</v>
      </c>
      <c r="CZT4" s="127" t="s">
        <v>3258</v>
      </c>
      <c r="CZU4" s="127" t="s">
        <v>3259</v>
      </c>
      <c r="CZV4" s="127" t="s">
        <v>3260</v>
      </c>
      <c r="CZW4" s="127" t="s">
        <v>3261</v>
      </c>
      <c r="CZX4" s="127" t="s">
        <v>3262</v>
      </c>
      <c r="CZY4" s="127" t="s">
        <v>3263</v>
      </c>
      <c r="CZZ4" s="127" t="s">
        <v>3264</v>
      </c>
      <c r="DAA4" s="127" t="s">
        <v>3265</v>
      </c>
      <c r="DAB4" s="127" t="s">
        <v>3266</v>
      </c>
      <c r="DAC4" s="127" t="s">
        <v>3267</v>
      </c>
      <c r="DAD4" s="127" t="s">
        <v>3268</v>
      </c>
      <c r="DAE4" s="127" t="s">
        <v>3269</v>
      </c>
      <c r="DAF4" s="127" t="s">
        <v>3270</v>
      </c>
      <c r="DAG4" s="127" t="s">
        <v>3271</v>
      </c>
      <c r="DAH4" s="127" t="s">
        <v>3272</v>
      </c>
      <c r="DAI4" s="127" t="s">
        <v>3273</v>
      </c>
      <c r="DAJ4" s="127" t="s">
        <v>3274</v>
      </c>
      <c r="DAK4" s="127" t="s">
        <v>3275</v>
      </c>
      <c r="DAL4" s="127" t="s">
        <v>3276</v>
      </c>
      <c r="DAM4" s="127" t="s">
        <v>3277</v>
      </c>
      <c r="DAN4" s="127" t="s">
        <v>3278</v>
      </c>
      <c r="DAO4" s="127" t="s">
        <v>3279</v>
      </c>
      <c r="DAP4" s="127" t="s">
        <v>3280</v>
      </c>
      <c r="DAQ4" s="127" t="s">
        <v>3281</v>
      </c>
      <c r="DAR4" s="127" t="s">
        <v>3282</v>
      </c>
      <c r="DAS4" s="127" t="s">
        <v>3283</v>
      </c>
      <c r="DAT4" s="127" t="s">
        <v>3284</v>
      </c>
      <c r="DAU4" s="127" t="s">
        <v>3285</v>
      </c>
      <c r="DAV4" s="127" t="s">
        <v>3286</v>
      </c>
      <c r="DAW4" s="127" t="s">
        <v>3287</v>
      </c>
      <c r="DAX4" s="127" t="s">
        <v>3288</v>
      </c>
      <c r="DAY4" s="127" t="s">
        <v>3289</v>
      </c>
      <c r="DAZ4" s="127" t="s">
        <v>3290</v>
      </c>
      <c r="DBA4" s="127" t="s">
        <v>3291</v>
      </c>
      <c r="DBB4" s="127" t="s">
        <v>3292</v>
      </c>
      <c r="DBC4" s="127" t="s">
        <v>3293</v>
      </c>
      <c r="DBD4" s="127" t="s">
        <v>3294</v>
      </c>
      <c r="DBE4" s="127" t="s">
        <v>3295</v>
      </c>
      <c r="DBF4" s="127" t="s">
        <v>3296</v>
      </c>
      <c r="DBG4" s="127" t="s">
        <v>3297</v>
      </c>
      <c r="DBH4" s="127" t="s">
        <v>3298</v>
      </c>
      <c r="DBI4" s="127" t="s">
        <v>3299</v>
      </c>
      <c r="DBJ4" s="127" t="s">
        <v>3300</v>
      </c>
      <c r="DBK4" s="127" t="s">
        <v>3301</v>
      </c>
      <c r="DBL4" s="127" t="s">
        <v>3302</v>
      </c>
      <c r="DBM4" s="127" t="s">
        <v>3303</v>
      </c>
      <c r="DBN4" s="127" t="s">
        <v>3304</v>
      </c>
      <c r="DBO4" s="127" t="s">
        <v>3305</v>
      </c>
      <c r="DBP4" s="127" t="s">
        <v>3306</v>
      </c>
      <c r="DBQ4" s="127" t="s">
        <v>3307</v>
      </c>
      <c r="DBR4" s="127" t="s">
        <v>3308</v>
      </c>
      <c r="DBS4" s="127" t="s">
        <v>3309</v>
      </c>
      <c r="DBT4" s="127" t="s">
        <v>3310</v>
      </c>
      <c r="DBU4" s="127" t="s">
        <v>3311</v>
      </c>
      <c r="DBV4" s="127" t="s">
        <v>3312</v>
      </c>
      <c r="DBW4" s="127" t="s">
        <v>3313</v>
      </c>
      <c r="DBX4" s="127" t="s">
        <v>3314</v>
      </c>
      <c r="DBY4" s="127" t="s">
        <v>3315</v>
      </c>
      <c r="DBZ4" s="127" t="s">
        <v>3316</v>
      </c>
      <c r="DCA4" s="127" t="s">
        <v>3317</v>
      </c>
      <c r="DCB4" s="127" t="s">
        <v>3318</v>
      </c>
      <c r="DCC4" s="127" t="s">
        <v>3319</v>
      </c>
      <c r="DCD4" s="127" t="s">
        <v>3320</v>
      </c>
      <c r="DCE4" s="127" t="s">
        <v>3321</v>
      </c>
      <c r="DCF4" s="127" t="s">
        <v>3322</v>
      </c>
      <c r="DCG4" s="127" t="s">
        <v>3323</v>
      </c>
      <c r="DCH4" s="127" t="s">
        <v>3324</v>
      </c>
      <c r="DCI4" s="127" t="s">
        <v>3325</v>
      </c>
      <c r="DCJ4" s="127" t="s">
        <v>3326</v>
      </c>
      <c r="DCK4" s="127" t="s">
        <v>3327</v>
      </c>
      <c r="DCL4" s="127" t="s">
        <v>3328</v>
      </c>
      <c r="DCM4" s="127" t="s">
        <v>3329</v>
      </c>
      <c r="DCN4" s="127" t="s">
        <v>3330</v>
      </c>
      <c r="DCO4" s="127" t="s">
        <v>3331</v>
      </c>
      <c r="DCP4" s="127" t="s">
        <v>3332</v>
      </c>
      <c r="DCQ4" s="127" t="s">
        <v>3333</v>
      </c>
      <c r="DCR4" s="127" t="s">
        <v>3334</v>
      </c>
      <c r="DCS4" s="127" t="s">
        <v>3335</v>
      </c>
      <c r="DCT4" s="127" t="s">
        <v>3336</v>
      </c>
      <c r="DCU4" s="127" t="s">
        <v>3337</v>
      </c>
      <c r="DCV4" s="127" t="s">
        <v>3338</v>
      </c>
      <c r="DCW4" s="127" t="s">
        <v>3339</v>
      </c>
      <c r="DCX4" s="127" t="s">
        <v>3340</v>
      </c>
      <c r="DCY4" s="127" t="s">
        <v>3341</v>
      </c>
      <c r="DCZ4" s="127" t="s">
        <v>3342</v>
      </c>
      <c r="DDA4" s="127" t="s">
        <v>3343</v>
      </c>
      <c r="DDB4" s="127" t="s">
        <v>3344</v>
      </c>
      <c r="DDC4" s="127" t="s">
        <v>3345</v>
      </c>
      <c r="DDD4" s="127" t="s">
        <v>3346</v>
      </c>
      <c r="DDE4" s="127" t="s">
        <v>3347</v>
      </c>
      <c r="DDF4" s="127" t="s">
        <v>3348</v>
      </c>
      <c r="DDG4" s="127" t="s">
        <v>3349</v>
      </c>
      <c r="DDH4" s="127" t="s">
        <v>3350</v>
      </c>
      <c r="DDI4" s="127" t="s">
        <v>3351</v>
      </c>
      <c r="DDJ4" s="127" t="s">
        <v>3352</v>
      </c>
      <c r="DDK4" s="127" t="s">
        <v>3353</v>
      </c>
      <c r="DDL4" s="127" t="s">
        <v>3354</v>
      </c>
      <c r="DDM4" s="127" t="s">
        <v>3355</v>
      </c>
      <c r="DDN4" s="127" t="s">
        <v>3356</v>
      </c>
      <c r="DDO4" s="127" t="s">
        <v>3357</v>
      </c>
      <c r="DDP4" s="127" t="s">
        <v>3358</v>
      </c>
      <c r="DDQ4" s="127" t="s">
        <v>3359</v>
      </c>
      <c r="DDR4" s="127" t="s">
        <v>3360</v>
      </c>
      <c r="DDS4" s="127" t="s">
        <v>3361</v>
      </c>
      <c r="DDT4" s="127" t="s">
        <v>3362</v>
      </c>
      <c r="DDU4" s="127" t="s">
        <v>3363</v>
      </c>
      <c r="DDV4" s="127" t="s">
        <v>3364</v>
      </c>
      <c r="DDW4" s="127" t="s">
        <v>3365</v>
      </c>
      <c r="DDX4" s="127" t="s">
        <v>3366</v>
      </c>
      <c r="DDY4" s="127" t="s">
        <v>3367</v>
      </c>
      <c r="DDZ4" s="127" t="s">
        <v>3368</v>
      </c>
      <c r="DEA4" s="127" t="s">
        <v>3369</v>
      </c>
      <c r="DEB4" s="127" t="s">
        <v>3370</v>
      </c>
      <c r="DEC4" s="127" t="s">
        <v>3371</v>
      </c>
      <c r="DED4" s="127" t="s">
        <v>3372</v>
      </c>
      <c r="DEE4" s="127" t="s">
        <v>3373</v>
      </c>
      <c r="DEF4" s="127" t="s">
        <v>3374</v>
      </c>
      <c r="DEG4" s="127" t="s">
        <v>3375</v>
      </c>
      <c r="DEH4" s="127" t="s">
        <v>3376</v>
      </c>
      <c r="DEI4" s="127" t="s">
        <v>3377</v>
      </c>
      <c r="DEJ4" s="127" t="s">
        <v>3378</v>
      </c>
      <c r="DEK4" s="127" t="s">
        <v>3379</v>
      </c>
      <c r="DEL4" s="127" t="s">
        <v>3380</v>
      </c>
      <c r="DEM4" s="127" t="s">
        <v>3381</v>
      </c>
      <c r="DEN4" s="127" t="s">
        <v>3382</v>
      </c>
      <c r="DEO4" s="127" t="s">
        <v>3383</v>
      </c>
      <c r="DEP4" s="127" t="s">
        <v>3384</v>
      </c>
      <c r="DEQ4" s="127" t="s">
        <v>3385</v>
      </c>
      <c r="DER4" s="127" t="s">
        <v>3386</v>
      </c>
      <c r="DES4" s="127" t="s">
        <v>3387</v>
      </c>
      <c r="DET4" s="127" t="s">
        <v>3388</v>
      </c>
      <c r="DEU4" s="127" t="s">
        <v>3389</v>
      </c>
      <c r="DEV4" s="127" t="s">
        <v>3390</v>
      </c>
      <c r="DEW4" s="127" t="s">
        <v>3391</v>
      </c>
      <c r="DEX4" s="127" t="s">
        <v>3392</v>
      </c>
      <c r="DEY4" s="127" t="s">
        <v>3393</v>
      </c>
      <c r="DEZ4" s="127" t="s">
        <v>3394</v>
      </c>
      <c r="DFA4" s="127" t="s">
        <v>3395</v>
      </c>
      <c r="DFB4" s="127" t="s">
        <v>3396</v>
      </c>
      <c r="DFC4" s="127" t="s">
        <v>3397</v>
      </c>
      <c r="DFD4" s="127" t="s">
        <v>3398</v>
      </c>
      <c r="DFE4" s="127" t="s">
        <v>3399</v>
      </c>
      <c r="DFF4" s="127" t="s">
        <v>3400</v>
      </c>
      <c r="DFG4" s="127" t="s">
        <v>3401</v>
      </c>
      <c r="DFH4" s="127" t="s">
        <v>3402</v>
      </c>
      <c r="DFI4" s="127" t="s">
        <v>3403</v>
      </c>
      <c r="DFJ4" s="127" t="s">
        <v>3404</v>
      </c>
      <c r="DFK4" s="127" t="s">
        <v>3405</v>
      </c>
      <c r="DFL4" s="127" t="s">
        <v>3406</v>
      </c>
      <c r="DFM4" s="127" t="s">
        <v>3407</v>
      </c>
      <c r="DFN4" s="127" t="s">
        <v>3408</v>
      </c>
      <c r="DFO4" s="127" t="s">
        <v>3409</v>
      </c>
      <c r="DFP4" s="127" t="s">
        <v>3410</v>
      </c>
      <c r="DFQ4" s="127" t="s">
        <v>3411</v>
      </c>
      <c r="DFR4" s="127" t="s">
        <v>3412</v>
      </c>
      <c r="DFS4" s="127" t="s">
        <v>3413</v>
      </c>
      <c r="DFT4" s="127" t="s">
        <v>3414</v>
      </c>
      <c r="DFU4" s="127" t="s">
        <v>3415</v>
      </c>
      <c r="DFV4" s="127" t="s">
        <v>3416</v>
      </c>
      <c r="DFW4" s="127" t="s">
        <v>3417</v>
      </c>
      <c r="DFX4" s="127" t="s">
        <v>3418</v>
      </c>
      <c r="DFY4" s="127" t="s">
        <v>3419</v>
      </c>
      <c r="DFZ4" s="127" t="s">
        <v>3420</v>
      </c>
      <c r="DGA4" s="127" t="s">
        <v>3421</v>
      </c>
      <c r="DGB4" s="127" t="s">
        <v>3422</v>
      </c>
      <c r="DGC4" s="127" t="s">
        <v>3423</v>
      </c>
      <c r="DGD4" s="127" t="s">
        <v>3424</v>
      </c>
      <c r="DGE4" s="127" t="s">
        <v>3425</v>
      </c>
      <c r="DGF4" s="127" t="s">
        <v>3426</v>
      </c>
      <c r="DGG4" s="127" t="s">
        <v>3427</v>
      </c>
      <c r="DGH4" s="127" t="s">
        <v>3428</v>
      </c>
      <c r="DGI4" s="127" t="s">
        <v>3429</v>
      </c>
      <c r="DGJ4" s="127" t="s">
        <v>3430</v>
      </c>
      <c r="DGK4" s="127" t="s">
        <v>3431</v>
      </c>
      <c r="DGL4" s="127" t="s">
        <v>3432</v>
      </c>
      <c r="DGM4" s="127" t="s">
        <v>3433</v>
      </c>
      <c r="DGN4" s="127" t="s">
        <v>3434</v>
      </c>
      <c r="DGO4" s="127" t="s">
        <v>3435</v>
      </c>
      <c r="DGP4" s="127" t="s">
        <v>3436</v>
      </c>
      <c r="DGQ4" s="127" t="s">
        <v>3437</v>
      </c>
      <c r="DGR4" s="127" t="s">
        <v>3438</v>
      </c>
      <c r="DGS4" s="127" t="s">
        <v>3439</v>
      </c>
      <c r="DGT4" s="127" t="s">
        <v>3440</v>
      </c>
      <c r="DGU4" s="127" t="s">
        <v>3441</v>
      </c>
      <c r="DGV4" s="127" t="s">
        <v>3442</v>
      </c>
      <c r="DGW4" s="127" t="s">
        <v>3443</v>
      </c>
      <c r="DGX4" s="127" t="s">
        <v>3444</v>
      </c>
      <c r="DGY4" s="127" t="s">
        <v>3445</v>
      </c>
      <c r="DGZ4" s="127" t="s">
        <v>3446</v>
      </c>
      <c r="DHA4" s="127" t="s">
        <v>3447</v>
      </c>
      <c r="DHB4" s="127" t="s">
        <v>3448</v>
      </c>
      <c r="DHC4" s="127" t="s">
        <v>3449</v>
      </c>
      <c r="DHD4" s="127" t="s">
        <v>3450</v>
      </c>
      <c r="DHE4" s="127" t="s">
        <v>3451</v>
      </c>
      <c r="DHF4" s="127" t="s">
        <v>3452</v>
      </c>
      <c r="DHG4" s="127" t="s">
        <v>3453</v>
      </c>
      <c r="DHH4" s="127" t="s">
        <v>3454</v>
      </c>
      <c r="DHI4" s="127" t="s">
        <v>3455</v>
      </c>
      <c r="DHJ4" s="127" t="s">
        <v>3456</v>
      </c>
      <c r="DHK4" s="127" t="s">
        <v>3457</v>
      </c>
      <c r="DHL4" s="127" t="s">
        <v>3458</v>
      </c>
      <c r="DHM4" s="127" t="s">
        <v>3459</v>
      </c>
      <c r="DHN4" s="127" t="s">
        <v>3460</v>
      </c>
      <c r="DHO4" s="127" t="s">
        <v>3461</v>
      </c>
      <c r="DHP4" s="127" t="s">
        <v>3462</v>
      </c>
      <c r="DHQ4" s="127" t="s">
        <v>3463</v>
      </c>
      <c r="DHR4" s="127" t="s">
        <v>3464</v>
      </c>
      <c r="DHS4" s="127" t="s">
        <v>3465</v>
      </c>
      <c r="DHT4" s="127" t="s">
        <v>3466</v>
      </c>
      <c r="DHU4" s="127" t="s">
        <v>3467</v>
      </c>
      <c r="DHV4" s="127" t="s">
        <v>3468</v>
      </c>
      <c r="DHW4" s="127" t="s">
        <v>3469</v>
      </c>
      <c r="DHX4" s="127" t="s">
        <v>3470</v>
      </c>
      <c r="DHY4" s="127" t="s">
        <v>3471</v>
      </c>
      <c r="DHZ4" s="127" t="s">
        <v>3472</v>
      </c>
      <c r="DIA4" s="127" t="s">
        <v>3473</v>
      </c>
      <c r="DIB4" s="127" t="s">
        <v>3474</v>
      </c>
      <c r="DIC4" s="127" t="s">
        <v>3475</v>
      </c>
      <c r="DID4" s="127" t="s">
        <v>3476</v>
      </c>
      <c r="DIE4" s="127" t="s">
        <v>3477</v>
      </c>
      <c r="DIF4" s="127" t="s">
        <v>3478</v>
      </c>
      <c r="DIG4" s="127" t="s">
        <v>3479</v>
      </c>
      <c r="DIH4" s="127" t="s">
        <v>3480</v>
      </c>
      <c r="DII4" s="127" t="s">
        <v>3481</v>
      </c>
      <c r="DIJ4" s="127" t="s">
        <v>3482</v>
      </c>
      <c r="DIK4" s="127" t="s">
        <v>3483</v>
      </c>
      <c r="DIL4" s="127" t="s">
        <v>3484</v>
      </c>
      <c r="DIM4" s="127" t="s">
        <v>3485</v>
      </c>
      <c r="DIN4" s="127" t="s">
        <v>3486</v>
      </c>
      <c r="DIO4" s="127" t="s">
        <v>3487</v>
      </c>
      <c r="DIP4" s="127" t="s">
        <v>3488</v>
      </c>
      <c r="DIQ4" s="127" t="s">
        <v>3489</v>
      </c>
      <c r="DIR4" s="127" t="s">
        <v>3490</v>
      </c>
      <c r="DIS4" s="127" t="s">
        <v>3491</v>
      </c>
      <c r="DIT4" s="127" t="s">
        <v>3492</v>
      </c>
      <c r="DIU4" s="127" t="s">
        <v>3493</v>
      </c>
      <c r="DIV4" s="127" t="s">
        <v>3494</v>
      </c>
      <c r="DIW4" s="127" t="s">
        <v>3495</v>
      </c>
      <c r="DIX4" s="127" t="s">
        <v>3496</v>
      </c>
      <c r="DIY4" s="127" t="s">
        <v>3497</v>
      </c>
      <c r="DIZ4" s="127" t="s">
        <v>3498</v>
      </c>
      <c r="DJA4" s="127" t="s">
        <v>3499</v>
      </c>
      <c r="DJB4" s="127" t="s">
        <v>3500</v>
      </c>
      <c r="DJC4" s="127" t="s">
        <v>3501</v>
      </c>
      <c r="DJD4" s="127" t="s">
        <v>3502</v>
      </c>
      <c r="DJE4" s="127" t="s">
        <v>3503</v>
      </c>
      <c r="DJF4" s="127" t="s">
        <v>3504</v>
      </c>
      <c r="DJG4" s="127" t="s">
        <v>3505</v>
      </c>
      <c r="DJH4" s="127" t="s">
        <v>3506</v>
      </c>
      <c r="DJI4" s="127" t="s">
        <v>3507</v>
      </c>
      <c r="DJJ4" s="127" t="s">
        <v>3508</v>
      </c>
      <c r="DJK4" s="127" t="s">
        <v>3509</v>
      </c>
      <c r="DJL4" s="127" t="s">
        <v>3510</v>
      </c>
      <c r="DJM4" s="127" t="s">
        <v>3511</v>
      </c>
      <c r="DJN4" s="127" t="s">
        <v>3512</v>
      </c>
      <c r="DJO4" s="127" t="s">
        <v>3513</v>
      </c>
      <c r="DJP4" s="127" t="s">
        <v>3514</v>
      </c>
      <c r="DJQ4" s="127" t="s">
        <v>3515</v>
      </c>
      <c r="DJR4" s="127" t="s">
        <v>3516</v>
      </c>
      <c r="DJS4" s="127" t="s">
        <v>3517</v>
      </c>
      <c r="DJT4" s="127" t="s">
        <v>3518</v>
      </c>
      <c r="DJU4" s="127" t="s">
        <v>3519</v>
      </c>
      <c r="DJV4" s="127" t="s">
        <v>3520</v>
      </c>
      <c r="DJW4" s="127" t="s">
        <v>3521</v>
      </c>
      <c r="DJX4" s="127" t="s">
        <v>3522</v>
      </c>
      <c r="DJY4" s="127" t="s">
        <v>3523</v>
      </c>
      <c r="DJZ4" s="127" t="s">
        <v>3524</v>
      </c>
      <c r="DKA4" s="127" t="s">
        <v>3525</v>
      </c>
      <c r="DKB4" s="127" t="s">
        <v>3526</v>
      </c>
      <c r="DKC4" s="127" t="s">
        <v>3527</v>
      </c>
      <c r="DKD4" s="127" t="s">
        <v>3528</v>
      </c>
      <c r="DKE4" s="127" t="s">
        <v>3529</v>
      </c>
      <c r="DKF4" s="127" t="s">
        <v>3530</v>
      </c>
      <c r="DKG4" s="127" t="s">
        <v>3531</v>
      </c>
      <c r="DKH4" s="127" t="s">
        <v>3532</v>
      </c>
      <c r="DKI4" s="127" t="s">
        <v>3533</v>
      </c>
      <c r="DKJ4" s="127" t="s">
        <v>3534</v>
      </c>
      <c r="DKK4" s="127" t="s">
        <v>3535</v>
      </c>
      <c r="DKL4" s="127" t="s">
        <v>3536</v>
      </c>
      <c r="DKM4" s="127" t="s">
        <v>3537</v>
      </c>
      <c r="DKN4" s="127" t="s">
        <v>3538</v>
      </c>
      <c r="DKO4" s="127" t="s">
        <v>3539</v>
      </c>
      <c r="DKP4" s="127" t="s">
        <v>3540</v>
      </c>
      <c r="DKQ4" s="127" t="s">
        <v>3541</v>
      </c>
      <c r="DKR4" s="127" t="s">
        <v>3542</v>
      </c>
      <c r="DKS4" s="127" t="s">
        <v>3543</v>
      </c>
      <c r="DKT4" s="127" t="s">
        <v>3544</v>
      </c>
      <c r="DKU4" s="127" t="s">
        <v>3545</v>
      </c>
      <c r="DKV4" s="127" t="s">
        <v>3546</v>
      </c>
      <c r="DKW4" s="127" t="s">
        <v>3547</v>
      </c>
      <c r="DKX4" s="127" t="s">
        <v>3548</v>
      </c>
      <c r="DKY4" s="127" t="s">
        <v>3549</v>
      </c>
      <c r="DKZ4" s="127" t="s">
        <v>3550</v>
      </c>
      <c r="DLA4" s="127" t="s">
        <v>3551</v>
      </c>
      <c r="DLB4" s="127" t="s">
        <v>3552</v>
      </c>
      <c r="DLC4" s="127" t="s">
        <v>3553</v>
      </c>
      <c r="DLD4" s="127" t="s">
        <v>3554</v>
      </c>
      <c r="DLE4" s="127" t="s">
        <v>3555</v>
      </c>
      <c r="DLF4" s="127" t="s">
        <v>3556</v>
      </c>
      <c r="DLG4" s="127" t="s">
        <v>3557</v>
      </c>
      <c r="DLH4" s="127" t="s">
        <v>3558</v>
      </c>
      <c r="DLI4" s="127" t="s">
        <v>3559</v>
      </c>
      <c r="DLJ4" s="127" t="s">
        <v>3560</v>
      </c>
      <c r="DLK4" s="127" t="s">
        <v>3561</v>
      </c>
      <c r="DLL4" s="127" t="s">
        <v>3562</v>
      </c>
      <c r="DLM4" s="127" t="s">
        <v>3563</v>
      </c>
      <c r="DLN4" s="127" t="s">
        <v>3564</v>
      </c>
      <c r="DLO4" s="127" t="s">
        <v>3565</v>
      </c>
      <c r="DLP4" s="127" t="s">
        <v>3566</v>
      </c>
      <c r="DLQ4" s="127" t="s">
        <v>3567</v>
      </c>
      <c r="DLR4" s="127" t="s">
        <v>3568</v>
      </c>
      <c r="DLS4" s="127" t="s">
        <v>3569</v>
      </c>
      <c r="DLT4" s="127" t="s">
        <v>3570</v>
      </c>
      <c r="DLU4" s="127" t="s">
        <v>3571</v>
      </c>
      <c r="DLV4" s="127" t="s">
        <v>3572</v>
      </c>
      <c r="DLW4" s="127" t="s">
        <v>3573</v>
      </c>
      <c r="DLX4" s="127" t="s">
        <v>3574</v>
      </c>
      <c r="DLY4" s="127" t="s">
        <v>3575</v>
      </c>
      <c r="DLZ4" s="127" t="s">
        <v>3576</v>
      </c>
      <c r="DMA4" s="127" t="s">
        <v>3577</v>
      </c>
      <c r="DMB4" s="127" t="s">
        <v>3578</v>
      </c>
      <c r="DMC4" s="127" t="s">
        <v>3579</v>
      </c>
      <c r="DMD4" s="127" t="s">
        <v>3580</v>
      </c>
      <c r="DME4" s="127" t="s">
        <v>3581</v>
      </c>
      <c r="DMF4" s="127" t="s">
        <v>3582</v>
      </c>
      <c r="DMG4" s="127" t="s">
        <v>3583</v>
      </c>
      <c r="DMH4" s="127" t="s">
        <v>3584</v>
      </c>
      <c r="DMI4" s="127" t="s">
        <v>3585</v>
      </c>
      <c r="DMJ4" s="127" t="s">
        <v>3586</v>
      </c>
      <c r="DMK4" s="127" t="s">
        <v>3587</v>
      </c>
      <c r="DML4" s="127" t="s">
        <v>3588</v>
      </c>
      <c r="DMM4" s="127" t="s">
        <v>3589</v>
      </c>
      <c r="DMN4" s="127" t="s">
        <v>3590</v>
      </c>
      <c r="DMO4" s="127" t="s">
        <v>3591</v>
      </c>
      <c r="DMP4" s="127" t="s">
        <v>3592</v>
      </c>
      <c r="DMQ4" s="127" t="s">
        <v>3593</v>
      </c>
      <c r="DMR4" s="127" t="s">
        <v>3594</v>
      </c>
      <c r="DMS4" s="127" t="s">
        <v>3595</v>
      </c>
      <c r="DMT4" s="127" t="s">
        <v>3596</v>
      </c>
      <c r="DMU4" s="127" t="s">
        <v>3597</v>
      </c>
      <c r="DMV4" s="127" t="s">
        <v>3598</v>
      </c>
      <c r="DMW4" s="127" t="s">
        <v>3599</v>
      </c>
      <c r="DMX4" s="127" t="s">
        <v>3600</v>
      </c>
      <c r="DMY4" s="127" t="s">
        <v>3601</v>
      </c>
      <c r="DMZ4" s="127" t="s">
        <v>3602</v>
      </c>
      <c r="DNA4" s="127" t="s">
        <v>3603</v>
      </c>
      <c r="DNB4" s="127" t="s">
        <v>3604</v>
      </c>
      <c r="DNC4" s="127" t="s">
        <v>3605</v>
      </c>
      <c r="DND4" s="127" t="s">
        <v>3606</v>
      </c>
      <c r="DNE4" s="127" t="s">
        <v>3607</v>
      </c>
      <c r="DNF4" s="127" t="s">
        <v>3608</v>
      </c>
      <c r="DNG4" s="127" t="s">
        <v>3609</v>
      </c>
      <c r="DNH4" s="127" t="s">
        <v>3610</v>
      </c>
      <c r="DNI4" s="127" t="s">
        <v>3611</v>
      </c>
      <c r="DNJ4" s="127" t="s">
        <v>3612</v>
      </c>
      <c r="DNK4" s="127" t="s">
        <v>3613</v>
      </c>
      <c r="DNL4" s="127" t="s">
        <v>3614</v>
      </c>
      <c r="DNM4" s="127" t="s">
        <v>3615</v>
      </c>
      <c r="DNN4" s="127" t="s">
        <v>3616</v>
      </c>
      <c r="DNO4" s="127" t="s">
        <v>3617</v>
      </c>
      <c r="DNP4" s="127" t="s">
        <v>3618</v>
      </c>
      <c r="DNQ4" s="127" t="s">
        <v>3619</v>
      </c>
      <c r="DNR4" s="127" t="s">
        <v>3620</v>
      </c>
      <c r="DNS4" s="127" t="s">
        <v>3621</v>
      </c>
      <c r="DNT4" s="127" t="s">
        <v>3622</v>
      </c>
      <c r="DNU4" s="127" t="s">
        <v>3623</v>
      </c>
      <c r="DNV4" s="127" t="s">
        <v>3624</v>
      </c>
      <c r="DNW4" s="127" t="s">
        <v>3625</v>
      </c>
      <c r="DNX4" s="127" t="s">
        <v>3626</v>
      </c>
      <c r="DNY4" s="127" t="s">
        <v>3627</v>
      </c>
      <c r="DNZ4" s="127" t="s">
        <v>3628</v>
      </c>
      <c r="DOA4" s="127" t="s">
        <v>3629</v>
      </c>
      <c r="DOB4" s="127" t="s">
        <v>3630</v>
      </c>
      <c r="DOC4" s="127" t="s">
        <v>3631</v>
      </c>
      <c r="DOD4" s="127" t="s">
        <v>3632</v>
      </c>
      <c r="DOE4" s="127" t="s">
        <v>3633</v>
      </c>
      <c r="DOF4" s="127" t="s">
        <v>3634</v>
      </c>
      <c r="DOG4" s="127" t="s">
        <v>3635</v>
      </c>
      <c r="DOH4" s="127" t="s">
        <v>3636</v>
      </c>
      <c r="DOI4" s="127" t="s">
        <v>3637</v>
      </c>
      <c r="DOJ4" s="127" t="s">
        <v>3638</v>
      </c>
      <c r="DOK4" s="127" t="s">
        <v>3639</v>
      </c>
      <c r="DOL4" s="127" t="s">
        <v>3640</v>
      </c>
      <c r="DOM4" s="127" t="s">
        <v>3641</v>
      </c>
      <c r="DON4" s="127" t="s">
        <v>3642</v>
      </c>
      <c r="DOO4" s="127" t="s">
        <v>3643</v>
      </c>
      <c r="DOP4" s="127" t="s">
        <v>3644</v>
      </c>
      <c r="DOQ4" s="127" t="s">
        <v>3645</v>
      </c>
      <c r="DOR4" s="127" t="s">
        <v>3646</v>
      </c>
      <c r="DOS4" s="127" t="s">
        <v>3647</v>
      </c>
      <c r="DOT4" s="127" t="s">
        <v>3648</v>
      </c>
      <c r="DOU4" s="127" t="s">
        <v>3649</v>
      </c>
      <c r="DOV4" s="127" t="s">
        <v>3650</v>
      </c>
      <c r="DOW4" s="127" t="s">
        <v>3651</v>
      </c>
      <c r="DOX4" s="127" t="s">
        <v>3652</v>
      </c>
      <c r="DOY4" s="127" t="s">
        <v>3653</v>
      </c>
      <c r="DOZ4" s="127" t="s">
        <v>3654</v>
      </c>
      <c r="DPA4" s="127" t="s">
        <v>3655</v>
      </c>
      <c r="DPB4" s="127" t="s">
        <v>3656</v>
      </c>
      <c r="DPC4" s="127" t="s">
        <v>3657</v>
      </c>
      <c r="DPD4" s="127" t="s">
        <v>3658</v>
      </c>
      <c r="DPE4" s="127" t="s">
        <v>3659</v>
      </c>
      <c r="DPF4" s="127" t="s">
        <v>3660</v>
      </c>
      <c r="DPG4" s="127" t="s">
        <v>3661</v>
      </c>
      <c r="DPH4" s="127" t="s">
        <v>3662</v>
      </c>
      <c r="DPI4" s="127" t="s">
        <v>3663</v>
      </c>
      <c r="DPJ4" s="127" t="s">
        <v>3664</v>
      </c>
      <c r="DPK4" s="127" t="s">
        <v>3665</v>
      </c>
      <c r="DPL4" s="127" t="s">
        <v>3666</v>
      </c>
      <c r="DPM4" s="127" t="s">
        <v>3667</v>
      </c>
      <c r="DPN4" s="127" t="s">
        <v>3668</v>
      </c>
      <c r="DPO4" s="127" t="s">
        <v>3669</v>
      </c>
      <c r="DPP4" s="127" t="s">
        <v>3670</v>
      </c>
      <c r="DPQ4" s="127" t="s">
        <v>3671</v>
      </c>
      <c r="DPR4" s="127" t="s">
        <v>3672</v>
      </c>
      <c r="DPS4" s="127" t="s">
        <v>3673</v>
      </c>
      <c r="DPT4" s="127" t="s">
        <v>3674</v>
      </c>
      <c r="DPU4" s="127" t="s">
        <v>3675</v>
      </c>
      <c r="DPV4" s="127" t="s">
        <v>3676</v>
      </c>
      <c r="DPW4" s="127" t="s">
        <v>3677</v>
      </c>
      <c r="DPX4" s="127" t="s">
        <v>3678</v>
      </c>
      <c r="DPY4" s="127" t="s">
        <v>3679</v>
      </c>
      <c r="DPZ4" s="127" t="s">
        <v>3680</v>
      </c>
      <c r="DQA4" s="127" t="s">
        <v>3681</v>
      </c>
      <c r="DQB4" s="127" t="s">
        <v>3682</v>
      </c>
      <c r="DQC4" s="127" t="s">
        <v>3683</v>
      </c>
      <c r="DQD4" s="127" t="s">
        <v>3684</v>
      </c>
      <c r="DQE4" s="127" t="s">
        <v>3685</v>
      </c>
      <c r="DQF4" s="127" t="s">
        <v>3686</v>
      </c>
      <c r="DQG4" s="127" t="s">
        <v>3687</v>
      </c>
      <c r="DQH4" s="127" t="s">
        <v>3688</v>
      </c>
      <c r="DQI4" s="127" t="s">
        <v>3689</v>
      </c>
      <c r="DQJ4" s="127" t="s">
        <v>3690</v>
      </c>
      <c r="DQK4" s="127" t="s">
        <v>3691</v>
      </c>
      <c r="DQL4" s="127" t="s">
        <v>3692</v>
      </c>
      <c r="DQM4" s="127" t="s">
        <v>3693</v>
      </c>
      <c r="DQN4" s="127" t="s">
        <v>3694</v>
      </c>
      <c r="DQO4" s="127" t="s">
        <v>3695</v>
      </c>
      <c r="DQP4" s="127" t="s">
        <v>3696</v>
      </c>
      <c r="DQQ4" s="127" t="s">
        <v>3697</v>
      </c>
      <c r="DQR4" s="127" t="s">
        <v>3698</v>
      </c>
      <c r="DQS4" s="127" t="s">
        <v>3699</v>
      </c>
      <c r="DQT4" s="127" t="s">
        <v>3700</v>
      </c>
      <c r="DQU4" s="127" t="s">
        <v>3701</v>
      </c>
      <c r="DQV4" s="127" t="s">
        <v>3702</v>
      </c>
      <c r="DQW4" s="127" t="s">
        <v>3703</v>
      </c>
      <c r="DQX4" s="127" t="s">
        <v>3704</v>
      </c>
      <c r="DQY4" s="127" t="s">
        <v>3705</v>
      </c>
      <c r="DQZ4" s="127" t="s">
        <v>3706</v>
      </c>
      <c r="DRA4" s="127" t="s">
        <v>3707</v>
      </c>
      <c r="DRB4" s="127" t="s">
        <v>3708</v>
      </c>
      <c r="DRC4" s="127" t="s">
        <v>3709</v>
      </c>
      <c r="DRD4" s="127" t="s">
        <v>3710</v>
      </c>
      <c r="DRE4" s="127" t="s">
        <v>3711</v>
      </c>
      <c r="DRF4" s="127" t="s">
        <v>3712</v>
      </c>
      <c r="DRG4" s="127" t="s">
        <v>3713</v>
      </c>
      <c r="DRH4" s="127" t="s">
        <v>3714</v>
      </c>
      <c r="DRI4" s="127" t="s">
        <v>3715</v>
      </c>
      <c r="DRJ4" s="127" t="s">
        <v>3716</v>
      </c>
      <c r="DRK4" s="127" t="s">
        <v>3717</v>
      </c>
      <c r="DRL4" s="127" t="s">
        <v>3718</v>
      </c>
      <c r="DRM4" s="127" t="s">
        <v>3719</v>
      </c>
      <c r="DRN4" s="127" t="s">
        <v>3720</v>
      </c>
      <c r="DRO4" s="127" t="s">
        <v>3721</v>
      </c>
      <c r="DRP4" s="127" t="s">
        <v>3722</v>
      </c>
      <c r="DRQ4" s="127" t="s">
        <v>3723</v>
      </c>
      <c r="DRR4" s="127" t="s">
        <v>3724</v>
      </c>
      <c r="DRS4" s="127" t="s">
        <v>3725</v>
      </c>
      <c r="DRT4" s="127" t="s">
        <v>3726</v>
      </c>
      <c r="DRU4" s="127" t="s">
        <v>3727</v>
      </c>
      <c r="DRV4" s="127" t="s">
        <v>3728</v>
      </c>
      <c r="DRW4" s="127" t="s">
        <v>3729</v>
      </c>
      <c r="DRX4" s="127" t="s">
        <v>3730</v>
      </c>
      <c r="DRY4" s="127" t="s">
        <v>3731</v>
      </c>
      <c r="DRZ4" s="127" t="s">
        <v>3732</v>
      </c>
      <c r="DSA4" s="127" t="s">
        <v>3733</v>
      </c>
      <c r="DSB4" s="127" t="s">
        <v>3734</v>
      </c>
      <c r="DSC4" s="127" t="s">
        <v>3735</v>
      </c>
      <c r="DSD4" s="127" t="s">
        <v>3736</v>
      </c>
      <c r="DSE4" s="127" t="s">
        <v>3737</v>
      </c>
      <c r="DSF4" s="127" t="s">
        <v>3738</v>
      </c>
      <c r="DSG4" s="127" t="s">
        <v>3739</v>
      </c>
      <c r="DSH4" s="127" t="s">
        <v>3740</v>
      </c>
      <c r="DSI4" s="127" t="s">
        <v>3741</v>
      </c>
      <c r="DSJ4" s="127" t="s">
        <v>3742</v>
      </c>
      <c r="DSK4" s="127" t="s">
        <v>3743</v>
      </c>
      <c r="DSL4" s="127" t="s">
        <v>3744</v>
      </c>
      <c r="DSM4" s="127" t="s">
        <v>3745</v>
      </c>
      <c r="DSN4" s="127" t="s">
        <v>3746</v>
      </c>
      <c r="DSO4" s="127" t="s">
        <v>3747</v>
      </c>
      <c r="DSP4" s="127" t="s">
        <v>3748</v>
      </c>
      <c r="DSQ4" s="127" t="s">
        <v>3749</v>
      </c>
      <c r="DSR4" s="127" t="s">
        <v>3750</v>
      </c>
      <c r="DSS4" s="127" t="s">
        <v>3751</v>
      </c>
      <c r="DST4" s="127" t="s">
        <v>3752</v>
      </c>
      <c r="DSU4" s="127" t="s">
        <v>3753</v>
      </c>
      <c r="DSV4" s="127" t="s">
        <v>3754</v>
      </c>
      <c r="DSW4" s="127" t="s">
        <v>3755</v>
      </c>
      <c r="DSX4" s="127" t="s">
        <v>3756</v>
      </c>
      <c r="DSY4" s="127" t="s">
        <v>3757</v>
      </c>
      <c r="DSZ4" s="127" t="s">
        <v>3758</v>
      </c>
      <c r="DTA4" s="127" t="s">
        <v>3759</v>
      </c>
      <c r="DTB4" s="127" t="s">
        <v>3760</v>
      </c>
      <c r="DTC4" s="127" t="s">
        <v>3761</v>
      </c>
      <c r="DTD4" s="127" t="s">
        <v>3762</v>
      </c>
      <c r="DTE4" s="127" t="s">
        <v>3763</v>
      </c>
      <c r="DTF4" s="127" t="s">
        <v>3764</v>
      </c>
      <c r="DTG4" s="127" t="s">
        <v>3765</v>
      </c>
      <c r="DTH4" s="127" t="s">
        <v>3766</v>
      </c>
      <c r="DTI4" s="127" t="s">
        <v>3767</v>
      </c>
      <c r="DTJ4" s="127" t="s">
        <v>3768</v>
      </c>
      <c r="DTK4" s="127" t="s">
        <v>3769</v>
      </c>
      <c r="DTL4" s="127" t="s">
        <v>3770</v>
      </c>
      <c r="DTM4" s="127" t="s">
        <v>3771</v>
      </c>
      <c r="DTN4" s="127" t="s">
        <v>3772</v>
      </c>
      <c r="DTO4" s="127" t="s">
        <v>3773</v>
      </c>
      <c r="DTP4" s="127" t="s">
        <v>3774</v>
      </c>
      <c r="DTQ4" s="127" t="s">
        <v>3775</v>
      </c>
      <c r="DTR4" s="127" t="s">
        <v>3776</v>
      </c>
      <c r="DTS4" s="127" t="s">
        <v>3777</v>
      </c>
      <c r="DTT4" s="127" t="s">
        <v>3778</v>
      </c>
      <c r="DTU4" s="127" t="s">
        <v>3779</v>
      </c>
      <c r="DTV4" s="127" t="s">
        <v>3780</v>
      </c>
      <c r="DTW4" s="127" t="s">
        <v>3781</v>
      </c>
      <c r="DTX4" s="127" t="s">
        <v>3782</v>
      </c>
      <c r="DTY4" s="127" t="s">
        <v>3783</v>
      </c>
      <c r="DTZ4" s="127" t="s">
        <v>3784</v>
      </c>
      <c r="DUA4" s="127" t="s">
        <v>3785</v>
      </c>
      <c r="DUB4" s="127" t="s">
        <v>3786</v>
      </c>
      <c r="DUC4" s="127" t="s">
        <v>3787</v>
      </c>
      <c r="DUD4" s="127" t="s">
        <v>3788</v>
      </c>
      <c r="DUE4" s="127" t="s">
        <v>3789</v>
      </c>
      <c r="DUF4" s="127" t="s">
        <v>3790</v>
      </c>
      <c r="DUG4" s="127" t="s">
        <v>3791</v>
      </c>
      <c r="DUH4" s="127" t="s">
        <v>3792</v>
      </c>
      <c r="DUI4" s="127" t="s">
        <v>3793</v>
      </c>
      <c r="DUJ4" s="127" t="s">
        <v>3794</v>
      </c>
      <c r="DUK4" s="127" t="s">
        <v>3795</v>
      </c>
      <c r="DUL4" s="127" t="s">
        <v>3796</v>
      </c>
      <c r="DUM4" s="127" t="s">
        <v>3797</v>
      </c>
      <c r="DUN4" s="127" t="s">
        <v>3798</v>
      </c>
      <c r="DUO4" s="127" t="s">
        <v>3799</v>
      </c>
      <c r="DUP4" s="127" t="s">
        <v>3800</v>
      </c>
      <c r="DUQ4" s="127" t="s">
        <v>3801</v>
      </c>
      <c r="DUR4" s="127" t="s">
        <v>3802</v>
      </c>
      <c r="DUS4" s="127" t="s">
        <v>3803</v>
      </c>
      <c r="DUT4" s="127" t="s">
        <v>3804</v>
      </c>
      <c r="DUU4" s="127" t="s">
        <v>3805</v>
      </c>
      <c r="DUV4" s="127" t="s">
        <v>3806</v>
      </c>
      <c r="DUW4" s="127" t="s">
        <v>3807</v>
      </c>
      <c r="DUX4" s="127" t="s">
        <v>3808</v>
      </c>
      <c r="DUY4" s="127" t="s">
        <v>3809</v>
      </c>
      <c r="DUZ4" s="127" t="s">
        <v>3810</v>
      </c>
      <c r="DVA4" s="127" t="s">
        <v>3811</v>
      </c>
      <c r="DVB4" s="127" t="s">
        <v>3812</v>
      </c>
      <c r="DVC4" s="127" t="s">
        <v>3813</v>
      </c>
      <c r="DVD4" s="127" t="s">
        <v>3814</v>
      </c>
      <c r="DVE4" s="127" t="s">
        <v>3815</v>
      </c>
      <c r="DVF4" s="127" t="s">
        <v>3816</v>
      </c>
      <c r="DVG4" s="127" t="s">
        <v>3817</v>
      </c>
      <c r="DVH4" s="127" t="s">
        <v>3818</v>
      </c>
      <c r="DVI4" s="127" t="s">
        <v>3819</v>
      </c>
      <c r="DVJ4" s="127" t="s">
        <v>3820</v>
      </c>
      <c r="DVK4" s="127" t="s">
        <v>3821</v>
      </c>
      <c r="DVL4" s="127" t="s">
        <v>3822</v>
      </c>
      <c r="DVM4" s="127" t="s">
        <v>3823</v>
      </c>
      <c r="DVN4" s="127" t="s">
        <v>3824</v>
      </c>
      <c r="DVO4" s="127" t="s">
        <v>3825</v>
      </c>
      <c r="DVP4" s="127" t="s">
        <v>3826</v>
      </c>
      <c r="DVQ4" s="127" t="s">
        <v>3827</v>
      </c>
      <c r="DVR4" s="127" t="s">
        <v>3828</v>
      </c>
      <c r="DVS4" s="127" t="s">
        <v>3829</v>
      </c>
      <c r="DVT4" s="127" t="s">
        <v>3830</v>
      </c>
      <c r="DVU4" s="127" t="s">
        <v>3831</v>
      </c>
      <c r="DVV4" s="127" t="s">
        <v>3832</v>
      </c>
      <c r="DVW4" s="127" t="s">
        <v>3833</v>
      </c>
      <c r="DVX4" s="127" t="s">
        <v>3834</v>
      </c>
      <c r="DVY4" s="127" t="s">
        <v>3835</v>
      </c>
      <c r="DVZ4" s="127" t="s">
        <v>3836</v>
      </c>
      <c r="DWA4" s="127" t="s">
        <v>3837</v>
      </c>
      <c r="DWB4" s="127" t="s">
        <v>3838</v>
      </c>
      <c r="DWC4" s="127" t="s">
        <v>3839</v>
      </c>
      <c r="DWD4" s="127" t="s">
        <v>3840</v>
      </c>
      <c r="DWE4" s="127" t="s">
        <v>3841</v>
      </c>
      <c r="DWF4" s="127" t="s">
        <v>3842</v>
      </c>
      <c r="DWG4" s="127" t="s">
        <v>3843</v>
      </c>
      <c r="DWH4" s="127" t="s">
        <v>3844</v>
      </c>
      <c r="DWI4" s="127" t="s">
        <v>3845</v>
      </c>
      <c r="DWJ4" s="127" t="s">
        <v>3846</v>
      </c>
      <c r="DWK4" s="127" t="s">
        <v>3847</v>
      </c>
      <c r="DWL4" s="127" t="s">
        <v>3848</v>
      </c>
      <c r="DWM4" s="127" t="s">
        <v>3849</v>
      </c>
      <c r="DWN4" s="127" t="s">
        <v>3850</v>
      </c>
      <c r="DWO4" s="127" t="s">
        <v>3851</v>
      </c>
      <c r="DWP4" s="127" t="s">
        <v>3852</v>
      </c>
      <c r="DWQ4" s="127" t="s">
        <v>3853</v>
      </c>
      <c r="DWR4" s="127" t="s">
        <v>3854</v>
      </c>
      <c r="DWS4" s="127" t="s">
        <v>3855</v>
      </c>
      <c r="DWT4" s="127" t="s">
        <v>3856</v>
      </c>
      <c r="DWU4" s="127" t="s">
        <v>3857</v>
      </c>
      <c r="DWV4" s="127" t="s">
        <v>3858</v>
      </c>
      <c r="DWW4" s="127" t="s">
        <v>3859</v>
      </c>
      <c r="DWX4" s="127" t="s">
        <v>3860</v>
      </c>
      <c r="DWY4" s="127" t="s">
        <v>3861</v>
      </c>
      <c r="DWZ4" s="127" t="s">
        <v>3862</v>
      </c>
      <c r="DXA4" s="127" t="s">
        <v>3863</v>
      </c>
      <c r="DXB4" s="127" t="s">
        <v>3864</v>
      </c>
      <c r="DXC4" s="127" t="s">
        <v>3865</v>
      </c>
      <c r="DXD4" s="127" t="s">
        <v>3866</v>
      </c>
      <c r="DXE4" s="127" t="s">
        <v>3867</v>
      </c>
      <c r="DXF4" s="127" t="s">
        <v>3868</v>
      </c>
      <c r="DXG4" s="127" t="s">
        <v>3869</v>
      </c>
      <c r="DXH4" s="127" t="s">
        <v>3870</v>
      </c>
      <c r="DXI4" s="127" t="s">
        <v>3871</v>
      </c>
      <c r="DXJ4" s="127" t="s">
        <v>3872</v>
      </c>
      <c r="DXK4" s="127" t="s">
        <v>3873</v>
      </c>
      <c r="DXL4" s="127" t="s">
        <v>3874</v>
      </c>
      <c r="DXM4" s="127" t="s">
        <v>3875</v>
      </c>
      <c r="DXN4" s="127" t="s">
        <v>3876</v>
      </c>
      <c r="DXO4" s="127" t="s">
        <v>3877</v>
      </c>
      <c r="DXP4" s="127" t="s">
        <v>3878</v>
      </c>
      <c r="DXQ4" s="127" t="s">
        <v>3879</v>
      </c>
      <c r="DXR4" s="127" t="s">
        <v>3880</v>
      </c>
      <c r="DXS4" s="127" t="s">
        <v>3881</v>
      </c>
      <c r="DXT4" s="127" t="s">
        <v>3882</v>
      </c>
      <c r="DXU4" s="127" t="s">
        <v>3883</v>
      </c>
      <c r="DXV4" s="127" t="s">
        <v>3884</v>
      </c>
      <c r="DXW4" s="127" t="s">
        <v>3885</v>
      </c>
      <c r="DXX4" s="127" t="s">
        <v>3886</v>
      </c>
      <c r="DXY4" s="127" t="s">
        <v>3887</v>
      </c>
      <c r="DXZ4" s="127" t="s">
        <v>3888</v>
      </c>
      <c r="DYA4" s="127" t="s">
        <v>3889</v>
      </c>
      <c r="DYB4" s="127" t="s">
        <v>3890</v>
      </c>
      <c r="DYC4" s="127" t="s">
        <v>3891</v>
      </c>
      <c r="DYD4" s="127" t="s">
        <v>3892</v>
      </c>
      <c r="DYE4" s="127" t="s">
        <v>3893</v>
      </c>
      <c r="DYF4" s="127" t="s">
        <v>3894</v>
      </c>
      <c r="DYG4" s="127" t="s">
        <v>3895</v>
      </c>
      <c r="DYH4" s="127" t="s">
        <v>3896</v>
      </c>
      <c r="DYI4" s="127" t="s">
        <v>3897</v>
      </c>
      <c r="DYJ4" s="127" t="s">
        <v>3898</v>
      </c>
      <c r="DYK4" s="127" t="s">
        <v>3899</v>
      </c>
      <c r="DYL4" s="127" t="s">
        <v>3900</v>
      </c>
      <c r="DYM4" s="127" t="s">
        <v>3901</v>
      </c>
      <c r="DYN4" s="127" t="s">
        <v>3902</v>
      </c>
      <c r="DYO4" s="127" t="s">
        <v>3903</v>
      </c>
      <c r="DYP4" s="127" t="s">
        <v>3904</v>
      </c>
      <c r="DYQ4" s="127" t="s">
        <v>3905</v>
      </c>
      <c r="DYR4" s="127" t="s">
        <v>3906</v>
      </c>
      <c r="DYS4" s="127" t="s">
        <v>3907</v>
      </c>
      <c r="DYT4" s="127" t="s">
        <v>3908</v>
      </c>
      <c r="DYU4" s="127" t="s">
        <v>3909</v>
      </c>
      <c r="DYV4" s="127" t="s">
        <v>3910</v>
      </c>
      <c r="DYW4" s="127" t="s">
        <v>3911</v>
      </c>
      <c r="DYX4" s="127" t="s">
        <v>3912</v>
      </c>
      <c r="DYY4" s="127" t="s">
        <v>3913</v>
      </c>
      <c r="DYZ4" s="127" t="s">
        <v>3914</v>
      </c>
      <c r="DZA4" s="127" t="s">
        <v>3915</v>
      </c>
      <c r="DZB4" s="127" t="s">
        <v>3916</v>
      </c>
      <c r="DZC4" s="127" t="s">
        <v>3917</v>
      </c>
      <c r="DZD4" s="127" t="s">
        <v>3918</v>
      </c>
      <c r="DZE4" s="127" t="s">
        <v>3919</v>
      </c>
      <c r="DZF4" s="127" t="s">
        <v>3920</v>
      </c>
      <c r="DZG4" s="127" t="s">
        <v>3921</v>
      </c>
      <c r="DZH4" s="127" t="s">
        <v>3922</v>
      </c>
      <c r="DZI4" s="127" t="s">
        <v>3923</v>
      </c>
      <c r="DZJ4" s="127" t="s">
        <v>3924</v>
      </c>
      <c r="DZK4" s="127" t="s">
        <v>3925</v>
      </c>
      <c r="DZL4" s="127" t="s">
        <v>3926</v>
      </c>
      <c r="DZM4" s="127" t="s">
        <v>3927</v>
      </c>
      <c r="DZN4" s="127" t="s">
        <v>3928</v>
      </c>
      <c r="DZO4" s="127" t="s">
        <v>3929</v>
      </c>
      <c r="DZP4" s="127" t="s">
        <v>3930</v>
      </c>
      <c r="DZQ4" s="127" t="s">
        <v>3931</v>
      </c>
      <c r="DZR4" s="127" t="s">
        <v>3932</v>
      </c>
      <c r="DZS4" s="127" t="s">
        <v>3933</v>
      </c>
      <c r="DZT4" s="127" t="s">
        <v>3934</v>
      </c>
      <c r="DZU4" s="127" t="s">
        <v>3935</v>
      </c>
      <c r="DZV4" s="127" t="s">
        <v>3936</v>
      </c>
      <c r="DZW4" s="127" t="s">
        <v>3937</v>
      </c>
      <c r="DZX4" s="127" t="s">
        <v>3938</v>
      </c>
      <c r="DZY4" s="127" t="s">
        <v>3939</v>
      </c>
      <c r="DZZ4" s="127" t="s">
        <v>3940</v>
      </c>
      <c r="EAA4" s="127" t="s">
        <v>3941</v>
      </c>
      <c r="EAB4" s="127" t="s">
        <v>3942</v>
      </c>
      <c r="EAC4" s="127" t="s">
        <v>3943</v>
      </c>
      <c r="EAD4" s="127" t="s">
        <v>3944</v>
      </c>
      <c r="EAE4" s="127" t="s">
        <v>3945</v>
      </c>
      <c r="EAF4" s="127" t="s">
        <v>3946</v>
      </c>
      <c r="EAG4" s="127" t="s">
        <v>3947</v>
      </c>
      <c r="EAH4" s="127" t="s">
        <v>3948</v>
      </c>
      <c r="EAI4" s="127" t="s">
        <v>3949</v>
      </c>
      <c r="EAJ4" s="127" t="s">
        <v>3950</v>
      </c>
      <c r="EAK4" s="127" t="s">
        <v>3951</v>
      </c>
      <c r="EAL4" s="127" t="s">
        <v>3952</v>
      </c>
      <c r="EAM4" s="127" t="s">
        <v>3953</v>
      </c>
      <c r="EAN4" s="127" t="s">
        <v>3954</v>
      </c>
      <c r="EAO4" s="127" t="s">
        <v>3955</v>
      </c>
      <c r="EAP4" s="127" t="s">
        <v>3956</v>
      </c>
      <c r="EAQ4" s="127" t="s">
        <v>3957</v>
      </c>
      <c r="EAR4" s="127" t="s">
        <v>3958</v>
      </c>
      <c r="EAS4" s="127" t="s">
        <v>3959</v>
      </c>
      <c r="EAT4" s="127" t="s">
        <v>3960</v>
      </c>
      <c r="EAU4" s="127" t="s">
        <v>3961</v>
      </c>
      <c r="EAV4" s="127" t="s">
        <v>3962</v>
      </c>
      <c r="EAW4" s="127" t="s">
        <v>3963</v>
      </c>
      <c r="EAX4" s="127" t="s">
        <v>3964</v>
      </c>
      <c r="EAY4" s="127" t="s">
        <v>3965</v>
      </c>
      <c r="EAZ4" s="127" t="s">
        <v>3966</v>
      </c>
      <c r="EBA4" s="127" t="s">
        <v>3967</v>
      </c>
      <c r="EBB4" s="127" t="s">
        <v>3968</v>
      </c>
      <c r="EBC4" s="127" t="s">
        <v>3969</v>
      </c>
      <c r="EBD4" s="127" t="s">
        <v>3970</v>
      </c>
      <c r="EBE4" s="127" t="s">
        <v>3971</v>
      </c>
      <c r="EBF4" s="127" t="s">
        <v>3972</v>
      </c>
      <c r="EBG4" s="127" t="s">
        <v>3973</v>
      </c>
      <c r="EBH4" s="127" t="s">
        <v>3974</v>
      </c>
      <c r="EBI4" s="127" t="s">
        <v>3975</v>
      </c>
      <c r="EBJ4" s="127" t="s">
        <v>3976</v>
      </c>
      <c r="EBK4" s="127" t="s">
        <v>3977</v>
      </c>
      <c r="EBL4" s="127" t="s">
        <v>3978</v>
      </c>
      <c r="EBM4" s="127" t="s">
        <v>3979</v>
      </c>
      <c r="EBN4" s="127" t="s">
        <v>3980</v>
      </c>
      <c r="EBO4" s="127" t="s">
        <v>3981</v>
      </c>
      <c r="EBP4" s="127" t="s">
        <v>3982</v>
      </c>
      <c r="EBQ4" s="127" t="s">
        <v>3983</v>
      </c>
      <c r="EBR4" s="127" t="s">
        <v>3984</v>
      </c>
      <c r="EBS4" s="127" t="s">
        <v>3985</v>
      </c>
      <c r="EBT4" s="127" t="s">
        <v>3986</v>
      </c>
      <c r="EBU4" s="127" t="s">
        <v>3987</v>
      </c>
      <c r="EBV4" s="127" t="s">
        <v>3988</v>
      </c>
      <c r="EBW4" s="127" t="s">
        <v>3989</v>
      </c>
      <c r="EBX4" s="127" t="s">
        <v>3990</v>
      </c>
      <c r="EBY4" s="127" t="s">
        <v>3991</v>
      </c>
      <c r="EBZ4" s="127" t="s">
        <v>3992</v>
      </c>
      <c r="ECA4" s="127" t="s">
        <v>3993</v>
      </c>
      <c r="ECB4" s="127" t="s">
        <v>3994</v>
      </c>
      <c r="ECC4" s="127" t="s">
        <v>3995</v>
      </c>
      <c r="ECD4" s="127" t="s">
        <v>3996</v>
      </c>
      <c r="ECE4" s="127" t="s">
        <v>3997</v>
      </c>
      <c r="ECF4" s="127" t="s">
        <v>3998</v>
      </c>
      <c r="ECG4" s="127" t="s">
        <v>3999</v>
      </c>
      <c r="ECH4" s="127" t="s">
        <v>4000</v>
      </c>
      <c r="ECI4" s="127" t="s">
        <v>4001</v>
      </c>
      <c r="ECJ4" s="127" t="s">
        <v>4002</v>
      </c>
      <c r="ECK4" s="127" t="s">
        <v>4003</v>
      </c>
      <c r="ECL4" s="127" t="s">
        <v>4004</v>
      </c>
      <c r="ECM4" s="127" t="s">
        <v>4005</v>
      </c>
      <c r="ECN4" s="127" t="s">
        <v>4006</v>
      </c>
      <c r="ECO4" s="127" t="s">
        <v>4007</v>
      </c>
      <c r="ECP4" s="127" t="s">
        <v>4008</v>
      </c>
      <c r="ECQ4" s="127" t="s">
        <v>4009</v>
      </c>
      <c r="ECR4" s="127" t="s">
        <v>4010</v>
      </c>
      <c r="ECS4" s="127" t="s">
        <v>4011</v>
      </c>
      <c r="ECT4" s="127" t="s">
        <v>4012</v>
      </c>
      <c r="ECU4" s="127" t="s">
        <v>4013</v>
      </c>
      <c r="ECV4" s="127" t="s">
        <v>4014</v>
      </c>
      <c r="ECW4" s="127" t="s">
        <v>4015</v>
      </c>
      <c r="ECX4" s="127" t="s">
        <v>4016</v>
      </c>
      <c r="ECY4" s="127" t="s">
        <v>4017</v>
      </c>
      <c r="ECZ4" s="127" t="s">
        <v>4018</v>
      </c>
      <c r="EDA4" s="127" t="s">
        <v>4019</v>
      </c>
      <c r="EDB4" s="127" t="s">
        <v>4020</v>
      </c>
      <c r="EDC4" s="127" t="s">
        <v>4021</v>
      </c>
      <c r="EDD4" s="127" t="s">
        <v>4022</v>
      </c>
      <c r="EDE4" s="127" t="s">
        <v>4023</v>
      </c>
      <c r="EDF4" s="127" t="s">
        <v>4024</v>
      </c>
      <c r="EDG4" s="127" t="s">
        <v>4025</v>
      </c>
      <c r="EDH4" s="127" t="s">
        <v>4026</v>
      </c>
      <c r="EDI4" s="127" t="s">
        <v>4027</v>
      </c>
      <c r="EDJ4" s="127" t="s">
        <v>4028</v>
      </c>
      <c r="EDK4" s="127" t="s">
        <v>4029</v>
      </c>
      <c r="EDL4" s="127" t="s">
        <v>4030</v>
      </c>
      <c r="EDM4" s="127" t="s">
        <v>4031</v>
      </c>
      <c r="EDN4" s="127" t="s">
        <v>4032</v>
      </c>
      <c r="EDO4" s="127" t="s">
        <v>4033</v>
      </c>
      <c r="EDP4" s="127" t="s">
        <v>4034</v>
      </c>
      <c r="EDQ4" s="127" t="s">
        <v>4035</v>
      </c>
      <c r="EDR4" s="127" t="s">
        <v>4036</v>
      </c>
      <c r="EDS4" s="127" t="s">
        <v>4037</v>
      </c>
      <c r="EDT4" s="127" t="s">
        <v>4038</v>
      </c>
      <c r="EDU4" s="127" t="s">
        <v>4039</v>
      </c>
      <c r="EDV4" s="127" t="s">
        <v>4040</v>
      </c>
      <c r="EDW4" s="127" t="s">
        <v>4041</v>
      </c>
      <c r="EDX4" s="127" t="s">
        <v>4042</v>
      </c>
      <c r="EDY4" s="127" t="s">
        <v>4043</v>
      </c>
      <c r="EDZ4" s="127" t="s">
        <v>4044</v>
      </c>
      <c r="EEA4" s="127" t="s">
        <v>4045</v>
      </c>
      <c r="EEB4" s="127" t="s">
        <v>4046</v>
      </c>
      <c r="EEC4" s="127" t="s">
        <v>4047</v>
      </c>
      <c r="EED4" s="127" t="s">
        <v>4048</v>
      </c>
      <c r="EEE4" s="127" t="s">
        <v>4049</v>
      </c>
      <c r="EEF4" s="127" t="s">
        <v>4050</v>
      </c>
      <c r="EEG4" s="127" t="s">
        <v>4051</v>
      </c>
      <c r="EEH4" s="127" t="s">
        <v>4052</v>
      </c>
      <c r="EEI4" s="127" t="s">
        <v>4053</v>
      </c>
      <c r="EEJ4" s="127" t="s">
        <v>4054</v>
      </c>
      <c r="EEK4" s="127" t="s">
        <v>4055</v>
      </c>
      <c r="EEL4" s="127" t="s">
        <v>4056</v>
      </c>
      <c r="EEM4" s="127" t="s">
        <v>4057</v>
      </c>
      <c r="EEN4" s="127" t="s">
        <v>4058</v>
      </c>
      <c r="EEO4" s="127" t="s">
        <v>4059</v>
      </c>
      <c r="EEP4" s="127" t="s">
        <v>4060</v>
      </c>
      <c r="EEQ4" s="127" t="s">
        <v>4061</v>
      </c>
      <c r="EER4" s="127" t="s">
        <v>4062</v>
      </c>
      <c r="EES4" s="127" t="s">
        <v>4063</v>
      </c>
      <c r="EET4" s="127" t="s">
        <v>4064</v>
      </c>
      <c r="EEU4" s="127" t="s">
        <v>4065</v>
      </c>
      <c r="EEV4" s="127" t="s">
        <v>4066</v>
      </c>
      <c r="EEW4" s="127" t="s">
        <v>4067</v>
      </c>
      <c r="EEX4" s="127" t="s">
        <v>4068</v>
      </c>
      <c r="EEY4" s="127" t="s">
        <v>4069</v>
      </c>
      <c r="EEZ4" s="127" t="s">
        <v>4070</v>
      </c>
      <c r="EFA4" s="127" t="s">
        <v>4071</v>
      </c>
      <c r="EFB4" s="127" t="s">
        <v>4072</v>
      </c>
      <c r="EFC4" s="127" t="s">
        <v>4073</v>
      </c>
      <c r="EFD4" s="127" t="s">
        <v>4074</v>
      </c>
      <c r="EFE4" s="127" t="s">
        <v>4075</v>
      </c>
      <c r="EFF4" s="127" t="s">
        <v>4076</v>
      </c>
      <c r="EFG4" s="127" t="s">
        <v>4077</v>
      </c>
      <c r="EFH4" s="127" t="s">
        <v>4078</v>
      </c>
      <c r="EFI4" s="127" t="s">
        <v>4079</v>
      </c>
      <c r="EFJ4" s="127" t="s">
        <v>4080</v>
      </c>
      <c r="EFK4" s="127" t="s">
        <v>4081</v>
      </c>
      <c r="EFL4" s="127" t="s">
        <v>4082</v>
      </c>
      <c r="EFM4" s="127" t="s">
        <v>4083</v>
      </c>
      <c r="EFN4" s="127" t="s">
        <v>4084</v>
      </c>
      <c r="EFO4" s="127" t="s">
        <v>4085</v>
      </c>
      <c r="EFP4" s="127" t="s">
        <v>4086</v>
      </c>
      <c r="EFQ4" s="127" t="s">
        <v>4087</v>
      </c>
      <c r="EFR4" s="127" t="s">
        <v>4088</v>
      </c>
      <c r="EFS4" s="127" t="s">
        <v>4089</v>
      </c>
      <c r="EFT4" s="127" t="s">
        <v>4090</v>
      </c>
      <c r="EFU4" s="127" t="s">
        <v>4091</v>
      </c>
      <c r="EFV4" s="127" t="s">
        <v>4092</v>
      </c>
      <c r="EFW4" s="127" t="s">
        <v>4093</v>
      </c>
      <c r="EFX4" s="127" t="s">
        <v>4094</v>
      </c>
      <c r="EFY4" s="127" t="s">
        <v>4095</v>
      </c>
      <c r="EFZ4" s="127" t="s">
        <v>4096</v>
      </c>
      <c r="EGA4" s="127" t="s">
        <v>4097</v>
      </c>
      <c r="EGB4" s="127" t="s">
        <v>4098</v>
      </c>
      <c r="EGC4" s="127" t="s">
        <v>4099</v>
      </c>
      <c r="EGD4" s="127" t="s">
        <v>4100</v>
      </c>
      <c r="EGE4" s="127" t="s">
        <v>4101</v>
      </c>
      <c r="EGF4" s="127" t="s">
        <v>4102</v>
      </c>
      <c r="EGG4" s="127" t="s">
        <v>4103</v>
      </c>
      <c r="EGH4" s="127" t="s">
        <v>4104</v>
      </c>
      <c r="EGI4" s="127" t="s">
        <v>4105</v>
      </c>
      <c r="EGJ4" s="127" t="s">
        <v>4106</v>
      </c>
      <c r="EGK4" s="127" t="s">
        <v>4107</v>
      </c>
      <c r="EGL4" s="127" t="s">
        <v>4108</v>
      </c>
      <c r="EGM4" s="127" t="s">
        <v>4109</v>
      </c>
      <c r="EGN4" s="127" t="s">
        <v>4110</v>
      </c>
      <c r="EGO4" s="127" t="s">
        <v>4111</v>
      </c>
      <c r="EGP4" s="127" t="s">
        <v>4112</v>
      </c>
      <c r="EGQ4" s="127" t="s">
        <v>4113</v>
      </c>
      <c r="EGR4" s="127" t="s">
        <v>4114</v>
      </c>
      <c r="EGS4" s="127" t="s">
        <v>4115</v>
      </c>
      <c r="EGT4" s="127" t="s">
        <v>4116</v>
      </c>
      <c r="EGU4" s="127" t="s">
        <v>4117</v>
      </c>
      <c r="EGV4" s="127" t="s">
        <v>4118</v>
      </c>
      <c r="EGW4" s="127" t="s">
        <v>4119</v>
      </c>
      <c r="EGX4" s="127" t="s">
        <v>4120</v>
      </c>
      <c r="EGY4" s="127" t="s">
        <v>4121</v>
      </c>
      <c r="EGZ4" s="127" t="s">
        <v>4122</v>
      </c>
      <c r="EHA4" s="127" t="s">
        <v>4123</v>
      </c>
      <c r="EHB4" s="127" t="s">
        <v>4124</v>
      </c>
      <c r="EHC4" s="127" t="s">
        <v>4125</v>
      </c>
      <c r="EHD4" s="127" t="s">
        <v>4126</v>
      </c>
      <c r="EHE4" s="127" t="s">
        <v>4127</v>
      </c>
      <c r="EHF4" s="127" t="s">
        <v>4128</v>
      </c>
      <c r="EHG4" s="127" t="s">
        <v>4129</v>
      </c>
      <c r="EHH4" s="127" t="s">
        <v>4130</v>
      </c>
      <c r="EHI4" s="127" t="s">
        <v>4131</v>
      </c>
      <c r="EHJ4" s="127" t="s">
        <v>4132</v>
      </c>
      <c r="EHK4" s="127" t="s">
        <v>4133</v>
      </c>
      <c r="EHL4" s="127" t="s">
        <v>4134</v>
      </c>
      <c r="EHM4" s="127" t="s">
        <v>4135</v>
      </c>
      <c r="EHN4" s="127" t="s">
        <v>4136</v>
      </c>
      <c r="EHO4" s="127" t="s">
        <v>4137</v>
      </c>
      <c r="EHP4" s="127" t="s">
        <v>4138</v>
      </c>
      <c r="EHQ4" s="127" t="s">
        <v>4139</v>
      </c>
      <c r="EHR4" s="127" t="s">
        <v>4140</v>
      </c>
      <c r="EHS4" s="127" t="s">
        <v>4141</v>
      </c>
      <c r="EHT4" s="127" t="s">
        <v>4142</v>
      </c>
      <c r="EHU4" s="127" t="s">
        <v>4143</v>
      </c>
      <c r="EHV4" s="127" t="s">
        <v>4144</v>
      </c>
      <c r="EHW4" s="127" t="s">
        <v>4145</v>
      </c>
      <c r="EHX4" s="127" t="s">
        <v>4146</v>
      </c>
      <c r="EHY4" s="127" t="s">
        <v>4147</v>
      </c>
      <c r="EHZ4" s="127" t="s">
        <v>4148</v>
      </c>
      <c r="EIA4" s="127" t="s">
        <v>4149</v>
      </c>
      <c r="EIB4" s="127" t="s">
        <v>4150</v>
      </c>
      <c r="EIC4" s="127" t="s">
        <v>4151</v>
      </c>
      <c r="EID4" s="127" t="s">
        <v>4152</v>
      </c>
      <c r="EIE4" s="127" t="s">
        <v>4153</v>
      </c>
      <c r="EIF4" s="127" t="s">
        <v>4154</v>
      </c>
      <c r="EIG4" s="127" t="s">
        <v>4155</v>
      </c>
      <c r="EIH4" s="127" t="s">
        <v>4156</v>
      </c>
      <c r="EII4" s="127" t="s">
        <v>4157</v>
      </c>
      <c r="EIJ4" s="127" t="s">
        <v>4158</v>
      </c>
      <c r="EIK4" s="127" t="s">
        <v>4159</v>
      </c>
      <c r="EIL4" s="127" t="s">
        <v>4160</v>
      </c>
      <c r="EIM4" s="127" t="s">
        <v>4161</v>
      </c>
      <c r="EIN4" s="127" t="s">
        <v>4162</v>
      </c>
      <c r="EIO4" s="127" t="s">
        <v>4163</v>
      </c>
      <c r="EIP4" s="127" t="s">
        <v>4164</v>
      </c>
      <c r="EIQ4" s="127" t="s">
        <v>4165</v>
      </c>
      <c r="EIR4" s="127" t="s">
        <v>4166</v>
      </c>
      <c r="EIS4" s="127" t="s">
        <v>4167</v>
      </c>
      <c r="EIT4" s="127" t="s">
        <v>4168</v>
      </c>
      <c r="EIU4" s="127" t="s">
        <v>4169</v>
      </c>
      <c r="EIV4" s="127" t="s">
        <v>4170</v>
      </c>
      <c r="EIW4" s="127" t="s">
        <v>4171</v>
      </c>
      <c r="EIX4" s="127" t="s">
        <v>4172</v>
      </c>
      <c r="EIY4" s="127" t="s">
        <v>4173</v>
      </c>
      <c r="EIZ4" s="127" t="s">
        <v>4174</v>
      </c>
      <c r="EJA4" s="127" t="s">
        <v>4175</v>
      </c>
      <c r="EJB4" s="127" t="s">
        <v>4176</v>
      </c>
      <c r="EJC4" s="127" t="s">
        <v>4177</v>
      </c>
      <c r="EJD4" s="127" t="s">
        <v>4178</v>
      </c>
      <c r="EJE4" s="127" t="s">
        <v>4179</v>
      </c>
      <c r="EJF4" s="127" t="s">
        <v>4180</v>
      </c>
      <c r="EJG4" s="127" t="s">
        <v>4181</v>
      </c>
      <c r="EJH4" s="127" t="s">
        <v>4182</v>
      </c>
      <c r="EJI4" s="127" t="s">
        <v>4183</v>
      </c>
      <c r="EJJ4" s="127" t="s">
        <v>4184</v>
      </c>
      <c r="EJK4" s="127" t="s">
        <v>4185</v>
      </c>
      <c r="EJL4" s="127" t="s">
        <v>4186</v>
      </c>
      <c r="EJM4" s="127" t="s">
        <v>4187</v>
      </c>
      <c r="EJN4" s="127" t="s">
        <v>4188</v>
      </c>
      <c r="EJO4" s="127" t="s">
        <v>4189</v>
      </c>
      <c r="EJP4" s="127" t="s">
        <v>4190</v>
      </c>
      <c r="EJQ4" s="127" t="s">
        <v>4191</v>
      </c>
      <c r="EJR4" s="127" t="s">
        <v>4192</v>
      </c>
      <c r="EJS4" s="127" t="s">
        <v>4193</v>
      </c>
      <c r="EJT4" s="127" t="s">
        <v>4194</v>
      </c>
      <c r="EJU4" s="127" t="s">
        <v>4195</v>
      </c>
      <c r="EJV4" s="127" t="s">
        <v>4196</v>
      </c>
      <c r="EJW4" s="127" t="s">
        <v>4197</v>
      </c>
      <c r="EJX4" s="127" t="s">
        <v>4198</v>
      </c>
      <c r="EJY4" s="127" t="s">
        <v>4199</v>
      </c>
      <c r="EJZ4" s="127" t="s">
        <v>4200</v>
      </c>
      <c r="EKA4" s="127" t="s">
        <v>4201</v>
      </c>
      <c r="EKB4" s="127" t="s">
        <v>4202</v>
      </c>
      <c r="EKC4" s="127" t="s">
        <v>4203</v>
      </c>
      <c r="EKD4" s="127" t="s">
        <v>4204</v>
      </c>
      <c r="EKE4" s="127" t="s">
        <v>4205</v>
      </c>
      <c r="EKF4" s="127" t="s">
        <v>4206</v>
      </c>
      <c r="EKG4" s="127" t="s">
        <v>4207</v>
      </c>
      <c r="EKH4" s="127" t="s">
        <v>4208</v>
      </c>
      <c r="EKI4" s="127" t="s">
        <v>4209</v>
      </c>
      <c r="EKJ4" s="127" t="s">
        <v>4210</v>
      </c>
      <c r="EKK4" s="127" t="s">
        <v>4211</v>
      </c>
      <c r="EKL4" s="127" t="s">
        <v>4212</v>
      </c>
      <c r="EKM4" s="127" t="s">
        <v>4213</v>
      </c>
      <c r="EKN4" s="127" t="s">
        <v>4214</v>
      </c>
      <c r="EKO4" s="127" t="s">
        <v>4215</v>
      </c>
      <c r="EKP4" s="127" t="s">
        <v>4216</v>
      </c>
      <c r="EKQ4" s="127" t="s">
        <v>4217</v>
      </c>
      <c r="EKR4" s="127" t="s">
        <v>4218</v>
      </c>
      <c r="EKS4" s="127" t="s">
        <v>4219</v>
      </c>
      <c r="EKT4" s="127" t="s">
        <v>4220</v>
      </c>
      <c r="EKU4" s="127" t="s">
        <v>4221</v>
      </c>
      <c r="EKV4" s="127" t="s">
        <v>4222</v>
      </c>
      <c r="EKW4" s="127" t="s">
        <v>4223</v>
      </c>
      <c r="EKX4" s="127" t="s">
        <v>4224</v>
      </c>
      <c r="EKY4" s="127" t="s">
        <v>4225</v>
      </c>
      <c r="EKZ4" s="127" t="s">
        <v>4226</v>
      </c>
      <c r="ELA4" s="127" t="s">
        <v>4227</v>
      </c>
      <c r="ELB4" s="127" t="s">
        <v>4228</v>
      </c>
      <c r="ELC4" s="127" t="s">
        <v>4229</v>
      </c>
      <c r="ELD4" s="127" t="s">
        <v>4230</v>
      </c>
      <c r="ELE4" s="127" t="s">
        <v>4231</v>
      </c>
      <c r="ELF4" s="127" t="s">
        <v>4232</v>
      </c>
      <c r="ELG4" s="127" t="s">
        <v>4233</v>
      </c>
      <c r="ELH4" s="127" t="s">
        <v>4234</v>
      </c>
      <c r="ELI4" s="127" t="s">
        <v>4235</v>
      </c>
      <c r="ELJ4" s="127" t="s">
        <v>4236</v>
      </c>
      <c r="ELK4" s="127" t="s">
        <v>4237</v>
      </c>
      <c r="ELL4" s="127" t="s">
        <v>4238</v>
      </c>
      <c r="ELM4" s="127" t="s">
        <v>4239</v>
      </c>
      <c r="ELN4" s="127" t="s">
        <v>4240</v>
      </c>
      <c r="ELO4" s="127" t="s">
        <v>4241</v>
      </c>
      <c r="ELP4" s="127" t="s">
        <v>4242</v>
      </c>
      <c r="ELQ4" s="127" t="s">
        <v>4243</v>
      </c>
      <c r="ELR4" s="127" t="s">
        <v>4244</v>
      </c>
      <c r="ELS4" s="127" t="s">
        <v>4245</v>
      </c>
      <c r="ELT4" s="127" t="s">
        <v>4246</v>
      </c>
      <c r="ELU4" s="127" t="s">
        <v>4247</v>
      </c>
      <c r="ELV4" s="127" t="s">
        <v>4248</v>
      </c>
      <c r="ELW4" s="127" t="s">
        <v>4249</v>
      </c>
      <c r="ELX4" s="127" t="s">
        <v>4250</v>
      </c>
      <c r="ELY4" s="127" t="s">
        <v>4251</v>
      </c>
      <c r="ELZ4" s="127" t="s">
        <v>4252</v>
      </c>
      <c r="EMA4" s="127" t="s">
        <v>4253</v>
      </c>
      <c r="EMB4" s="127" t="s">
        <v>4254</v>
      </c>
      <c r="EMC4" s="127" t="s">
        <v>4255</v>
      </c>
      <c r="EMD4" s="127" t="s">
        <v>4256</v>
      </c>
      <c r="EME4" s="127" t="s">
        <v>4257</v>
      </c>
      <c r="EMF4" s="127" t="s">
        <v>4258</v>
      </c>
      <c r="EMG4" s="127" t="s">
        <v>4259</v>
      </c>
      <c r="EMH4" s="127" t="s">
        <v>4260</v>
      </c>
      <c r="EMI4" s="127" t="s">
        <v>4261</v>
      </c>
      <c r="EMJ4" s="127" t="s">
        <v>4262</v>
      </c>
      <c r="EMK4" s="127" t="s">
        <v>4263</v>
      </c>
      <c r="EML4" s="127" t="s">
        <v>4264</v>
      </c>
      <c r="EMM4" s="127" t="s">
        <v>4265</v>
      </c>
      <c r="EMN4" s="127" t="s">
        <v>4266</v>
      </c>
      <c r="EMO4" s="127" t="s">
        <v>4267</v>
      </c>
      <c r="EMP4" s="127" t="s">
        <v>4268</v>
      </c>
      <c r="EMQ4" s="127" t="s">
        <v>4269</v>
      </c>
      <c r="EMR4" s="127" t="s">
        <v>4270</v>
      </c>
      <c r="EMS4" s="127" t="s">
        <v>4271</v>
      </c>
      <c r="EMT4" s="127" t="s">
        <v>4272</v>
      </c>
      <c r="EMU4" s="127" t="s">
        <v>4273</v>
      </c>
      <c r="EMV4" s="127" t="s">
        <v>4274</v>
      </c>
      <c r="EMW4" s="127" t="s">
        <v>4275</v>
      </c>
      <c r="EMX4" s="127" t="s">
        <v>4276</v>
      </c>
      <c r="EMY4" s="127" t="s">
        <v>4277</v>
      </c>
      <c r="EMZ4" s="127" t="s">
        <v>4278</v>
      </c>
      <c r="ENA4" s="127" t="s">
        <v>4279</v>
      </c>
      <c r="ENB4" s="127" t="s">
        <v>4280</v>
      </c>
      <c r="ENC4" s="127" t="s">
        <v>4281</v>
      </c>
      <c r="END4" s="127" t="s">
        <v>4282</v>
      </c>
      <c r="ENE4" s="127" t="s">
        <v>4283</v>
      </c>
      <c r="ENF4" s="127" t="s">
        <v>4284</v>
      </c>
      <c r="ENG4" s="127" t="s">
        <v>4285</v>
      </c>
      <c r="ENH4" s="127" t="s">
        <v>4286</v>
      </c>
      <c r="ENI4" s="127" t="s">
        <v>4287</v>
      </c>
      <c r="ENJ4" s="127" t="s">
        <v>4288</v>
      </c>
      <c r="ENK4" s="127" t="s">
        <v>4289</v>
      </c>
      <c r="ENL4" s="127" t="s">
        <v>4290</v>
      </c>
      <c r="ENM4" s="127" t="s">
        <v>4291</v>
      </c>
      <c r="ENN4" s="127" t="s">
        <v>4292</v>
      </c>
      <c r="ENO4" s="127" t="s">
        <v>4293</v>
      </c>
      <c r="ENP4" s="127" t="s">
        <v>4294</v>
      </c>
      <c r="ENQ4" s="127" t="s">
        <v>4295</v>
      </c>
      <c r="ENR4" s="127" t="s">
        <v>4296</v>
      </c>
      <c r="ENS4" s="127" t="s">
        <v>4297</v>
      </c>
      <c r="ENT4" s="127" t="s">
        <v>4298</v>
      </c>
      <c r="ENU4" s="127" t="s">
        <v>4299</v>
      </c>
      <c r="ENV4" s="127" t="s">
        <v>4300</v>
      </c>
      <c r="ENW4" s="127" t="s">
        <v>4301</v>
      </c>
      <c r="ENX4" s="127" t="s">
        <v>4302</v>
      </c>
      <c r="ENY4" s="127" t="s">
        <v>4303</v>
      </c>
      <c r="ENZ4" s="127" t="s">
        <v>4304</v>
      </c>
      <c r="EOA4" s="127" t="s">
        <v>4305</v>
      </c>
      <c r="EOB4" s="127" t="s">
        <v>4306</v>
      </c>
      <c r="EOC4" s="127" t="s">
        <v>4307</v>
      </c>
      <c r="EOD4" s="127" t="s">
        <v>4308</v>
      </c>
      <c r="EOE4" s="127" t="s">
        <v>4309</v>
      </c>
      <c r="EOF4" s="127" t="s">
        <v>4310</v>
      </c>
      <c r="EOG4" s="127" t="s">
        <v>4311</v>
      </c>
      <c r="EOH4" s="127" t="s">
        <v>4312</v>
      </c>
      <c r="EOI4" s="127" t="s">
        <v>4313</v>
      </c>
      <c r="EOJ4" s="127" t="s">
        <v>4314</v>
      </c>
      <c r="EOK4" s="127" t="s">
        <v>4315</v>
      </c>
      <c r="EOL4" s="127" t="s">
        <v>4316</v>
      </c>
      <c r="EOM4" s="127" t="s">
        <v>4317</v>
      </c>
      <c r="EON4" s="127" t="s">
        <v>4318</v>
      </c>
      <c r="EOO4" s="127" t="s">
        <v>4319</v>
      </c>
      <c r="EOP4" s="127" t="s">
        <v>4320</v>
      </c>
      <c r="EOQ4" s="127" t="s">
        <v>4321</v>
      </c>
      <c r="EOR4" s="127" t="s">
        <v>4322</v>
      </c>
      <c r="EOS4" s="127" t="s">
        <v>4323</v>
      </c>
      <c r="EOT4" s="127" t="s">
        <v>4324</v>
      </c>
      <c r="EOU4" s="127" t="s">
        <v>4325</v>
      </c>
      <c r="EOV4" s="127" t="s">
        <v>4326</v>
      </c>
      <c r="EOW4" s="127" t="s">
        <v>4327</v>
      </c>
      <c r="EOX4" s="127" t="s">
        <v>4328</v>
      </c>
      <c r="EOY4" s="127" t="s">
        <v>4329</v>
      </c>
      <c r="EOZ4" s="127" t="s">
        <v>4330</v>
      </c>
      <c r="EPA4" s="127" t="s">
        <v>4331</v>
      </c>
      <c r="EPB4" s="127" t="s">
        <v>4332</v>
      </c>
      <c r="EPC4" s="127" t="s">
        <v>4333</v>
      </c>
      <c r="EPD4" s="127" t="s">
        <v>4334</v>
      </c>
      <c r="EPE4" s="127" t="s">
        <v>4335</v>
      </c>
      <c r="EPF4" s="127" t="s">
        <v>4336</v>
      </c>
      <c r="EPG4" s="127" t="s">
        <v>4337</v>
      </c>
      <c r="EPH4" s="127" t="s">
        <v>4338</v>
      </c>
      <c r="EPI4" s="127" t="s">
        <v>4339</v>
      </c>
      <c r="EPJ4" s="127" t="s">
        <v>4340</v>
      </c>
      <c r="EPK4" s="127" t="s">
        <v>4341</v>
      </c>
      <c r="EPL4" s="127" t="s">
        <v>4342</v>
      </c>
      <c r="EPM4" s="127" t="s">
        <v>4343</v>
      </c>
      <c r="EPN4" s="127" t="s">
        <v>4344</v>
      </c>
      <c r="EPO4" s="127" t="s">
        <v>4345</v>
      </c>
      <c r="EPP4" s="127" t="s">
        <v>4346</v>
      </c>
      <c r="EPQ4" s="127" t="s">
        <v>4347</v>
      </c>
      <c r="EPR4" s="127" t="s">
        <v>4348</v>
      </c>
      <c r="EPS4" s="127" t="s">
        <v>4349</v>
      </c>
      <c r="EPT4" s="127" t="s">
        <v>4350</v>
      </c>
      <c r="EPU4" s="127" t="s">
        <v>4351</v>
      </c>
      <c r="EPV4" s="127" t="s">
        <v>4352</v>
      </c>
      <c r="EPW4" s="127" t="s">
        <v>4353</v>
      </c>
      <c r="EPX4" s="127" t="s">
        <v>4354</v>
      </c>
      <c r="EPY4" s="127" t="s">
        <v>4355</v>
      </c>
      <c r="EPZ4" s="127" t="s">
        <v>4356</v>
      </c>
      <c r="EQA4" s="127" t="s">
        <v>4357</v>
      </c>
      <c r="EQB4" s="127" t="s">
        <v>4358</v>
      </c>
      <c r="EQC4" s="127" t="s">
        <v>4359</v>
      </c>
      <c r="EQD4" s="127" t="s">
        <v>4360</v>
      </c>
      <c r="EQE4" s="127" t="s">
        <v>4361</v>
      </c>
      <c r="EQF4" s="127" t="s">
        <v>4362</v>
      </c>
      <c r="EQG4" s="127" t="s">
        <v>4363</v>
      </c>
      <c r="EQH4" s="127" t="s">
        <v>4364</v>
      </c>
      <c r="EQI4" s="127" t="s">
        <v>4365</v>
      </c>
      <c r="EQJ4" s="127" t="s">
        <v>4366</v>
      </c>
      <c r="EQK4" s="127" t="s">
        <v>4367</v>
      </c>
      <c r="EQL4" s="127" t="s">
        <v>4368</v>
      </c>
      <c r="EQM4" s="127" t="s">
        <v>4369</v>
      </c>
      <c r="EQN4" s="127" t="s">
        <v>4370</v>
      </c>
      <c r="EQO4" s="127" t="s">
        <v>4371</v>
      </c>
      <c r="EQP4" s="127" t="s">
        <v>4372</v>
      </c>
      <c r="EQQ4" s="127" t="s">
        <v>4373</v>
      </c>
      <c r="EQR4" s="127" t="s">
        <v>4374</v>
      </c>
      <c r="EQS4" s="127" t="s">
        <v>4375</v>
      </c>
      <c r="EQT4" s="127" t="s">
        <v>4376</v>
      </c>
      <c r="EQU4" s="127" t="s">
        <v>4377</v>
      </c>
      <c r="EQV4" s="127" t="s">
        <v>4378</v>
      </c>
      <c r="EQW4" s="127" t="s">
        <v>4379</v>
      </c>
      <c r="EQX4" s="127" t="s">
        <v>4380</v>
      </c>
      <c r="EQY4" s="127" t="s">
        <v>4381</v>
      </c>
      <c r="EQZ4" s="127" t="s">
        <v>4382</v>
      </c>
      <c r="ERA4" s="127" t="s">
        <v>4383</v>
      </c>
      <c r="ERB4" s="127" t="s">
        <v>4384</v>
      </c>
      <c r="ERC4" s="127" t="s">
        <v>4385</v>
      </c>
      <c r="ERD4" s="127" t="s">
        <v>4386</v>
      </c>
      <c r="ERE4" s="127" t="s">
        <v>4387</v>
      </c>
      <c r="ERF4" s="127" t="s">
        <v>4388</v>
      </c>
      <c r="ERG4" s="127" t="s">
        <v>4389</v>
      </c>
      <c r="ERH4" s="127" t="s">
        <v>4390</v>
      </c>
      <c r="ERI4" s="127" t="s">
        <v>4391</v>
      </c>
      <c r="ERJ4" s="127" t="s">
        <v>4392</v>
      </c>
      <c r="ERK4" s="127" t="s">
        <v>4393</v>
      </c>
      <c r="ERL4" s="127" t="s">
        <v>4394</v>
      </c>
      <c r="ERM4" s="127" t="s">
        <v>4395</v>
      </c>
      <c r="ERN4" s="127" t="s">
        <v>4396</v>
      </c>
      <c r="ERO4" s="127" t="s">
        <v>4397</v>
      </c>
      <c r="ERP4" s="127" t="s">
        <v>4398</v>
      </c>
      <c r="ERQ4" s="127" t="s">
        <v>4399</v>
      </c>
      <c r="ERR4" s="127" t="s">
        <v>4400</v>
      </c>
      <c r="ERS4" s="127" t="s">
        <v>4401</v>
      </c>
      <c r="ERT4" s="127" t="s">
        <v>4402</v>
      </c>
      <c r="ERU4" s="127" t="s">
        <v>4403</v>
      </c>
      <c r="ERV4" s="127" t="s">
        <v>4404</v>
      </c>
      <c r="ERW4" s="127" t="s">
        <v>4405</v>
      </c>
      <c r="ERX4" s="127" t="s">
        <v>4406</v>
      </c>
      <c r="ERY4" s="127" t="s">
        <v>4407</v>
      </c>
      <c r="ERZ4" s="127" t="s">
        <v>4408</v>
      </c>
      <c r="ESA4" s="127" t="s">
        <v>4409</v>
      </c>
      <c r="ESB4" s="127" t="s">
        <v>4410</v>
      </c>
      <c r="ESC4" s="127" t="s">
        <v>4411</v>
      </c>
      <c r="ESD4" s="127" t="s">
        <v>4412</v>
      </c>
      <c r="ESE4" s="127" t="s">
        <v>4413</v>
      </c>
      <c r="ESF4" s="127" t="s">
        <v>4414</v>
      </c>
      <c r="ESG4" s="127" t="s">
        <v>4415</v>
      </c>
      <c r="ESH4" s="127" t="s">
        <v>4416</v>
      </c>
      <c r="ESI4" s="127" t="s">
        <v>4417</v>
      </c>
      <c r="ESJ4" s="127" t="s">
        <v>4418</v>
      </c>
      <c r="ESK4" s="127" t="s">
        <v>4419</v>
      </c>
      <c r="ESL4" s="127" t="s">
        <v>4420</v>
      </c>
      <c r="ESM4" s="127" t="s">
        <v>4421</v>
      </c>
      <c r="ESN4" s="127" t="s">
        <v>4422</v>
      </c>
      <c r="ESO4" s="127" t="s">
        <v>4423</v>
      </c>
      <c r="ESP4" s="127" t="s">
        <v>4424</v>
      </c>
      <c r="ESQ4" s="127" t="s">
        <v>4425</v>
      </c>
      <c r="ESR4" s="127" t="s">
        <v>4426</v>
      </c>
      <c r="ESS4" s="127" t="s">
        <v>4427</v>
      </c>
      <c r="EST4" s="127" t="s">
        <v>4428</v>
      </c>
      <c r="ESU4" s="127" t="s">
        <v>4429</v>
      </c>
      <c r="ESV4" s="127" t="s">
        <v>4430</v>
      </c>
      <c r="ESW4" s="127" t="s">
        <v>4431</v>
      </c>
      <c r="ESX4" s="127" t="s">
        <v>4432</v>
      </c>
      <c r="ESY4" s="127" t="s">
        <v>4433</v>
      </c>
      <c r="ESZ4" s="127" t="s">
        <v>4434</v>
      </c>
      <c r="ETA4" s="127" t="s">
        <v>4435</v>
      </c>
      <c r="ETB4" s="127" t="s">
        <v>4436</v>
      </c>
      <c r="ETC4" s="127" t="s">
        <v>4437</v>
      </c>
      <c r="ETD4" s="127" t="s">
        <v>4438</v>
      </c>
      <c r="ETE4" s="127" t="s">
        <v>4439</v>
      </c>
      <c r="ETF4" s="127" t="s">
        <v>4440</v>
      </c>
      <c r="ETG4" s="127" t="s">
        <v>4441</v>
      </c>
      <c r="ETH4" s="127" t="s">
        <v>4442</v>
      </c>
      <c r="ETI4" s="127" t="s">
        <v>4443</v>
      </c>
      <c r="ETJ4" s="127" t="s">
        <v>4444</v>
      </c>
      <c r="ETK4" s="127" t="s">
        <v>4445</v>
      </c>
      <c r="ETL4" s="127" t="s">
        <v>4446</v>
      </c>
      <c r="ETM4" s="127" t="s">
        <v>4447</v>
      </c>
      <c r="ETN4" s="127" t="s">
        <v>4448</v>
      </c>
      <c r="ETO4" s="127" t="s">
        <v>4449</v>
      </c>
      <c r="ETP4" s="127" t="s">
        <v>4450</v>
      </c>
      <c r="ETQ4" s="127" t="s">
        <v>4451</v>
      </c>
      <c r="ETR4" s="127" t="s">
        <v>4452</v>
      </c>
      <c r="ETS4" s="127" t="s">
        <v>4453</v>
      </c>
      <c r="ETT4" s="127" t="s">
        <v>4454</v>
      </c>
      <c r="ETU4" s="127" t="s">
        <v>4455</v>
      </c>
      <c r="ETV4" s="127" t="s">
        <v>4456</v>
      </c>
      <c r="ETW4" s="127" t="s">
        <v>4457</v>
      </c>
      <c r="ETX4" s="127" t="s">
        <v>4458</v>
      </c>
      <c r="ETY4" s="127" t="s">
        <v>4459</v>
      </c>
      <c r="ETZ4" s="127" t="s">
        <v>4460</v>
      </c>
      <c r="EUA4" s="127" t="s">
        <v>4461</v>
      </c>
      <c r="EUB4" s="127" t="s">
        <v>4462</v>
      </c>
      <c r="EUC4" s="127" t="s">
        <v>4463</v>
      </c>
      <c r="EUD4" s="127" t="s">
        <v>4464</v>
      </c>
      <c r="EUE4" s="127" t="s">
        <v>4465</v>
      </c>
      <c r="EUF4" s="127" t="s">
        <v>4466</v>
      </c>
      <c r="EUG4" s="127" t="s">
        <v>4467</v>
      </c>
      <c r="EUH4" s="127" t="s">
        <v>4468</v>
      </c>
      <c r="EUI4" s="127" t="s">
        <v>4469</v>
      </c>
      <c r="EUJ4" s="127" t="s">
        <v>4470</v>
      </c>
      <c r="EUK4" s="127" t="s">
        <v>4471</v>
      </c>
      <c r="EUL4" s="127" t="s">
        <v>4472</v>
      </c>
      <c r="EUM4" s="127" t="s">
        <v>4473</v>
      </c>
      <c r="EUN4" s="127" t="s">
        <v>4474</v>
      </c>
      <c r="EUO4" s="127" t="s">
        <v>4475</v>
      </c>
      <c r="EUP4" s="127" t="s">
        <v>4476</v>
      </c>
      <c r="EUQ4" s="127" t="s">
        <v>4477</v>
      </c>
      <c r="EUR4" s="127" t="s">
        <v>4478</v>
      </c>
      <c r="EUS4" s="127" t="s">
        <v>4479</v>
      </c>
      <c r="EUT4" s="127" t="s">
        <v>4480</v>
      </c>
      <c r="EUU4" s="127" t="s">
        <v>4481</v>
      </c>
      <c r="EUV4" s="127" t="s">
        <v>4482</v>
      </c>
      <c r="EUW4" s="127" t="s">
        <v>4483</v>
      </c>
      <c r="EUX4" s="127" t="s">
        <v>4484</v>
      </c>
      <c r="EUY4" s="127" t="s">
        <v>4485</v>
      </c>
      <c r="EUZ4" s="127" t="s">
        <v>4486</v>
      </c>
      <c r="EVA4" s="127" t="s">
        <v>4487</v>
      </c>
      <c r="EVB4" s="127" t="s">
        <v>4488</v>
      </c>
      <c r="EVC4" s="127" t="s">
        <v>4489</v>
      </c>
      <c r="EVD4" s="127" t="s">
        <v>4490</v>
      </c>
      <c r="EVE4" s="127" t="s">
        <v>4491</v>
      </c>
      <c r="EVF4" s="127" t="s">
        <v>4492</v>
      </c>
      <c r="EVG4" s="127" t="s">
        <v>4493</v>
      </c>
      <c r="EVH4" s="127" t="s">
        <v>4494</v>
      </c>
      <c r="EVI4" s="127" t="s">
        <v>4495</v>
      </c>
      <c r="EVJ4" s="127" t="s">
        <v>4496</v>
      </c>
      <c r="EVK4" s="127" t="s">
        <v>4497</v>
      </c>
      <c r="EVL4" s="127" t="s">
        <v>4498</v>
      </c>
      <c r="EVM4" s="127" t="s">
        <v>4499</v>
      </c>
      <c r="EVN4" s="127" t="s">
        <v>4500</v>
      </c>
      <c r="EVO4" s="127" t="s">
        <v>4501</v>
      </c>
      <c r="EVP4" s="127" t="s">
        <v>4502</v>
      </c>
      <c r="EVQ4" s="127" t="s">
        <v>4503</v>
      </c>
      <c r="EVR4" s="127" t="s">
        <v>4504</v>
      </c>
      <c r="EVS4" s="127" t="s">
        <v>4505</v>
      </c>
      <c r="EVT4" s="127" t="s">
        <v>4506</v>
      </c>
      <c r="EVU4" s="127" t="s">
        <v>4507</v>
      </c>
      <c r="EVV4" s="127" t="s">
        <v>4508</v>
      </c>
      <c r="EVW4" s="127" t="s">
        <v>4509</v>
      </c>
      <c r="EVX4" s="127" t="s">
        <v>4510</v>
      </c>
      <c r="EVY4" s="127" t="s">
        <v>4511</v>
      </c>
      <c r="EVZ4" s="127" t="s">
        <v>4512</v>
      </c>
      <c r="EWA4" s="127" t="s">
        <v>4513</v>
      </c>
      <c r="EWB4" s="127" t="s">
        <v>4514</v>
      </c>
      <c r="EWC4" s="127" t="s">
        <v>4515</v>
      </c>
      <c r="EWD4" s="127" t="s">
        <v>4516</v>
      </c>
      <c r="EWE4" s="127" t="s">
        <v>4517</v>
      </c>
      <c r="EWF4" s="127" t="s">
        <v>4518</v>
      </c>
      <c r="EWG4" s="127" t="s">
        <v>4519</v>
      </c>
      <c r="EWH4" s="127" t="s">
        <v>4520</v>
      </c>
      <c r="EWI4" s="127" t="s">
        <v>4521</v>
      </c>
      <c r="EWJ4" s="127" t="s">
        <v>4522</v>
      </c>
      <c r="EWK4" s="127" t="s">
        <v>4523</v>
      </c>
      <c r="EWL4" s="127" t="s">
        <v>4524</v>
      </c>
      <c r="EWM4" s="127" t="s">
        <v>4525</v>
      </c>
      <c r="EWN4" s="127" t="s">
        <v>4526</v>
      </c>
      <c r="EWO4" s="127" t="s">
        <v>4527</v>
      </c>
      <c r="EWP4" s="127" t="s">
        <v>4528</v>
      </c>
      <c r="EWQ4" s="127" t="s">
        <v>4529</v>
      </c>
      <c r="EWR4" s="127" t="s">
        <v>4530</v>
      </c>
      <c r="EWS4" s="127" t="s">
        <v>4531</v>
      </c>
      <c r="EWT4" s="127" t="s">
        <v>4532</v>
      </c>
      <c r="EWU4" s="127" t="s">
        <v>4533</v>
      </c>
      <c r="EWV4" s="127" t="s">
        <v>4534</v>
      </c>
      <c r="EWW4" s="127" t="s">
        <v>4535</v>
      </c>
      <c r="EWX4" s="127" t="s">
        <v>4536</v>
      </c>
      <c r="EWY4" s="127" t="s">
        <v>4537</v>
      </c>
      <c r="EWZ4" s="127" t="s">
        <v>4538</v>
      </c>
      <c r="EXA4" s="127" t="s">
        <v>4539</v>
      </c>
      <c r="EXB4" s="127" t="s">
        <v>4540</v>
      </c>
      <c r="EXC4" s="127" t="s">
        <v>4541</v>
      </c>
      <c r="EXD4" s="127" t="s">
        <v>4542</v>
      </c>
      <c r="EXE4" s="127" t="s">
        <v>4543</v>
      </c>
      <c r="EXF4" s="127" t="s">
        <v>4544</v>
      </c>
      <c r="EXG4" s="127" t="s">
        <v>4545</v>
      </c>
      <c r="EXH4" s="127" t="s">
        <v>4546</v>
      </c>
      <c r="EXI4" s="127" t="s">
        <v>4547</v>
      </c>
      <c r="EXJ4" s="127" t="s">
        <v>4548</v>
      </c>
      <c r="EXK4" s="127" t="s">
        <v>4549</v>
      </c>
      <c r="EXL4" s="127" t="s">
        <v>4550</v>
      </c>
      <c r="EXM4" s="127" t="s">
        <v>4551</v>
      </c>
      <c r="EXN4" s="127" t="s">
        <v>4552</v>
      </c>
      <c r="EXO4" s="127" t="s">
        <v>4553</v>
      </c>
      <c r="EXP4" s="127" t="s">
        <v>4554</v>
      </c>
      <c r="EXQ4" s="127" t="s">
        <v>4555</v>
      </c>
      <c r="EXR4" s="127" t="s">
        <v>4556</v>
      </c>
      <c r="EXS4" s="127" t="s">
        <v>4557</v>
      </c>
      <c r="EXT4" s="127" t="s">
        <v>4558</v>
      </c>
      <c r="EXU4" s="127" t="s">
        <v>4559</v>
      </c>
      <c r="EXV4" s="127" t="s">
        <v>4560</v>
      </c>
      <c r="EXW4" s="127" t="s">
        <v>4561</v>
      </c>
      <c r="EXX4" s="127" t="s">
        <v>4562</v>
      </c>
      <c r="EXY4" s="127" t="s">
        <v>4563</v>
      </c>
      <c r="EXZ4" s="127" t="s">
        <v>4564</v>
      </c>
      <c r="EYA4" s="127" t="s">
        <v>4565</v>
      </c>
      <c r="EYB4" s="127" t="s">
        <v>4566</v>
      </c>
      <c r="EYC4" s="127" t="s">
        <v>4567</v>
      </c>
      <c r="EYD4" s="127" t="s">
        <v>4568</v>
      </c>
      <c r="EYE4" s="127" t="s">
        <v>4569</v>
      </c>
      <c r="EYF4" s="127" t="s">
        <v>4570</v>
      </c>
      <c r="EYG4" s="127" t="s">
        <v>4571</v>
      </c>
      <c r="EYH4" s="127" t="s">
        <v>4572</v>
      </c>
      <c r="EYI4" s="127" t="s">
        <v>4573</v>
      </c>
      <c r="EYJ4" s="127" t="s">
        <v>4574</v>
      </c>
      <c r="EYK4" s="127" t="s">
        <v>4575</v>
      </c>
      <c r="EYL4" s="127" t="s">
        <v>4576</v>
      </c>
      <c r="EYM4" s="127" t="s">
        <v>4577</v>
      </c>
      <c r="EYN4" s="127" t="s">
        <v>4578</v>
      </c>
      <c r="EYO4" s="127" t="s">
        <v>4579</v>
      </c>
      <c r="EYP4" s="127" t="s">
        <v>4580</v>
      </c>
      <c r="EYQ4" s="127" t="s">
        <v>4581</v>
      </c>
      <c r="EYR4" s="127" t="s">
        <v>4582</v>
      </c>
      <c r="EYS4" s="127" t="s">
        <v>4583</v>
      </c>
      <c r="EYT4" s="127" t="s">
        <v>4584</v>
      </c>
      <c r="EYU4" s="127" t="s">
        <v>4585</v>
      </c>
      <c r="EYV4" s="127" t="s">
        <v>4586</v>
      </c>
      <c r="EYW4" s="127" t="s">
        <v>4587</v>
      </c>
      <c r="EYX4" s="127" t="s">
        <v>4588</v>
      </c>
      <c r="EYY4" s="127" t="s">
        <v>4589</v>
      </c>
      <c r="EYZ4" s="127" t="s">
        <v>4590</v>
      </c>
      <c r="EZA4" s="127" t="s">
        <v>4591</v>
      </c>
      <c r="EZB4" s="127" t="s">
        <v>4592</v>
      </c>
      <c r="EZC4" s="127" t="s">
        <v>4593</v>
      </c>
      <c r="EZD4" s="127" t="s">
        <v>4594</v>
      </c>
      <c r="EZE4" s="127" t="s">
        <v>4595</v>
      </c>
      <c r="EZF4" s="127" t="s">
        <v>4596</v>
      </c>
      <c r="EZG4" s="127" t="s">
        <v>4597</v>
      </c>
      <c r="EZH4" s="127" t="s">
        <v>4598</v>
      </c>
      <c r="EZI4" s="127" t="s">
        <v>4599</v>
      </c>
      <c r="EZJ4" s="127" t="s">
        <v>4600</v>
      </c>
      <c r="EZK4" s="127" t="s">
        <v>4601</v>
      </c>
      <c r="EZL4" s="127" t="s">
        <v>4602</v>
      </c>
      <c r="EZM4" s="127" t="s">
        <v>4603</v>
      </c>
      <c r="EZN4" s="127" t="s">
        <v>4604</v>
      </c>
      <c r="EZO4" s="127" t="s">
        <v>4605</v>
      </c>
      <c r="EZP4" s="127" t="s">
        <v>4606</v>
      </c>
      <c r="EZQ4" s="127" t="s">
        <v>4607</v>
      </c>
      <c r="EZR4" s="127" t="s">
        <v>4608</v>
      </c>
      <c r="EZS4" s="127" t="s">
        <v>4609</v>
      </c>
      <c r="EZT4" s="127" t="s">
        <v>4610</v>
      </c>
      <c r="EZU4" s="127" t="s">
        <v>4611</v>
      </c>
      <c r="EZV4" s="127" t="s">
        <v>4612</v>
      </c>
      <c r="EZW4" s="127" t="s">
        <v>4613</v>
      </c>
      <c r="EZX4" s="127" t="s">
        <v>4614</v>
      </c>
      <c r="EZY4" s="127" t="s">
        <v>4615</v>
      </c>
      <c r="EZZ4" s="127" t="s">
        <v>4616</v>
      </c>
      <c r="FAA4" s="127" t="s">
        <v>4617</v>
      </c>
      <c r="FAB4" s="127" t="s">
        <v>4618</v>
      </c>
      <c r="FAC4" s="127" t="s">
        <v>4619</v>
      </c>
      <c r="FAD4" s="127" t="s">
        <v>4620</v>
      </c>
      <c r="FAE4" s="127" t="s">
        <v>4621</v>
      </c>
      <c r="FAF4" s="127" t="s">
        <v>4622</v>
      </c>
      <c r="FAG4" s="127" t="s">
        <v>4623</v>
      </c>
      <c r="FAH4" s="127" t="s">
        <v>4624</v>
      </c>
      <c r="FAI4" s="127" t="s">
        <v>4625</v>
      </c>
      <c r="FAJ4" s="127" t="s">
        <v>4626</v>
      </c>
      <c r="FAK4" s="127" t="s">
        <v>4627</v>
      </c>
      <c r="FAL4" s="127" t="s">
        <v>4628</v>
      </c>
      <c r="FAM4" s="127" t="s">
        <v>4629</v>
      </c>
      <c r="FAN4" s="127" t="s">
        <v>4630</v>
      </c>
      <c r="FAO4" s="127" t="s">
        <v>4631</v>
      </c>
      <c r="FAP4" s="127" t="s">
        <v>4632</v>
      </c>
      <c r="FAQ4" s="127" t="s">
        <v>4633</v>
      </c>
      <c r="FAR4" s="127" t="s">
        <v>4634</v>
      </c>
      <c r="FAS4" s="127" t="s">
        <v>4635</v>
      </c>
      <c r="FAT4" s="127" t="s">
        <v>4636</v>
      </c>
      <c r="FAU4" s="127" t="s">
        <v>4637</v>
      </c>
      <c r="FAV4" s="127" t="s">
        <v>4638</v>
      </c>
      <c r="FAW4" s="127" t="s">
        <v>4639</v>
      </c>
      <c r="FAX4" s="127" t="s">
        <v>4640</v>
      </c>
      <c r="FAY4" s="127" t="s">
        <v>4641</v>
      </c>
      <c r="FAZ4" s="127" t="s">
        <v>4642</v>
      </c>
      <c r="FBA4" s="127" t="s">
        <v>4643</v>
      </c>
      <c r="FBB4" s="127" t="s">
        <v>4644</v>
      </c>
      <c r="FBC4" s="127" t="s">
        <v>4645</v>
      </c>
      <c r="FBD4" s="127" t="s">
        <v>4646</v>
      </c>
      <c r="FBE4" s="127" t="s">
        <v>4647</v>
      </c>
      <c r="FBF4" s="127" t="s">
        <v>4648</v>
      </c>
      <c r="FBG4" s="127" t="s">
        <v>4649</v>
      </c>
      <c r="FBH4" s="127" t="s">
        <v>4650</v>
      </c>
      <c r="FBI4" s="127" t="s">
        <v>4651</v>
      </c>
      <c r="FBJ4" s="127" t="s">
        <v>4652</v>
      </c>
      <c r="FBK4" s="127" t="s">
        <v>4653</v>
      </c>
      <c r="FBL4" s="127" t="s">
        <v>4654</v>
      </c>
      <c r="FBM4" s="127" t="s">
        <v>4655</v>
      </c>
      <c r="FBN4" s="127" t="s">
        <v>4656</v>
      </c>
      <c r="FBO4" s="127" t="s">
        <v>4657</v>
      </c>
      <c r="FBP4" s="127" t="s">
        <v>4658</v>
      </c>
      <c r="FBQ4" s="127" t="s">
        <v>4659</v>
      </c>
      <c r="FBR4" s="127" t="s">
        <v>4660</v>
      </c>
      <c r="FBS4" s="127" t="s">
        <v>4661</v>
      </c>
      <c r="FBT4" s="127" t="s">
        <v>4662</v>
      </c>
      <c r="FBU4" s="127" t="s">
        <v>4663</v>
      </c>
      <c r="FBV4" s="127" t="s">
        <v>4664</v>
      </c>
      <c r="FBW4" s="127" t="s">
        <v>4665</v>
      </c>
      <c r="FBX4" s="127" t="s">
        <v>4666</v>
      </c>
      <c r="FBY4" s="127" t="s">
        <v>4667</v>
      </c>
      <c r="FBZ4" s="127" t="s">
        <v>4668</v>
      </c>
      <c r="FCA4" s="127" t="s">
        <v>4669</v>
      </c>
      <c r="FCB4" s="127" t="s">
        <v>4670</v>
      </c>
      <c r="FCC4" s="127" t="s">
        <v>4671</v>
      </c>
      <c r="FCD4" s="127" t="s">
        <v>4672</v>
      </c>
      <c r="FCE4" s="127" t="s">
        <v>4673</v>
      </c>
      <c r="FCF4" s="127" t="s">
        <v>4674</v>
      </c>
      <c r="FCG4" s="127" t="s">
        <v>4675</v>
      </c>
      <c r="FCH4" s="127" t="s">
        <v>4676</v>
      </c>
      <c r="FCI4" s="127" t="s">
        <v>4677</v>
      </c>
      <c r="FCJ4" s="127" t="s">
        <v>4678</v>
      </c>
      <c r="FCK4" s="127" t="s">
        <v>4679</v>
      </c>
      <c r="FCL4" s="127" t="s">
        <v>4680</v>
      </c>
      <c r="FCM4" s="127" t="s">
        <v>4681</v>
      </c>
      <c r="FCN4" s="127" t="s">
        <v>4682</v>
      </c>
      <c r="FCO4" s="127" t="s">
        <v>4683</v>
      </c>
      <c r="FCP4" s="127" t="s">
        <v>4684</v>
      </c>
      <c r="FCQ4" s="127" t="s">
        <v>4685</v>
      </c>
      <c r="FCR4" s="127" t="s">
        <v>4686</v>
      </c>
      <c r="FCS4" s="127" t="s">
        <v>4687</v>
      </c>
      <c r="FCT4" s="127" t="s">
        <v>4688</v>
      </c>
      <c r="FCU4" s="127" t="s">
        <v>4689</v>
      </c>
      <c r="FCV4" s="127" t="s">
        <v>4690</v>
      </c>
      <c r="FCW4" s="127" t="s">
        <v>4691</v>
      </c>
      <c r="FCX4" s="127" t="s">
        <v>4692</v>
      </c>
      <c r="FCY4" s="127" t="s">
        <v>4693</v>
      </c>
      <c r="FCZ4" s="127" t="s">
        <v>4694</v>
      </c>
      <c r="FDA4" s="127" t="s">
        <v>4695</v>
      </c>
      <c r="FDB4" s="127" t="s">
        <v>4696</v>
      </c>
      <c r="FDC4" s="127" t="s">
        <v>4697</v>
      </c>
      <c r="FDD4" s="127" t="s">
        <v>4698</v>
      </c>
      <c r="FDE4" s="127" t="s">
        <v>4699</v>
      </c>
      <c r="FDF4" s="127" t="s">
        <v>4700</v>
      </c>
      <c r="FDG4" s="127" t="s">
        <v>4701</v>
      </c>
      <c r="FDH4" s="127" t="s">
        <v>4702</v>
      </c>
      <c r="FDI4" s="127" t="s">
        <v>4703</v>
      </c>
      <c r="FDJ4" s="127" t="s">
        <v>4704</v>
      </c>
      <c r="FDK4" s="127" t="s">
        <v>4705</v>
      </c>
      <c r="FDL4" s="127" t="s">
        <v>4706</v>
      </c>
      <c r="FDM4" s="127" t="s">
        <v>4707</v>
      </c>
      <c r="FDN4" s="127" t="s">
        <v>4708</v>
      </c>
      <c r="FDO4" s="127" t="s">
        <v>4709</v>
      </c>
      <c r="FDP4" s="127" t="s">
        <v>4710</v>
      </c>
      <c r="FDQ4" s="127" t="s">
        <v>4711</v>
      </c>
      <c r="FDR4" s="127" t="s">
        <v>4712</v>
      </c>
      <c r="FDS4" s="127" t="s">
        <v>4713</v>
      </c>
      <c r="FDT4" s="127" t="s">
        <v>4714</v>
      </c>
      <c r="FDU4" s="127" t="s">
        <v>4715</v>
      </c>
      <c r="FDV4" s="127" t="s">
        <v>4716</v>
      </c>
      <c r="FDW4" s="127" t="s">
        <v>4717</v>
      </c>
      <c r="FDX4" s="127" t="s">
        <v>4718</v>
      </c>
      <c r="FDY4" s="127" t="s">
        <v>4719</v>
      </c>
      <c r="FDZ4" s="127" t="s">
        <v>4720</v>
      </c>
      <c r="FEA4" s="127" t="s">
        <v>4721</v>
      </c>
      <c r="FEB4" s="127" t="s">
        <v>4722</v>
      </c>
      <c r="FEC4" s="127" t="s">
        <v>4723</v>
      </c>
      <c r="FED4" s="127" t="s">
        <v>4724</v>
      </c>
      <c r="FEE4" s="127" t="s">
        <v>4725</v>
      </c>
      <c r="FEF4" s="127" t="s">
        <v>4726</v>
      </c>
      <c r="FEG4" s="127" t="s">
        <v>4727</v>
      </c>
      <c r="FEH4" s="127" t="s">
        <v>4728</v>
      </c>
      <c r="FEI4" s="127" t="s">
        <v>4729</v>
      </c>
      <c r="FEJ4" s="127" t="s">
        <v>4730</v>
      </c>
      <c r="FEK4" s="127" t="s">
        <v>4731</v>
      </c>
      <c r="FEL4" s="127" t="s">
        <v>4732</v>
      </c>
      <c r="FEM4" s="127" t="s">
        <v>4733</v>
      </c>
      <c r="FEN4" s="127" t="s">
        <v>4734</v>
      </c>
      <c r="FEO4" s="127" t="s">
        <v>4735</v>
      </c>
      <c r="FEP4" s="127" t="s">
        <v>4736</v>
      </c>
      <c r="FEQ4" s="127" t="s">
        <v>4737</v>
      </c>
      <c r="FER4" s="127" t="s">
        <v>4738</v>
      </c>
      <c r="FES4" s="127" t="s">
        <v>4739</v>
      </c>
      <c r="FET4" s="127" t="s">
        <v>4740</v>
      </c>
      <c r="FEU4" s="127" t="s">
        <v>4741</v>
      </c>
      <c r="FEV4" s="127" t="s">
        <v>4742</v>
      </c>
      <c r="FEW4" s="127" t="s">
        <v>4743</v>
      </c>
      <c r="FEX4" s="127" t="s">
        <v>4744</v>
      </c>
      <c r="FEY4" s="127" t="s">
        <v>4745</v>
      </c>
      <c r="FEZ4" s="127" t="s">
        <v>4746</v>
      </c>
      <c r="FFA4" s="127" t="s">
        <v>4747</v>
      </c>
      <c r="FFB4" s="127" t="s">
        <v>4748</v>
      </c>
      <c r="FFC4" s="127" t="s">
        <v>4749</v>
      </c>
      <c r="FFD4" s="127" t="s">
        <v>4750</v>
      </c>
      <c r="FFE4" s="127" t="s">
        <v>4751</v>
      </c>
      <c r="FFF4" s="127" t="s">
        <v>4752</v>
      </c>
      <c r="FFG4" s="127" t="s">
        <v>4753</v>
      </c>
      <c r="FFH4" s="127" t="s">
        <v>4754</v>
      </c>
      <c r="FFI4" s="127" t="s">
        <v>4755</v>
      </c>
      <c r="FFJ4" s="127" t="s">
        <v>4756</v>
      </c>
      <c r="FFK4" s="127" t="s">
        <v>4757</v>
      </c>
      <c r="FFL4" s="127" t="s">
        <v>4758</v>
      </c>
      <c r="FFM4" s="127" t="s">
        <v>4759</v>
      </c>
      <c r="FFN4" s="127" t="s">
        <v>4760</v>
      </c>
      <c r="FFO4" s="127" t="s">
        <v>4761</v>
      </c>
      <c r="FFP4" s="127" t="s">
        <v>4762</v>
      </c>
      <c r="FFQ4" s="127" t="s">
        <v>4763</v>
      </c>
      <c r="FFR4" s="127" t="s">
        <v>4764</v>
      </c>
      <c r="FFS4" s="127" t="s">
        <v>4765</v>
      </c>
      <c r="FFT4" s="127" t="s">
        <v>4766</v>
      </c>
      <c r="FFU4" s="127" t="s">
        <v>4767</v>
      </c>
      <c r="FFV4" s="127" t="s">
        <v>4768</v>
      </c>
      <c r="FFW4" s="127" t="s">
        <v>4769</v>
      </c>
      <c r="FFX4" s="127" t="s">
        <v>4770</v>
      </c>
      <c r="FFY4" s="127" t="s">
        <v>4771</v>
      </c>
      <c r="FFZ4" s="127" t="s">
        <v>4772</v>
      </c>
      <c r="FGA4" s="127" t="s">
        <v>4773</v>
      </c>
      <c r="FGB4" s="127" t="s">
        <v>4774</v>
      </c>
      <c r="FGC4" s="127" t="s">
        <v>4775</v>
      </c>
      <c r="FGD4" s="127" t="s">
        <v>4776</v>
      </c>
      <c r="FGE4" s="127" t="s">
        <v>4777</v>
      </c>
      <c r="FGF4" s="127" t="s">
        <v>4778</v>
      </c>
      <c r="FGG4" s="127" t="s">
        <v>4779</v>
      </c>
      <c r="FGH4" s="127" t="s">
        <v>4780</v>
      </c>
      <c r="FGI4" s="127" t="s">
        <v>4781</v>
      </c>
      <c r="FGJ4" s="127" t="s">
        <v>4782</v>
      </c>
      <c r="FGK4" s="127" t="s">
        <v>4783</v>
      </c>
      <c r="FGL4" s="127" t="s">
        <v>4784</v>
      </c>
      <c r="FGM4" s="127" t="s">
        <v>4785</v>
      </c>
      <c r="FGN4" s="127" t="s">
        <v>4786</v>
      </c>
      <c r="FGO4" s="127" t="s">
        <v>4787</v>
      </c>
      <c r="FGP4" s="127" t="s">
        <v>4788</v>
      </c>
      <c r="FGQ4" s="127" t="s">
        <v>4789</v>
      </c>
      <c r="FGR4" s="127" t="s">
        <v>4790</v>
      </c>
      <c r="FGS4" s="127" t="s">
        <v>4791</v>
      </c>
      <c r="FGT4" s="127" t="s">
        <v>4792</v>
      </c>
      <c r="FGU4" s="127" t="s">
        <v>4793</v>
      </c>
      <c r="FGV4" s="127" t="s">
        <v>4794</v>
      </c>
      <c r="FGW4" s="127" t="s">
        <v>4795</v>
      </c>
      <c r="FGX4" s="127" t="s">
        <v>4796</v>
      </c>
      <c r="FGY4" s="127" t="s">
        <v>4797</v>
      </c>
      <c r="FGZ4" s="127" t="s">
        <v>4798</v>
      </c>
      <c r="FHA4" s="127" t="s">
        <v>4799</v>
      </c>
      <c r="FHB4" s="127" t="s">
        <v>4800</v>
      </c>
      <c r="FHC4" s="127" t="s">
        <v>4801</v>
      </c>
      <c r="FHD4" s="127" t="s">
        <v>4802</v>
      </c>
      <c r="FHE4" s="127" t="s">
        <v>4803</v>
      </c>
      <c r="FHF4" s="127" t="s">
        <v>4804</v>
      </c>
      <c r="FHG4" s="127" t="s">
        <v>4805</v>
      </c>
      <c r="FHH4" s="127" t="s">
        <v>4806</v>
      </c>
      <c r="FHI4" s="127" t="s">
        <v>4807</v>
      </c>
      <c r="FHJ4" s="127" t="s">
        <v>4808</v>
      </c>
      <c r="FHK4" s="127" t="s">
        <v>4809</v>
      </c>
      <c r="FHL4" s="127" t="s">
        <v>4810</v>
      </c>
      <c r="FHM4" s="127" t="s">
        <v>4811</v>
      </c>
      <c r="FHN4" s="127" t="s">
        <v>4812</v>
      </c>
      <c r="FHO4" s="127" t="s">
        <v>4813</v>
      </c>
      <c r="FHP4" s="127" t="s">
        <v>4814</v>
      </c>
      <c r="FHQ4" s="127" t="s">
        <v>4815</v>
      </c>
      <c r="FHR4" s="127" t="s">
        <v>4816</v>
      </c>
      <c r="FHS4" s="127" t="s">
        <v>4817</v>
      </c>
      <c r="FHT4" s="127" t="s">
        <v>4818</v>
      </c>
      <c r="FHU4" s="127" t="s">
        <v>4819</v>
      </c>
      <c r="FHV4" s="127" t="s">
        <v>4820</v>
      </c>
      <c r="FHW4" s="127" t="s">
        <v>4821</v>
      </c>
      <c r="FHX4" s="127" t="s">
        <v>4822</v>
      </c>
      <c r="FHY4" s="127" t="s">
        <v>4823</v>
      </c>
      <c r="FHZ4" s="127" t="s">
        <v>4824</v>
      </c>
      <c r="FIA4" s="127" t="s">
        <v>4825</v>
      </c>
      <c r="FIB4" s="127" t="s">
        <v>4826</v>
      </c>
      <c r="FIC4" s="127" t="s">
        <v>4827</v>
      </c>
      <c r="FID4" s="127" t="s">
        <v>4828</v>
      </c>
      <c r="FIE4" s="127" t="s">
        <v>4829</v>
      </c>
      <c r="FIF4" s="127" t="s">
        <v>4830</v>
      </c>
      <c r="FIG4" s="127" t="s">
        <v>4831</v>
      </c>
      <c r="FIH4" s="127" t="s">
        <v>4832</v>
      </c>
      <c r="FII4" s="127" t="s">
        <v>4833</v>
      </c>
      <c r="FIJ4" s="127" t="s">
        <v>4834</v>
      </c>
      <c r="FIK4" s="127" t="s">
        <v>4835</v>
      </c>
      <c r="FIL4" s="127" t="s">
        <v>4836</v>
      </c>
      <c r="FIM4" s="127" t="s">
        <v>4837</v>
      </c>
      <c r="FIN4" s="127" t="s">
        <v>4838</v>
      </c>
      <c r="FIO4" s="127" t="s">
        <v>4839</v>
      </c>
      <c r="FIP4" s="127" t="s">
        <v>4840</v>
      </c>
      <c r="FIQ4" s="127" t="s">
        <v>4841</v>
      </c>
      <c r="FIR4" s="127" t="s">
        <v>4842</v>
      </c>
      <c r="FIS4" s="127" t="s">
        <v>4843</v>
      </c>
      <c r="FIT4" s="127" t="s">
        <v>4844</v>
      </c>
      <c r="FIU4" s="127" t="s">
        <v>4845</v>
      </c>
      <c r="FIV4" s="127" t="s">
        <v>4846</v>
      </c>
      <c r="FIW4" s="127" t="s">
        <v>4847</v>
      </c>
      <c r="FIX4" s="127" t="s">
        <v>4848</v>
      </c>
      <c r="FIY4" s="127" t="s">
        <v>4849</v>
      </c>
      <c r="FIZ4" s="127" t="s">
        <v>4850</v>
      </c>
      <c r="FJA4" s="127" t="s">
        <v>4851</v>
      </c>
      <c r="FJB4" s="127" t="s">
        <v>4852</v>
      </c>
      <c r="FJC4" s="127" t="s">
        <v>4853</v>
      </c>
      <c r="FJD4" s="127" t="s">
        <v>4854</v>
      </c>
      <c r="FJE4" s="127" t="s">
        <v>4855</v>
      </c>
      <c r="FJF4" s="127" t="s">
        <v>4856</v>
      </c>
      <c r="FJG4" s="127" t="s">
        <v>4857</v>
      </c>
      <c r="FJH4" s="127" t="s">
        <v>4858</v>
      </c>
      <c r="FJI4" s="127" t="s">
        <v>4859</v>
      </c>
      <c r="FJJ4" s="127" t="s">
        <v>4860</v>
      </c>
      <c r="FJK4" s="127" t="s">
        <v>4861</v>
      </c>
      <c r="FJL4" s="127" t="s">
        <v>4862</v>
      </c>
      <c r="FJM4" s="127" t="s">
        <v>4863</v>
      </c>
      <c r="FJN4" s="127" t="s">
        <v>4864</v>
      </c>
      <c r="FJO4" s="127" t="s">
        <v>4865</v>
      </c>
      <c r="FJP4" s="127" t="s">
        <v>4866</v>
      </c>
      <c r="FJQ4" s="127" t="s">
        <v>4867</v>
      </c>
      <c r="FJR4" s="127" t="s">
        <v>4868</v>
      </c>
      <c r="FJS4" s="127" t="s">
        <v>4869</v>
      </c>
      <c r="FJT4" s="127" t="s">
        <v>4870</v>
      </c>
      <c r="FJU4" s="127" t="s">
        <v>4871</v>
      </c>
      <c r="FJV4" s="127" t="s">
        <v>4872</v>
      </c>
      <c r="FJW4" s="127" t="s">
        <v>4873</v>
      </c>
      <c r="FJX4" s="127" t="s">
        <v>4874</v>
      </c>
      <c r="FJY4" s="127" t="s">
        <v>4875</v>
      </c>
      <c r="FJZ4" s="127" t="s">
        <v>4876</v>
      </c>
      <c r="FKA4" s="127" t="s">
        <v>4877</v>
      </c>
      <c r="FKB4" s="127" t="s">
        <v>4878</v>
      </c>
      <c r="FKC4" s="127" t="s">
        <v>4879</v>
      </c>
      <c r="FKD4" s="127" t="s">
        <v>4880</v>
      </c>
      <c r="FKE4" s="127" t="s">
        <v>4881</v>
      </c>
      <c r="FKF4" s="127" t="s">
        <v>4882</v>
      </c>
      <c r="FKG4" s="127" t="s">
        <v>4883</v>
      </c>
      <c r="FKH4" s="127" t="s">
        <v>4884</v>
      </c>
      <c r="FKI4" s="127" t="s">
        <v>4885</v>
      </c>
      <c r="FKJ4" s="127" t="s">
        <v>4886</v>
      </c>
      <c r="FKK4" s="127" t="s">
        <v>4887</v>
      </c>
      <c r="FKL4" s="127" t="s">
        <v>4888</v>
      </c>
      <c r="FKM4" s="127" t="s">
        <v>4889</v>
      </c>
      <c r="FKN4" s="127" t="s">
        <v>4890</v>
      </c>
      <c r="FKO4" s="127" t="s">
        <v>4891</v>
      </c>
      <c r="FKP4" s="127" t="s">
        <v>4892</v>
      </c>
      <c r="FKQ4" s="127" t="s">
        <v>4893</v>
      </c>
      <c r="FKR4" s="127" t="s">
        <v>4894</v>
      </c>
      <c r="FKS4" s="127" t="s">
        <v>4895</v>
      </c>
      <c r="FKT4" s="127" t="s">
        <v>4896</v>
      </c>
      <c r="FKU4" s="127" t="s">
        <v>4897</v>
      </c>
      <c r="FKV4" s="127" t="s">
        <v>4898</v>
      </c>
      <c r="FKW4" s="127" t="s">
        <v>4899</v>
      </c>
      <c r="FKX4" s="127" t="s">
        <v>4900</v>
      </c>
      <c r="FKY4" s="127" t="s">
        <v>4901</v>
      </c>
      <c r="FKZ4" s="127" t="s">
        <v>4902</v>
      </c>
      <c r="FLA4" s="127" t="s">
        <v>4903</v>
      </c>
      <c r="FLB4" s="127" t="s">
        <v>4904</v>
      </c>
      <c r="FLC4" s="127" t="s">
        <v>4905</v>
      </c>
      <c r="FLD4" s="127" t="s">
        <v>4906</v>
      </c>
      <c r="FLE4" s="127" t="s">
        <v>4907</v>
      </c>
      <c r="FLF4" s="127" t="s">
        <v>4908</v>
      </c>
      <c r="FLG4" s="127" t="s">
        <v>4909</v>
      </c>
      <c r="FLH4" s="127" t="s">
        <v>4910</v>
      </c>
      <c r="FLI4" s="127" t="s">
        <v>4911</v>
      </c>
      <c r="FLJ4" s="127" t="s">
        <v>4912</v>
      </c>
      <c r="FLK4" s="127" t="s">
        <v>4913</v>
      </c>
      <c r="FLL4" s="127" t="s">
        <v>4914</v>
      </c>
      <c r="FLM4" s="127" t="s">
        <v>4915</v>
      </c>
      <c r="FLN4" s="127" t="s">
        <v>4916</v>
      </c>
      <c r="FLO4" s="127" t="s">
        <v>4917</v>
      </c>
      <c r="FLP4" s="127" t="s">
        <v>4918</v>
      </c>
      <c r="FLQ4" s="127" t="s">
        <v>4919</v>
      </c>
      <c r="FLR4" s="127" t="s">
        <v>4920</v>
      </c>
      <c r="FLS4" s="127" t="s">
        <v>4921</v>
      </c>
      <c r="FLT4" s="127" t="s">
        <v>4922</v>
      </c>
      <c r="FLU4" s="127" t="s">
        <v>4923</v>
      </c>
      <c r="FLV4" s="127" t="s">
        <v>4924</v>
      </c>
      <c r="FLW4" s="127" t="s">
        <v>4925</v>
      </c>
      <c r="FLX4" s="127" t="s">
        <v>4926</v>
      </c>
      <c r="FLY4" s="127" t="s">
        <v>4927</v>
      </c>
      <c r="FLZ4" s="127" t="s">
        <v>4928</v>
      </c>
      <c r="FMA4" s="127" t="s">
        <v>4929</v>
      </c>
      <c r="FMB4" s="127" t="s">
        <v>4930</v>
      </c>
      <c r="FMC4" s="127" t="s">
        <v>4931</v>
      </c>
      <c r="FMD4" s="127" t="s">
        <v>4932</v>
      </c>
      <c r="FME4" s="127" t="s">
        <v>4933</v>
      </c>
      <c r="FMF4" s="127" t="s">
        <v>4934</v>
      </c>
      <c r="FMG4" s="127" t="s">
        <v>4935</v>
      </c>
      <c r="FMH4" s="127" t="s">
        <v>4936</v>
      </c>
      <c r="FMI4" s="127" t="s">
        <v>4937</v>
      </c>
      <c r="FMJ4" s="127" t="s">
        <v>4938</v>
      </c>
      <c r="FMK4" s="127" t="s">
        <v>4939</v>
      </c>
      <c r="FML4" s="127" t="s">
        <v>4940</v>
      </c>
      <c r="FMM4" s="127" t="s">
        <v>4941</v>
      </c>
      <c r="FMN4" s="127" t="s">
        <v>4942</v>
      </c>
      <c r="FMO4" s="127" t="s">
        <v>4943</v>
      </c>
      <c r="FMP4" s="127" t="s">
        <v>4944</v>
      </c>
      <c r="FMQ4" s="127" t="s">
        <v>4945</v>
      </c>
      <c r="FMR4" s="127" t="s">
        <v>4946</v>
      </c>
      <c r="FMS4" s="127" t="s">
        <v>4947</v>
      </c>
      <c r="FMT4" s="127" t="s">
        <v>4948</v>
      </c>
      <c r="FMU4" s="127" t="s">
        <v>4949</v>
      </c>
      <c r="FMV4" s="127" t="s">
        <v>4950</v>
      </c>
      <c r="FMW4" s="127" t="s">
        <v>4951</v>
      </c>
      <c r="FMX4" s="127" t="s">
        <v>4952</v>
      </c>
      <c r="FMY4" s="127" t="s">
        <v>4953</v>
      </c>
      <c r="FMZ4" s="127" t="s">
        <v>4954</v>
      </c>
      <c r="FNA4" s="127" t="s">
        <v>4955</v>
      </c>
      <c r="FNB4" s="127" t="s">
        <v>4956</v>
      </c>
      <c r="FNC4" s="127" t="s">
        <v>4957</v>
      </c>
      <c r="FND4" s="127" t="s">
        <v>4958</v>
      </c>
      <c r="FNE4" s="127" t="s">
        <v>4959</v>
      </c>
      <c r="FNF4" s="127" t="s">
        <v>4960</v>
      </c>
      <c r="FNG4" s="127" t="s">
        <v>4961</v>
      </c>
      <c r="FNH4" s="127" t="s">
        <v>4962</v>
      </c>
      <c r="FNI4" s="127" t="s">
        <v>4963</v>
      </c>
      <c r="FNJ4" s="127" t="s">
        <v>4964</v>
      </c>
      <c r="FNK4" s="127" t="s">
        <v>4965</v>
      </c>
      <c r="FNL4" s="127" t="s">
        <v>4966</v>
      </c>
      <c r="FNM4" s="127" t="s">
        <v>4967</v>
      </c>
      <c r="FNN4" s="127" t="s">
        <v>4968</v>
      </c>
      <c r="FNO4" s="127" t="s">
        <v>4969</v>
      </c>
      <c r="FNP4" s="127" t="s">
        <v>4970</v>
      </c>
      <c r="FNQ4" s="127" t="s">
        <v>4971</v>
      </c>
      <c r="FNR4" s="127" t="s">
        <v>4972</v>
      </c>
      <c r="FNS4" s="127" t="s">
        <v>4973</v>
      </c>
      <c r="FNT4" s="127" t="s">
        <v>4974</v>
      </c>
      <c r="FNU4" s="127" t="s">
        <v>4975</v>
      </c>
      <c r="FNV4" s="127" t="s">
        <v>4976</v>
      </c>
      <c r="FNW4" s="127" t="s">
        <v>4977</v>
      </c>
      <c r="FNX4" s="127" t="s">
        <v>4978</v>
      </c>
      <c r="FNY4" s="127" t="s">
        <v>4979</v>
      </c>
      <c r="FNZ4" s="127" t="s">
        <v>4980</v>
      </c>
      <c r="FOA4" s="127" t="s">
        <v>4981</v>
      </c>
      <c r="FOB4" s="127" t="s">
        <v>4982</v>
      </c>
      <c r="FOC4" s="127" t="s">
        <v>4983</v>
      </c>
      <c r="FOD4" s="127" t="s">
        <v>4984</v>
      </c>
      <c r="FOE4" s="127" t="s">
        <v>4985</v>
      </c>
      <c r="FOF4" s="127" t="s">
        <v>4986</v>
      </c>
      <c r="FOG4" s="127" t="s">
        <v>4987</v>
      </c>
      <c r="FOH4" s="127" t="s">
        <v>4988</v>
      </c>
      <c r="FOI4" s="127" t="s">
        <v>4989</v>
      </c>
      <c r="FOJ4" s="127" t="s">
        <v>4990</v>
      </c>
      <c r="FOK4" s="127" t="s">
        <v>4991</v>
      </c>
      <c r="FOL4" s="127" t="s">
        <v>4992</v>
      </c>
      <c r="FOM4" s="127" t="s">
        <v>4993</v>
      </c>
      <c r="FON4" s="127" t="s">
        <v>4994</v>
      </c>
      <c r="FOO4" s="127" t="s">
        <v>4995</v>
      </c>
      <c r="FOP4" s="127" t="s">
        <v>4996</v>
      </c>
      <c r="FOQ4" s="127" t="s">
        <v>4997</v>
      </c>
      <c r="FOR4" s="127" t="s">
        <v>4998</v>
      </c>
      <c r="FOS4" s="127" t="s">
        <v>4999</v>
      </c>
      <c r="FOT4" s="127" t="s">
        <v>5000</v>
      </c>
      <c r="FOU4" s="127" t="s">
        <v>5001</v>
      </c>
      <c r="FOV4" s="127" t="s">
        <v>5002</v>
      </c>
      <c r="FOW4" s="127" t="s">
        <v>5003</v>
      </c>
      <c r="FOX4" s="127" t="s">
        <v>5004</v>
      </c>
      <c r="FOY4" s="127" t="s">
        <v>5005</v>
      </c>
      <c r="FOZ4" s="127" t="s">
        <v>5006</v>
      </c>
      <c r="FPA4" s="127" t="s">
        <v>5007</v>
      </c>
      <c r="FPB4" s="127" t="s">
        <v>5008</v>
      </c>
      <c r="FPC4" s="127" t="s">
        <v>5009</v>
      </c>
      <c r="FPD4" s="127" t="s">
        <v>5010</v>
      </c>
      <c r="FPE4" s="127" t="s">
        <v>5011</v>
      </c>
      <c r="FPF4" s="127" t="s">
        <v>5012</v>
      </c>
      <c r="FPG4" s="127" t="s">
        <v>5013</v>
      </c>
      <c r="FPH4" s="127" t="s">
        <v>5014</v>
      </c>
      <c r="FPI4" s="127" t="s">
        <v>5015</v>
      </c>
      <c r="FPJ4" s="127" t="s">
        <v>5016</v>
      </c>
      <c r="FPK4" s="127" t="s">
        <v>5017</v>
      </c>
      <c r="FPL4" s="127" t="s">
        <v>5018</v>
      </c>
      <c r="FPM4" s="127" t="s">
        <v>5019</v>
      </c>
      <c r="FPN4" s="127" t="s">
        <v>5020</v>
      </c>
      <c r="FPO4" s="127" t="s">
        <v>5021</v>
      </c>
      <c r="FPP4" s="127" t="s">
        <v>5022</v>
      </c>
      <c r="FPQ4" s="127" t="s">
        <v>5023</v>
      </c>
      <c r="FPR4" s="127" t="s">
        <v>5024</v>
      </c>
      <c r="FPS4" s="127" t="s">
        <v>5025</v>
      </c>
      <c r="FPT4" s="127" t="s">
        <v>5026</v>
      </c>
      <c r="FPU4" s="127" t="s">
        <v>5027</v>
      </c>
      <c r="FPV4" s="127" t="s">
        <v>5028</v>
      </c>
      <c r="FPW4" s="127" t="s">
        <v>5029</v>
      </c>
      <c r="FPX4" s="127" t="s">
        <v>5030</v>
      </c>
      <c r="FPY4" s="127" t="s">
        <v>5031</v>
      </c>
      <c r="FPZ4" s="127" t="s">
        <v>5032</v>
      </c>
      <c r="FQA4" s="127" t="s">
        <v>5033</v>
      </c>
      <c r="FQB4" s="127" t="s">
        <v>5034</v>
      </c>
      <c r="FQC4" s="127" t="s">
        <v>5035</v>
      </c>
      <c r="FQD4" s="127" t="s">
        <v>5036</v>
      </c>
      <c r="FQE4" s="127" t="s">
        <v>5037</v>
      </c>
      <c r="FQF4" s="127" t="s">
        <v>5038</v>
      </c>
      <c r="FQG4" s="127" t="s">
        <v>5039</v>
      </c>
      <c r="FQH4" s="127" t="s">
        <v>5040</v>
      </c>
      <c r="FQI4" s="127" t="s">
        <v>5041</v>
      </c>
      <c r="FQJ4" s="127" t="s">
        <v>5042</v>
      </c>
      <c r="FQK4" s="127" t="s">
        <v>5043</v>
      </c>
      <c r="FQL4" s="127" t="s">
        <v>5044</v>
      </c>
      <c r="FQM4" s="127" t="s">
        <v>5045</v>
      </c>
      <c r="FQN4" s="127" t="s">
        <v>5046</v>
      </c>
      <c r="FQO4" s="127" t="s">
        <v>5047</v>
      </c>
      <c r="FQP4" s="127" t="s">
        <v>5048</v>
      </c>
      <c r="FQQ4" s="127" t="s">
        <v>5049</v>
      </c>
      <c r="FQR4" s="127" t="s">
        <v>5050</v>
      </c>
      <c r="FQS4" s="127" t="s">
        <v>5051</v>
      </c>
      <c r="FQT4" s="127" t="s">
        <v>5052</v>
      </c>
      <c r="FQU4" s="127" t="s">
        <v>5053</v>
      </c>
      <c r="FQV4" s="127" t="s">
        <v>5054</v>
      </c>
      <c r="FQW4" s="127" t="s">
        <v>5055</v>
      </c>
      <c r="FQX4" s="127" t="s">
        <v>5056</v>
      </c>
      <c r="FQY4" s="127" t="s">
        <v>5057</v>
      </c>
      <c r="FQZ4" s="127" t="s">
        <v>5058</v>
      </c>
      <c r="FRA4" s="127" t="s">
        <v>5059</v>
      </c>
      <c r="FRB4" s="127" t="s">
        <v>5060</v>
      </c>
      <c r="FRC4" s="127" t="s">
        <v>5061</v>
      </c>
      <c r="FRD4" s="127" t="s">
        <v>5062</v>
      </c>
      <c r="FRE4" s="127" t="s">
        <v>5063</v>
      </c>
      <c r="FRF4" s="127" t="s">
        <v>5064</v>
      </c>
      <c r="FRG4" s="127" t="s">
        <v>5065</v>
      </c>
      <c r="FRH4" s="127" t="s">
        <v>5066</v>
      </c>
      <c r="FRI4" s="127" t="s">
        <v>5067</v>
      </c>
      <c r="FRJ4" s="127" t="s">
        <v>5068</v>
      </c>
      <c r="FRK4" s="127" t="s">
        <v>5069</v>
      </c>
      <c r="FRL4" s="127" t="s">
        <v>5070</v>
      </c>
      <c r="FRM4" s="127" t="s">
        <v>5071</v>
      </c>
      <c r="FRN4" s="127" t="s">
        <v>5072</v>
      </c>
      <c r="FRO4" s="127" t="s">
        <v>5073</v>
      </c>
      <c r="FRP4" s="127" t="s">
        <v>5074</v>
      </c>
      <c r="FRQ4" s="127" t="s">
        <v>5075</v>
      </c>
      <c r="FRR4" s="127" t="s">
        <v>5076</v>
      </c>
      <c r="FRS4" s="127" t="s">
        <v>5077</v>
      </c>
      <c r="FRT4" s="127" t="s">
        <v>5078</v>
      </c>
      <c r="FRU4" s="127" t="s">
        <v>5079</v>
      </c>
      <c r="FRV4" s="127" t="s">
        <v>5080</v>
      </c>
      <c r="FRW4" s="127" t="s">
        <v>5081</v>
      </c>
      <c r="FRX4" s="127" t="s">
        <v>5082</v>
      </c>
      <c r="FRY4" s="127" t="s">
        <v>5083</v>
      </c>
      <c r="FRZ4" s="127" t="s">
        <v>5084</v>
      </c>
      <c r="FSA4" s="127" t="s">
        <v>5085</v>
      </c>
      <c r="FSB4" s="127" t="s">
        <v>5086</v>
      </c>
      <c r="FSC4" s="127" t="s">
        <v>5087</v>
      </c>
      <c r="FSD4" s="127" t="s">
        <v>5088</v>
      </c>
      <c r="FSE4" s="127" t="s">
        <v>5089</v>
      </c>
      <c r="FSF4" s="127" t="s">
        <v>5090</v>
      </c>
      <c r="FSG4" s="127" t="s">
        <v>5091</v>
      </c>
      <c r="FSH4" s="127" t="s">
        <v>5092</v>
      </c>
      <c r="FSI4" s="127" t="s">
        <v>5093</v>
      </c>
      <c r="FSJ4" s="127" t="s">
        <v>5094</v>
      </c>
      <c r="FSK4" s="127" t="s">
        <v>5095</v>
      </c>
      <c r="FSL4" s="127" t="s">
        <v>5096</v>
      </c>
      <c r="FSM4" s="127" t="s">
        <v>5097</v>
      </c>
      <c r="FSN4" s="127" t="s">
        <v>5098</v>
      </c>
      <c r="FSO4" s="127" t="s">
        <v>5099</v>
      </c>
      <c r="FSP4" s="127" t="s">
        <v>5100</v>
      </c>
      <c r="FSQ4" s="127" t="s">
        <v>5101</v>
      </c>
      <c r="FSR4" s="127" t="s">
        <v>5102</v>
      </c>
      <c r="FSS4" s="127" t="s">
        <v>5103</v>
      </c>
      <c r="FST4" s="127" t="s">
        <v>5104</v>
      </c>
      <c r="FSU4" s="127" t="s">
        <v>5105</v>
      </c>
      <c r="FSV4" s="127" t="s">
        <v>5106</v>
      </c>
      <c r="FSW4" s="127" t="s">
        <v>5107</v>
      </c>
      <c r="FSX4" s="127" t="s">
        <v>5108</v>
      </c>
      <c r="FSY4" s="127" t="s">
        <v>5109</v>
      </c>
      <c r="FSZ4" s="127" t="s">
        <v>5110</v>
      </c>
      <c r="FTA4" s="127" t="s">
        <v>5111</v>
      </c>
      <c r="FTB4" s="127" t="s">
        <v>5112</v>
      </c>
      <c r="FTC4" s="127" t="s">
        <v>5113</v>
      </c>
      <c r="FTD4" s="127" t="s">
        <v>5114</v>
      </c>
      <c r="FTE4" s="127" t="s">
        <v>5115</v>
      </c>
      <c r="FTF4" s="127" t="s">
        <v>5116</v>
      </c>
      <c r="FTG4" s="127" t="s">
        <v>5117</v>
      </c>
      <c r="FTH4" s="127" t="s">
        <v>5118</v>
      </c>
      <c r="FTI4" s="127" t="s">
        <v>5119</v>
      </c>
      <c r="FTJ4" s="127" t="s">
        <v>5120</v>
      </c>
      <c r="FTK4" s="127" t="s">
        <v>5121</v>
      </c>
      <c r="FTL4" s="127" t="s">
        <v>5122</v>
      </c>
      <c r="FTM4" s="127" t="s">
        <v>5123</v>
      </c>
      <c r="FTN4" s="127" t="s">
        <v>5124</v>
      </c>
      <c r="FTO4" s="127" t="s">
        <v>5125</v>
      </c>
      <c r="FTP4" s="127" t="s">
        <v>5126</v>
      </c>
      <c r="FTQ4" s="127" t="s">
        <v>5127</v>
      </c>
      <c r="FTR4" s="127" t="s">
        <v>5128</v>
      </c>
      <c r="FTS4" s="127" t="s">
        <v>5129</v>
      </c>
      <c r="FTT4" s="127" t="s">
        <v>5130</v>
      </c>
      <c r="FTU4" s="127" t="s">
        <v>5131</v>
      </c>
      <c r="FTV4" s="127" t="s">
        <v>5132</v>
      </c>
      <c r="FTW4" s="127" t="s">
        <v>5133</v>
      </c>
      <c r="FTX4" s="127" t="s">
        <v>5134</v>
      </c>
      <c r="FTY4" s="127" t="s">
        <v>5135</v>
      </c>
      <c r="FTZ4" s="127" t="s">
        <v>5136</v>
      </c>
      <c r="FUA4" s="127" t="s">
        <v>5137</v>
      </c>
      <c r="FUB4" s="127" t="s">
        <v>5138</v>
      </c>
      <c r="FUC4" s="127" t="s">
        <v>5139</v>
      </c>
      <c r="FUD4" s="127" t="s">
        <v>5140</v>
      </c>
      <c r="FUE4" s="127" t="s">
        <v>5141</v>
      </c>
      <c r="FUF4" s="127" t="s">
        <v>5142</v>
      </c>
      <c r="FUG4" s="127" t="s">
        <v>5143</v>
      </c>
      <c r="FUH4" s="127" t="s">
        <v>5144</v>
      </c>
      <c r="FUI4" s="127" t="s">
        <v>5145</v>
      </c>
      <c r="FUJ4" s="127" t="s">
        <v>5146</v>
      </c>
      <c r="FUK4" s="127" t="s">
        <v>5147</v>
      </c>
      <c r="FUL4" s="127" t="s">
        <v>5148</v>
      </c>
      <c r="FUM4" s="127" t="s">
        <v>5149</v>
      </c>
      <c r="FUN4" s="127" t="s">
        <v>5150</v>
      </c>
      <c r="FUO4" s="127" t="s">
        <v>5151</v>
      </c>
      <c r="FUP4" s="127" t="s">
        <v>5152</v>
      </c>
      <c r="FUQ4" s="127" t="s">
        <v>5153</v>
      </c>
      <c r="FUR4" s="127" t="s">
        <v>5154</v>
      </c>
      <c r="FUS4" s="127" t="s">
        <v>5155</v>
      </c>
      <c r="FUT4" s="127" t="s">
        <v>5156</v>
      </c>
      <c r="FUU4" s="127" t="s">
        <v>5157</v>
      </c>
      <c r="FUV4" s="127" t="s">
        <v>5158</v>
      </c>
      <c r="FUW4" s="127" t="s">
        <v>5159</v>
      </c>
      <c r="FUX4" s="127" t="s">
        <v>5160</v>
      </c>
      <c r="FUY4" s="127" t="s">
        <v>5161</v>
      </c>
      <c r="FUZ4" s="127" t="s">
        <v>5162</v>
      </c>
      <c r="FVA4" s="127" t="s">
        <v>5163</v>
      </c>
      <c r="FVB4" s="127" t="s">
        <v>5164</v>
      </c>
      <c r="FVC4" s="127" t="s">
        <v>5165</v>
      </c>
      <c r="FVD4" s="127" t="s">
        <v>5166</v>
      </c>
      <c r="FVE4" s="127" t="s">
        <v>5167</v>
      </c>
      <c r="FVF4" s="127" t="s">
        <v>5168</v>
      </c>
      <c r="FVG4" s="127" t="s">
        <v>5169</v>
      </c>
      <c r="FVH4" s="127" t="s">
        <v>5170</v>
      </c>
      <c r="FVI4" s="127" t="s">
        <v>5171</v>
      </c>
      <c r="FVJ4" s="127" t="s">
        <v>5172</v>
      </c>
      <c r="FVK4" s="127" t="s">
        <v>5173</v>
      </c>
      <c r="FVL4" s="127" t="s">
        <v>5174</v>
      </c>
      <c r="FVM4" s="127" t="s">
        <v>5175</v>
      </c>
      <c r="FVN4" s="127" t="s">
        <v>5176</v>
      </c>
      <c r="FVO4" s="127" t="s">
        <v>5177</v>
      </c>
      <c r="FVP4" s="127" t="s">
        <v>5178</v>
      </c>
      <c r="FVQ4" s="127" t="s">
        <v>5179</v>
      </c>
      <c r="FVR4" s="127" t="s">
        <v>5180</v>
      </c>
      <c r="FVS4" s="127" t="s">
        <v>5181</v>
      </c>
      <c r="FVT4" s="127" t="s">
        <v>5182</v>
      </c>
      <c r="FVU4" s="127" t="s">
        <v>5183</v>
      </c>
      <c r="FVV4" s="127" t="s">
        <v>5184</v>
      </c>
      <c r="FVW4" s="127" t="s">
        <v>5185</v>
      </c>
      <c r="FVX4" s="127" t="s">
        <v>5186</v>
      </c>
      <c r="FVY4" s="127" t="s">
        <v>5187</v>
      </c>
      <c r="FVZ4" s="127" t="s">
        <v>5188</v>
      </c>
      <c r="FWA4" s="127" t="s">
        <v>5189</v>
      </c>
      <c r="FWB4" s="127" t="s">
        <v>5190</v>
      </c>
      <c r="FWC4" s="127" t="s">
        <v>5191</v>
      </c>
      <c r="FWD4" s="127" t="s">
        <v>5192</v>
      </c>
      <c r="FWE4" s="127" t="s">
        <v>5193</v>
      </c>
      <c r="FWF4" s="127" t="s">
        <v>5194</v>
      </c>
      <c r="FWG4" s="127" t="s">
        <v>5195</v>
      </c>
      <c r="FWH4" s="127" t="s">
        <v>5196</v>
      </c>
      <c r="FWI4" s="127" t="s">
        <v>5197</v>
      </c>
      <c r="FWJ4" s="127" t="s">
        <v>5198</v>
      </c>
      <c r="FWK4" s="127" t="s">
        <v>5199</v>
      </c>
      <c r="FWL4" s="127" t="s">
        <v>5200</v>
      </c>
      <c r="FWM4" s="127" t="s">
        <v>5201</v>
      </c>
      <c r="FWN4" s="127" t="s">
        <v>5202</v>
      </c>
      <c r="FWO4" s="127" t="s">
        <v>5203</v>
      </c>
      <c r="FWP4" s="127" t="s">
        <v>5204</v>
      </c>
      <c r="FWQ4" s="127" t="s">
        <v>5205</v>
      </c>
      <c r="FWR4" s="127" t="s">
        <v>5206</v>
      </c>
      <c r="FWS4" s="127" t="s">
        <v>5207</v>
      </c>
      <c r="FWT4" s="127" t="s">
        <v>5208</v>
      </c>
      <c r="FWU4" s="127" t="s">
        <v>5209</v>
      </c>
      <c r="FWV4" s="127" t="s">
        <v>5210</v>
      </c>
      <c r="FWW4" s="127" t="s">
        <v>5211</v>
      </c>
      <c r="FWX4" s="127" t="s">
        <v>5212</v>
      </c>
      <c r="FWY4" s="127" t="s">
        <v>5213</v>
      </c>
      <c r="FWZ4" s="127" t="s">
        <v>5214</v>
      </c>
      <c r="FXA4" s="127" t="s">
        <v>5215</v>
      </c>
      <c r="FXB4" s="127" t="s">
        <v>5216</v>
      </c>
      <c r="FXC4" s="127" t="s">
        <v>5217</v>
      </c>
      <c r="FXD4" s="127" t="s">
        <v>5218</v>
      </c>
      <c r="FXE4" s="127" t="s">
        <v>5219</v>
      </c>
      <c r="FXF4" s="127" t="s">
        <v>5220</v>
      </c>
      <c r="FXG4" s="127" t="s">
        <v>5221</v>
      </c>
      <c r="FXH4" s="127" t="s">
        <v>5222</v>
      </c>
      <c r="FXI4" s="127" t="s">
        <v>5223</v>
      </c>
      <c r="FXJ4" s="127" t="s">
        <v>5224</v>
      </c>
      <c r="FXK4" s="127" t="s">
        <v>5225</v>
      </c>
      <c r="FXL4" s="127" t="s">
        <v>5226</v>
      </c>
      <c r="FXM4" s="127" t="s">
        <v>5227</v>
      </c>
      <c r="FXN4" s="127" t="s">
        <v>5228</v>
      </c>
      <c r="FXO4" s="127" t="s">
        <v>5229</v>
      </c>
      <c r="FXP4" s="127" t="s">
        <v>5230</v>
      </c>
      <c r="FXQ4" s="127" t="s">
        <v>5231</v>
      </c>
      <c r="FXR4" s="127" t="s">
        <v>5232</v>
      </c>
      <c r="FXS4" s="127" t="s">
        <v>5233</v>
      </c>
      <c r="FXT4" s="127" t="s">
        <v>5234</v>
      </c>
      <c r="FXU4" s="127" t="s">
        <v>5235</v>
      </c>
      <c r="FXV4" s="127" t="s">
        <v>5236</v>
      </c>
      <c r="FXW4" s="127" t="s">
        <v>5237</v>
      </c>
      <c r="FXX4" s="127" t="s">
        <v>5238</v>
      </c>
      <c r="FXY4" s="127" t="s">
        <v>5239</v>
      </c>
      <c r="FXZ4" s="127" t="s">
        <v>5240</v>
      </c>
      <c r="FYA4" s="127" t="s">
        <v>5241</v>
      </c>
      <c r="FYB4" s="127" t="s">
        <v>5242</v>
      </c>
      <c r="FYC4" s="127" t="s">
        <v>5243</v>
      </c>
      <c r="FYD4" s="127" t="s">
        <v>5244</v>
      </c>
      <c r="FYE4" s="127" t="s">
        <v>5245</v>
      </c>
      <c r="FYF4" s="127" t="s">
        <v>5246</v>
      </c>
      <c r="FYG4" s="127" t="s">
        <v>5247</v>
      </c>
      <c r="FYH4" s="127" t="s">
        <v>5248</v>
      </c>
      <c r="FYI4" s="127" t="s">
        <v>5249</v>
      </c>
      <c r="FYJ4" s="127" t="s">
        <v>5250</v>
      </c>
      <c r="FYK4" s="127" t="s">
        <v>5251</v>
      </c>
      <c r="FYL4" s="127" t="s">
        <v>5252</v>
      </c>
      <c r="FYM4" s="127" t="s">
        <v>5253</v>
      </c>
      <c r="FYN4" s="127" t="s">
        <v>5254</v>
      </c>
      <c r="FYO4" s="127" t="s">
        <v>5255</v>
      </c>
      <c r="FYP4" s="127" t="s">
        <v>5256</v>
      </c>
      <c r="FYQ4" s="127" t="s">
        <v>5257</v>
      </c>
      <c r="FYR4" s="127" t="s">
        <v>5258</v>
      </c>
      <c r="FYS4" s="127" t="s">
        <v>5259</v>
      </c>
      <c r="FYT4" s="127" t="s">
        <v>5260</v>
      </c>
      <c r="FYU4" s="127" t="s">
        <v>5261</v>
      </c>
      <c r="FYV4" s="127" t="s">
        <v>5262</v>
      </c>
      <c r="FYW4" s="127" t="s">
        <v>5263</v>
      </c>
      <c r="FYX4" s="127" t="s">
        <v>5264</v>
      </c>
      <c r="FYY4" s="127" t="s">
        <v>5265</v>
      </c>
      <c r="FYZ4" s="127" t="s">
        <v>5266</v>
      </c>
      <c r="FZA4" s="127" t="s">
        <v>5267</v>
      </c>
      <c r="FZB4" s="127" t="s">
        <v>5268</v>
      </c>
      <c r="FZC4" s="127" t="s">
        <v>5269</v>
      </c>
      <c r="FZD4" s="127" t="s">
        <v>5270</v>
      </c>
      <c r="FZE4" s="127" t="s">
        <v>5271</v>
      </c>
      <c r="FZF4" s="127" t="s">
        <v>5272</v>
      </c>
      <c r="FZG4" s="127" t="s">
        <v>5273</v>
      </c>
      <c r="FZH4" s="127" t="s">
        <v>5274</v>
      </c>
      <c r="FZI4" s="127" t="s">
        <v>5275</v>
      </c>
      <c r="FZJ4" s="127" t="s">
        <v>5276</v>
      </c>
      <c r="FZK4" s="127" t="s">
        <v>5277</v>
      </c>
      <c r="FZL4" s="127" t="s">
        <v>5278</v>
      </c>
      <c r="FZM4" s="127" t="s">
        <v>5279</v>
      </c>
      <c r="FZN4" s="127" t="s">
        <v>5280</v>
      </c>
      <c r="FZO4" s="127" t="s">
        <v>5281</v>
      </c>
      <c r="FZP4" s="127" t="s">
        <v>5282</v>
      </c>
      <c r="FZQ4" s="127" t="s">
        <v>5283</v>
      </c>
      <c r="FZR4" s="127" t="s">
        <v>5284</v>
      </c>
      <c r="FZS4" s="127" t="s">
        <v>5285</v>
      </c>
      <c r="FZT4" s="127" t="s">
        <v>5286</v>
      </c>
      <c r="FZU4" s="127" t="s">
        <v>5287</v>
      </c>
      <c r="FZV4" s="127" t="s">
        <v>5288</v>
      </c>
      <c r="FZW4" s="127" t="s">
        <v>5289</v>
      </c>
      <c r="FZX4" s="127" t="s">
        <v>5290</v>
      </c>
      <c r="FZY4" s="127" t="s">
        <v>5291</v>
      </c>
      <c r="FZZ4" s="127" t="s">
        <v>5292</v>
      </c>
      <c r="GAA4" s="127" t="s">
        <v>5293</v>
      </c>
      <c r="GAB4" s="127" t="s">
        <v>5294</v>
      </c>
      <c r="GAC4" s="127" t="s">
        <v>5295</v>
      </c>
      <c r="GAD4" s="127" t="s">
        <v>5296</v>
      </c>
      <c r="GAE4" s="127" t="s">
        <v>5297</v>
      </c>
      <c r="GAF4" s="127" t="s">
        <v>5298</v>
      </c>
      <c r="GAG4" s="127" t="s">
        <v>5299</v>
      </c>
      <c r="GAH4" s="127" t="s">
        <v>5300</v>
      </c>
      <c r="GAI4" s="127" t="s">
        <v>5301</v>
      </c>
      <c r="GAJ4" s="127" t="s">
        <v>5302</v>
      </c>
      <c r="GAK4" s="127" t="s">
        <v>5303</v>
      </c>
      <c r="GAL4" s="127" t="s">
        <v>5304</v>
      </c>
      <c r="GAM4" s="127" t="s">
        <v>5305</v>
      </c>
      <c r="GAN4" s="127" t="s">
        <v>5306</v>
      </c>
      <c r="GAO4" s="127" t="s">
        <v>5307</v>
      </c>
      <c r="GAP4" s="127" t="s">
        <v>5308</v>
      </c>
      <c r="GAQ4" s="127" t="s">
        <v>5309</v>
      </c>
      <c r="GAR4" s="127" t="s">
        <v>5310</v>
      </c>
      <c r="GAS4" s="127" t="s">
        <v>5311</v>
      </c>
      <c r="GAT4" s="127" t="s">
        <v>5312</v>
      </c>
      <c r="GAU4" s="127" t="s">
        <v>5313</v>
      </c>
      <c r="GAV4" s="127" t="s">
        <v>5314</v>
      </c>
      <c r="GAW4" s="127" t="s">
        <v>5315</v>
      </c>
      <c r="GAX4" s="127" t="s">
        <v>5316</v>
      </c>
      <c r="GAY4" s="127" t="s">
        <v>5317</v>
      </c>
      <c r="GAZ4" s="127" t="s">
        <v>5318</v>
      </c>
      <c r="GBA4" s="127" t="s">
        <v>5319</v>
      </c>
      <c r="GBB4" s="127" t="s">
        <v>5320</v>
      </c>
      <c r="GBC4" s="127" t="s">
        <v>5321</v>
      </c>
      <c r="GBD4" s="127" t="s">
        <v>5322</v>
      </c>
      <c r="GBE4" s="127" t="s">
        <v>5323</v>
      </c>
      <c r="GBF4" s="127" t="s">
        <v>5324</v>
      </c>
      <c r="GBG4" s="127" t="s">
        <v>5325</v>
      </c>
      <c r="GBH4" s="127" t="s">
        <v>5326</v>
      </c>
      <c r="GBI4" s="127" t="s">
        <v>5327</v>
      </c>
      <c r="GBJ4" s="127" t="s">
        <v>5328</v>
      </c>
      <c r="GBK4" s="127" t="s">
        <v>5329</v>
      </c>
      <c r="GBL4" s="127" t="s">
        <v>5330</v>
      </c>
      <c r="GBM4" s="127" t="s">
        <v>5331</v>
      </c>
      <c r="GBN4" s="127" t="s">
        <v>5332</v>
      </c>
      <c r="GBO4" s="127" t="s">
        <v>5333</v>
      </c>
      <c r="GBP4" s="127" t="s">
        <v>5334</v>
      </c>
      <c r="GBQ4" s="127" t="s">
        <v>5335</v>
      </c>
      <c r="GBR4" s="127" t="s">
        <v>5336</v>
      </c>
      <c r="GBS4" s="127" t="s">
        <v>5337</v>
      </c>
      <c r="GBT4" s="127" t="s">
        <v>5338</v>
      </c>
      <c r="GBU4" s="127" t="s">
        <v>5339</v>
      </c>
      <c r="GBV4" s="127" t="s">
        <v>5340</v>
      </c>
      <c r="GBW4" s="127" t="s">
        <v>5341</v>
      </c>
      <c r="GBX4" s="127" t="s">
        <v>5342</v>
      </c>
      <c r="GBY4" s="127" t="s">
        <v>5343</v>
      </c>
      <c r="GBZ4" s="127" t="s">
        <v>5344</v>
      </c>
      <c r="GCA4" s="127" t="s">
        <v>5345</v>
      </c>
      <c r="GCB4" s="127" t="s">
        <v>5346</v>
      </c>
      <c r="GCC4" s="127" t="s">
        <v>5347</v>
      </c>
      <c r="GCD4" s="127" t="s">
        <v>5348</v>
      </c>
      <c r="GCE4" s="127" t="s">
        <v>5349</v>
      </c>
      <c r="GCF4" s="127" t="s">
        <v>5350</v>
      </c>
      <c r="GCG4" s="127" t="s">
        <v>5351</v>
      </c>
      <c r="GCH4" s="127" t="s">
        <v>5352</v>
      </c>
      <c r="GCI4" s="127" t="s">
        <v>5353</v>
      </c>
      <c r="GCJ4" s="127" t="s">
        <v>5354</v>
      </c>
      <c r="GCK4" s="127" t="s">
        <v>5355</v>
      </c>
      <c r="GCL4" s="127" t="s">
        <v>5356</v>
      </c>
      <c r="GCM4" s="127" t="s">
        <v>5357</v>
      </c>
      <c r="GCN4" s="127" t="s">
        <v>5358</v>
      </c>
      <c r="GCO4" s="127" t="s">
        <v>5359</v>
      </c>
      <c r="GCP4" s="127" t="s">
        <v>5360</v>
      </c>
      <c r="GCQ4" s="127" t="s">
        <v>5361</v>
      </c>
      <c r="GCR4" s="127" t="s">
        <v>5362</v>
      </c>
      <c r="GCS4" s="127" t="s">
        <v>5363</v>
      </c>
      <c r="GCT4" s="127" t="s">
        <v>5364</v>
      </c>
      <c r="GCU4" s="127" t="s">
        <v>5365</v>
      </c>
      <c r="GCV4" s="127" t="s">
        <v>5366</v>
      </c>
      <c r="GCW4" s="127" t="s">
        <v>5367</v>
      </c>
      <c r="GCX4" s="127" t="s">
        <v>5368</v>
      </c>
      <c r="GCY4" s="127" t="s">
        <v>5369</v>
      </c>
      <c r="GCZ4" s="127" t="s">
        <v>5370</v>
      </c>
      <c r="GDA4" s="127" t="s">
        <v>5371</v>
      </c>
      <c r="GDB4" s="127" t="s">
        <v>5372</v>
      </c>
      <c r="GDC4" s="127" t="s">
        <v>5373</v>
      </c>
      <c r="GDD4" s="127" t="s">
        <v>5374</v>
      </c>
      <c r="GDE4" s="127" t="s">
        <v>5375</v>
      </c>
      <c r="GDF4" s="127" t="s">
        <v>5376</v>
      </c>
      <c r="GDG4" s="127" t="s">
        <v>5377</v>
      </c>
      <c r="GDH4" s="127" t="s">
        <v>5378</v>
      </c>
      <c r="GDI4" s="127" t="s">
        <v>5379</v>
      </c>
      <c r="GDJ4" s="127" t="s">
        <v>5380</v>
      </c>
      <c r="GDK4" s="127" t="s">
        <v>5381</v>
      </c>
      <c r="GDL4" s="127" t="s">
        <v>5382</v>
      </c>
      <c r="GDM4" s="127" t="s">
        <v>5383</v>
      </c>
      <c r="GDN4" s="127" t="s">
        <v>5384</v>
      </c>
      <c r="GDO4" s="127" t="s">
        <v>5385</v>
      </c>
      <c r="GDP4" s="127" t="s">
        <v>5386</v>
      </c>
      <c r="GDQ4" s="127" t="s">
        <v>5387</v>
      </c>
      <c r="GDR4" s="127" t="s">
        <v>5388</v>
      </c>
      <c r="GDS4" s="127" t="s">
        <v>5389</v>
      </c>
      <c r="GDT4" s="127" t="s">
        <v>5390</v>
      </c>
      <c r="GDU4" s="127" t="s">
        <v>5391</v>
      </c>
      <c r="GDV4" s="127" t="s">
        <v>5392</v>
      </c>
      <c r="GDW4" s="127" t="s">
        <v>5393</v>
      </c>
      <c r="GDX4" s="127" t="s">
        <v>5394</v>
      </c>
      <c r="GDY4" s="127" t="s">
        <v>5395</v>
      </c>
      <c r="GDZ4" s="127" t="s">
        <v>5396</v>
      </c>
      <c r="GEA4" s="127" t="s">
        <v>5397</v>
      </c>
      <c r="GEB4" s="127" t="s">
        <v>5398</v>
      </c>
      <c r="GEC4" s="127" t="s">
        <v>5399</v>
      </c>
      <c r="GED4" s="127" t="s">
        <v>5400</v>
      </c>
      <c r="GEE4" s="127" t="s">
        <v>5401</v>
      </c>
      <c r="GEF4" s="127" t="s">
        <v>5402</v>
      </c>
      <c r="GEG4" s="127" t="s">
        <v>5403</v>
      </c>
      <c r="GEH4" s="127" t="s">
        <v>5404</v>
      </c>
      <c r="GEI4" s="127" t="s">
        <v>5405</v>
      </c>
      <c r="GEJ4" s="127" t="s">
        <v>5406</v>
      </c>
      <c r="GEK4" s="127" t="s">
        <v>5407</v>
      </c>
      <c r="GEL4" s="127" t="s">
        <v>5408</v>
      </c>
      <c r="GEM4" s="127" t="s">
        <v>5409</v>
      </c>
      <c r="GEN4" s="127" t="s">
        <v>5410</v>
      </c>
      <c r="GEO4" s="127" t="s">
        <v>5411</v>
      </c>
      <c r="GEP4" s="127" t="s">
        <v>5412</v>
      </c>
      <c r="GEQ4" s="127" t="s">
        <v>5413</v>
      </c>
      <c r="GER4" s="127" t="s">
        <v>5414</v>
      </c>
      <c r="GES4" s="127" t="s">
        <v>5415</v>
      </c>
      <c r="GET4" s="127" t="s">
        <v>5416</v>
      </c>
      <c r="GEU4" s="127" t="s">
        <v>5417</v>
      </c>
      <c r="GEV4" s="127" t="s">
        <v>5418</v>
      </c>
      <c r="GEW4" s="127" t="s">
        <v>5419</v>
      </c>
      <c r="GEX4" s="127" t="s">
        <v>5420</v>
      </c>
      <c r="GEY4" s="127" t="s">
        <v>5421</v>
      </c>
      <c r="GEZ4" s="127" t="s">
        <v>5422</v>
      </c>
      <c r="GFA4" s="127" t="s">
        <v>5423</v>
      </c>
      <c r="GFB4" s="127" t="s">
        <v>5424</v>
      </c>
      <c r="GFC4" s="127" t="s">
        <v>5425</v>
      </c>
      <c r="GFD4" s="127" t="s">
        <v>5426</v>
      </c>
      <c r="GFE4" s="127" t="s">
        <v>5427</v>
      </c>
      <c r="GFF4" s="127" t="s">
        <v>5428</v>
      </c>
      <c r="GFG4" s="127" t="s">
        <v>5429</v>
      </c>
      <c r="GFH4" s="127" t="s">
        <v>5430</v>
      </c>
      <c r="GFI4" s="127" t="s">
        <v>5431</v>
      </c>
      <c r="GFJ4" s="127" t="s">
        <v>5432</v>
      </c>
      <c r="GFK4" s="127" t="s">
        <v>5433</v>
      </c>
      <c r="GFL4" s="127" t="s">
        <v>5434</v>
      </c>
      <c r="GFM4" s="127" t="s">
        <v>5435</v>
      </c>
      <c r="GFN4" s="127" t="s">
        <v>5436</v>
      </c>
      <c r="GFO4" s="127" t="s">
        <v>5437</v>
      </c>
      <c r="GFP4" s="127" t="s">
        <v>5438</v>
      </c>
      <c r="GFQ4" s="127" t="s">
        <v>5439</v>
      </c>
      <c r="GFR4" s="127" t="s">
        <v>5440</v>
      </c>
      <c r="GFS4" s="127" t="s">
        <v>5441</v>
      </c>
      <c r="GFT4" s="127" t="s">
        <v>5442</v>
      </c>
      <c r="GFU4" s="127" t="s">
        <v>5443</v>
      </c>
      <c r="GFV4" s="127" t="s">
        <v>5444</v>
      </c>
      <c r="GFW4" s="127" t="s">
        <v>5445</v>
      </c>
      <c r="GFX4" s="127" t="s">
        <v>5446</v>
      </c>
      <c r="GFY4" s="127" t="s">
        <v>5447</v>
      </c>
      <c r="GFZ4" s="127" t="s">
        <v>5448</v>
      </c>
      <c r="GGA4" s="127" t="s">
        <v>5449</v>
      </c>
      <c r="GGB4" s="127" t="s">
        <v>5450</v>
      </c>
      <c r="GGC4" s="127" t="s">
        <v>5451</v>
      </c>
      <c r="GGD4" s="127" t="s">
        <v>5452</v>
      </c>
      <c r="GGE4" s="127" t="s">
        <v>5453</v>
      </c>
      <c r="GGF4" s="127" t="s">
        <v>5454</v>
      </c>
      <c r="GGG4" s="127" t="s">
        <v>5455</v>
      </c>
      <c r="GGH4" s="127" t="s">
        <v>5456</v>
      </c>
      <c r="GGI4" s="127" t="s">
        <v>5457</v>
      </c>
      <c r="GGJ4" s="127" t="s">
        <v>5458</v>
      </c>
      <c r="GGK4" s="127" t="s">
        <v>5459</v>
      </c>
      <c r="GGL4" s="127" t="s">
        <v>5460</v>
      </c>
      <c r="GGM4" s="127" t="s">
        <v>5461</v>
      </c>
      <c r="GGN4" s="127" t="s">
        <v>5462</v>
      </c>
      <c r="GGO4" s="127" t="s">
        <v>5463</v>
      </c>
      <c r="GGP4" s="127" t="s">
        <v>5464</v>
      </c>
      <c r="GGQ4" s="127" t="s">
        <v>5465</v>
      </c>
      <c r="GGR4" s="127" t="s">
        <v>5466</v>
      </c>
      <c r="GGS4" s="127" t="s">
        <v>5467</v>
      </c>
      <c r="GGT4" s="127" t="s">
        <v>5468</v>
      </c>
      <c r="GGU4" s="127" t="s">
        <v>5469</v>
      </c>
      <c r="GGV4" s="127" t="s">
        <v>5470</v>
      </c>
      <c r="GGW4" s="127" t="s">
        <v>5471</v>
      </c>
      <c r="GGX4" s="127" t="s">
        <v>5472</v>
      </c>
      <c r="GGY4" s="127" t="s">
        <v>5473</v>
      </c>
      <c r="GGZ4" s="127" t="s">
        <v>5474</v>
      </c>
      <c r="GHA4" s="127" t="s">
        <v>5475</v>
      </c>
      <c r="GHB4" s="127" t="s">
        <v>5476</v>
      </c>
      <c r="GHC4" s="127" t="s">
        <v>5477</v>
      </c>
      <c r="GHD4" s="127" t="s">
        <v>5478</v>
      </c>
      <c r="GHE4" s="127" t="s">
        <v>5479</v>
      </c>
      <c r="GHF4" s="127" t="s">
        <v>5480</v>
      </c>
      <c r="GHG4" s="127" t="s">
        <v>5481</v>
      </c>
      <c r="GHH4" s="127" t="s">
        <v>5482</v>
      </c>
      <c r="GHI4" s="127" t="s">
        <v>5483</v>
      </c>
      <c r="GHJ4" s="127" t="s">
        <v>5484</v>
      </c>
      <c r="GHK4" s="127" t="s">
        <v>5485</v>
      </c>
      <c r="GHL4" s="127" t="s">
        <v>5486</v>
      </c>
      <c r="GHM4" s="127" t="s">
        <v>5487</v>
      </c>
      <c r="GHN4" s="127" t="s">
        <v>5488</v>
      </c>
      <c r="GHO4" s="127" t="s">
        <v>5489</v>
      </c>
      <c r="GHP4" s="127" t="s">
        <v>5490</v>
      </c>
      <c r="GHQ4" s="127" t="s">
        <v>5491</v>
      </c>
      <c r="GHR4" s="127" t="s">
        <v>5492</v>
      </c>
      <c r="GHS4" s="127" t="s">
        <v>5493</v>
      </c>
      <c r="GHT4" s="127" t="s">
        <v>5494</v>
      </c>
      <c r="GHU4" s="127" t="s">
        <v>5495</v>
      </c>
      <c r="GHV4" s="127" t="s">
        <v>5496</v>
      </c>
      <c r="GHW4" s="127" t="s">
        <v>5497</v>
      </c>
      <c r="GHX4" s="127" t="s">
        <v>5498</v>
      </c>
      <c r="GHY4" s="127" t="s">
        <v>5499</v>
      </c>
      <c r="GHZ4" s="127" t="s">
        <v>5500</v>
      </c>
      <c r="GIA4" s="127" t="s">
        <v>5501</v>
      </c>
      <c r="GIB4" s="127" t="s">
        <v>5502</v>
      </c>
      <c r="GIC4" s="127" t="s">
        <v>5503</v>
      </c>
      <c r="GID4" s="127" t="s">
        <v>5504</v>
      </c>
      <c r="GIE4" s="127" t="s">
        <v>5505</v>
      </c>
      <c r="GIF4" s="127" t="s">
        <v>5506</v>
      </c>
      <c r="GIG4" s="127" t="s">
        <v>5507</v>
      </c>
      <c r="GIH4" s="127" t="s">
        <v>5508</v>
      </c>
      <c r="GII4" s="127" t="s">
        <v>5509</v>
      </c>
      <c r="GIJ4" s="127" t="s">
        <v>5510</v>
      </c>
      <c r="GIK4" s="127" t="s">
        <v>5511</v>
      </c>
      <c r="GIL4" s="127" t="s">
        <v>5512</v>
      </c>
      <c r="GIM4" s="127" t="s">
        <v>5513</v>
      </c>
      <c r="GIN4" s="127" t="s">
        <v>5514</v>
      </c>
      <c r="GIO4" s="127" t="s">
        <v>5515</v>
      </c>
      <c r="GIP4" s="127" t="s">
        <v>5516</v>
      </c>
      <c r="GIQ4" s="127" t="s">
        <v>5517</v>
      </c>
      <c r="GIR4" s="127" t="s">
        <v>5518</v>
      </c>
      <c r="GIS4" s="127" t="s">
        <v>5519</v>
      </c>
      <c r="GIT4" s="127" t="s">
        <v>5520</v>
      </c>
      <c r="GIU4" s="127" t="s">
        <v>5521</v>
      </c>
      <c r="GIV4" s="127" t="s">
        <v>5522</v>
      </c>
      <c r="GIW4" s="127" t="s">
        <v>5523</v>
      </c>
      <c r="GIX4" s="127" t="s">
        <v>5524</v>
      </c>
      <c r="GIY4" s="127" t="s">
        <v>5525</v>
      </c>
      <c r="GIZ4" s="127" t="s">
        <v>5526</v>
      </c>
      <c r="GJA4" s="127" t="s">
        <v>5527</v>
      </c>
      <c r="GJB4" s="127" t="s">
        <v>5528</v>
      </c>
      <c r="GJC4" s="127" t="s">
        <v>5529</v>
      </c>
      <c r="GJD4" s="127" t="s">
        <v>5530</v>
      </c>
      <c r="GJE4" s="127" t="s">
        <v>5531</v>
      </c>
      <c r="GJF4" s="127" t="s">
        <v>5532</v>
      </c>
      <c r="GJG4" s="127" t="s">
        <v>5533</v>
      </c>
      <c r="GJH4" s="127" t="s">
        <v>5534</v>
      </c>
      <c r="GJI4" s="127" t="s">
        <v>5535</v>
      </c>
      <c r="GJJ4" s="127" t="s">
        <v>5536</v>
      </c>
      <c r="GJK4" s="127" t="s">
        <v>5537</v>
      </c>
      <c r="GJL4" s="127" t="s">
        <v>5538</v>
      </c>
      <c r="GJM4" s="127" t="s">
        <v>5539</v>
      </c>
      <c r="GJN4" s="127" t="s">
        <v>5540</v>
      </c>
      <c r="GJO4" s="127" t="s">
        <v>5541</v>
      </c>
      <c r="GJP4" s="127" t="s">
        <v>5542</v>
      </c>
      <c r="GJQ4" s="127" t="s">
        <v>5543</v>
      </c>
      <c r="GJR4" s="127" t="s">
        <v>5544</v>
      </c>
      <c r="GJS4" s="127" t="s">
        <v>5545</v>
      </c>
      <c r="GJT4" s="127" t="s">
        <v>5546</v>
      </c>
      <c r="GJU4" s="127" t="s">
        <v>5547</v>
      </c>
      <c r="GJV4" s="127" t="s">
        <v>5548</v>
      </c>
      <c r="GJW4" s="127" t="s">
        <v>5549</v>
      </c>
      <c r="GJX4" s="127" t="s">
        <v>5550</v>
      </c>
      <c r="GJY4" s="127" t="s">
        <v>5551</v>
      </c>
      <c r="GJZ4" s="127" t="s">
        <v>5552</v>
      </c>
      <c r="GKA4" s="127" t="s">
        <v>5553</v>
      </c>
      <c r="GKB4" s="127" t="s">
        <v>5554</v>
      </c>
      <c r="GKC4" s="127" t="s">
        <v>5555</v>
      </c>
      <c r="GKD4" s="127" t="s">
        <v>5556</v>
      </c>
      <c r="GKE4" s="127" t="s">
        <v>5557</v>
      </c>
      <c r="GKF4" s="127" t="s">
        <v>5558</v>
      </c>
      <c r="GKG4" s="127" t="s">
        <v>5559</v>
      </c>
      <c r="GKH4" s="127" t="s">
        <v>5560</v>
      </c>
      <c r="GKI4" s="127" t="s">
        <v>5561</v>
      </c>
      <c r="GKJ4" s="127" t="s">
        <v>5562</v>
      </c>
      <c r="GKK4" s="127" t="s">
        <v>5563</v>
      </c>
      <c r="GKL4" s="127" t="s">
        <v>5564</v>
      </c>
      <c r="GKM4" s="127" t="s">
        <v>5565</v>
      </c>
      <c r="GKN4" s="127" t="s">
        <v>5566</v>
      </c>
      <c r="GKO4" s="127" t="s">
        <v>5567</v>
      </c>
      <c r="GKP4" s="127" t="s">
        <v>5568</v>
      </c>
      <c r="GKQ4" s="127" t="s">
        <v>5569</v>
      </c>
      <c r="GKR4" s="127" t="s">
        <v>5570</v>
      </c>
      <c r="GKS4" s="127" t="s">
        <v>5571</v>
      </c>
      <c r="GKT4" s="127" t="s">
        <v>5572</v>
      </c>
      <c r="GKU4" s="127" t="s">
        <v>5573</v>
      </c>
      <c r="GKV4" s="127" t="s">
        <v>5574</v>
      </c>
      <c r="GKW4" s="127" t="s">
        <v>5575</v>
      </c>
      <c r="GKX4" s="127" t="s">
        <v>5576</v>
      </c>
      <c r="GKY4" s="127" t="s">
        <v>5577</v>
      </c>
      <c r="GKZ4" s="127" t="s">
        <v>5578</v>
      </c>
      <c r="GLA4" s="127" t="s">
        <v>5579</v>
      </c>
      <c r="GLB4" s="127" t="s">
        <v>5580</v>
      </c>
      <c r="GLC4" s="127" t="s">
        <v>5581</v>
      </c>
      <c r="GLD4" s="127" t="s">
        <v>5582</v>
      </c>
      <c r="GLE4" s="127" t="s">
        <v>5583</v>
      </c>
      <c r="GLF4" s="127" t="s">
        <v>5584</v>
      </c>
      <c r="GLG4" s="127" t="s">
        <v>5585</v>
      </c>
      <c r="GLH4" s="127" t="s">
        <v>5586</v>
      </c>
      <c r="GLI4" s="127" t="s">
        <v>5587</v>
      </c>
      <c r="GLJ4" s="127" t="s">
        <v>5588</v>
      </c>
      <c r="GLK4" s="127" t="s">
        <v>5589</v>
      </c>
      <c r="GLL4" s="127" t="s">
        <v>5590</v>
      </c>
      <c r="GLM4" s="127" t="s">
        <v>5591</v>
      </c>
      <c r="GLN4" s="127" t="s">
        <v>5592</v>
      </c>
      <c r="GLO4" s="127" t="s">
        <v>5593</v>
      </c>
      <c r="GLP4" s="127" t="s">
        <v>5594</v>
      </c>
      <c r="GLQ4" s="127" t="s">
        <v>5595</v>
      </c>
      <c r="GLR4" s="127" t="s">
        <v>5596</v>
      </c>
      <c r="GLS4" s="127" t="s">
        <v>5597</v>
      </c>
      <c r="GLT4" s="127" t="s">
        <v>5598</v>
      </c>
      <c r="GLU4" s="127" t="s">
        <v>5599</v>
      </c>
      <c r="GLV4" s="127" t="s">
        <v>5600</v>
      </c>
      <c r="GLW4" s="127" t="s">
        <v>5601</v>
      </c>
      <c r="GLX4" s="127" t="s">
        <v>5602</v>
      </c>
      <c r="GLY4" s="127" t="s">
        <v>5603</v>
      </c>
      <c r="GLZ4" s="127" t="s">
        <v>5604</v>
      </c>
      <c r="GMA4" s="127" t="s">
        <v>5605</v>
      </c>
      <c r="GMB4" s="127" t="s">
        <v>5606</v>
      </c>
      <c r="GMC4" s="127" t="s">
        <v>5607</v>
      </c>
      <c r="GMD4" s="127" t="s">
        <v>5608</v>
      </c>
      <c r="GME4" s="127" t="s">
        <v>5609</v>
      </c>
      <c r="GMF4" s="127" t="s">
        <v>5610</v>
      </c>
      <c r="GMG4" s="127" t="s">
        <v>5611</v>
      </c>
      <c r="GMH4" s="127" t="s">
        <v>5612</v>
      </c>
      <c r="GMI4" s="127" t="s">
        <v>5613</v>
      </c>
      <c r="GMJ4" s="127" t="s">
        <v>5614</v>
      </c>
      <c r="GMK4" s="127" t="s">
        <v>5615</v>
      </c>
      <c r="GML4" s="127" t="s">
        <v>5616</v>
      </c>
      <c r="GMM4" s="127" t="s">
        <v>5617</v>
      </c>
      <c r="GMN4" s="127" t="s">
        <v>5618</v>
      </c>
      <c r="GMO4" s="127" t="s">
        <v>5619</v>
      </c>
      <c r="GMP4" s="127" t="s">
        <v>5620</v>
      </c>
      <c r="GMQ4" s="127" t="s">
        <v>5621</v>
      </c>
      <c r="GMR4" s="127" t="s">
        <v>5622</v>
      </c>
      <c r="GMS4" s="127" t="s">
        <v>5623</v>
      </c>
      <c r="GMT4" s="127" t="s">
        <v>5624</v>
      </c>
      <c r="GMU4" s="127" t="s">
        <v>5625</v>
      </c>
      <c r="GMV4" s="127" t="s">
        <v>5626</v>
      </c>
      <c r="GMW4" s="127" t="s">
        <v>5627</v>
      </c>
      <c r="GMX4" s="127" t="s">
        <v>5628</v>
      </c>
      <c r="GMY4" s="127" t="s">
        <v>5629</v>
      </c>
      <c r="GMZ4" s="127" t="s">
        <v>5630</v>
      </c>
      <c r="GNA4" s="127" t="s">
        <v>5631</v>
      </c>
      <c r="GNB4" s="127" t="s">
        <v>5632</v>
      </c>
      <c r="GNC4" s="127" t="s">
        <v>5633</v>
      </c>
      <c r="GND4" s="127" t="s">
        <v>5634</v>
      </c>
      <c r="GNE4" s="127" t="s">
        <v>5635</v>
      </c>
      <c r="GNF4" s="127" t="s">
        <v>5636</v>
      </c>
      <c r="GNG4" s="127" t="s">
        <v>5637</v>
      </c>
      <c r="GNH4" s="127" t="s">
        <v>5638</v>
      </c>
      <c r="GNI4" s="127" t="s">
        <v>5639</v>
      </c>
      <c r="GNJ4" s="127" t="s">
        <v>5640</v>
      </c>
      <c r="GNK4" s="127" t="s">
        <v>5641</v>
      </c>
      <c r="GNL4" s="127" t="s">
        <v>5642</v>
      </c>
      <c r="GNM4" s="127" t="s">
        <v>5643</v>
      </c>
      <c r="GNN4" s="127" t="s">
        <v>5644</v>
      </c>
      <c r="GNO4" s="127" t="s">
        <v>5645</v>
      </c>
      <c r="GNP4" s="127" t="s">
        <v>5646</v>
      </c>
      <c r="GNQ4" s="127" t="s">
        <v>5647</v>
      </c>
      <c r="GNR4" s="127" t="s">
        <v>5648</v>
      </c>
      <c r="GNS4" s="127" t="s">
        <v>5649</v>
      </c>
      <c r="GNT4" s="127" t="s">
        <v>5650</v>
      </c>
      <c r="GNU4" s="127" t="s">
        <v>5651</v>
      </c>
      <c r="GNV4" s="127" t="s">
        <v>5652</v>
      </c>
      <c r="GNW4" s="127" t="s">
        <v>5653</v>
      </c>
      <c r="GNX4" s="127" t="s">
        <v>5654</v>
      </c>
      <c r="GNY4" s="127" t="s">
        <v>5655</v>
      </c>
      <c r="GNZ4" s="127" t="s">
        <v>5656</v>
      </c>
      <c r="GOA4" s="127" t="s">
        <v>5657</v>
      </c>
      <c r="GOB4" s="127" t="s">
        <v>5658</v>
      </c>
      <c r="GOC4" s="127" t="s">
        <v>5659</v>
      </c>
      <c r="GOD4" s="127" t="s">
        <v>5660</v>
      </c>
      <c r="GOE4" s="127" t="s">
        <v>5661</v>
      </c>
      <c r="GOF4" s="127" t="s">
        <v>5662</v>
      </c>
      <c r="GOG4" s="127" t="s">
        <v>5663</v>
      </c>
      <c r="GOH4" s="127" t="s">
        <v>5664</v>
      </c>
      <c r="GOI4" s="127" t="s">
        <v>5665</v>
      </c>
      <c r="GOJ4" s="127" t="s">
        <v>5666</v>
      </c>
      <c r="GOK4" s="127" t="s">
        <v>5667</v>
      </c>
      <c r="GOL4" s="127" t="s">
        <v>5668</v>
      </c>
      <c r="GOM4" s="127" t="s">
        <v>5669</v>
      </c>
      <c r="GON4" s="127" t="s">
        <v>5670</v>
      </c>
      <c r="GOO4" s="127" t="s">
        <v>5671</v>
      </c>
      <c r="GOP4" s="127" t="s">
        <v>5672</v>
      </c>
      <c r="GOQ4" s="127" t="s">
        <v>5673</v>
      </c>
      <c r="GOR4" s="127" t="s">
        <v>5674</v>
      </c>
      <c r="GOS4" s="127" t="s">
        <v>5675</v>
      </c>
      <c r="GOT4" s="127" t="s">
        <v>5676</v>
      </c>
      <c r="GOU4" s="127" t="s">
        <v>5677</v>
      </c>
      <c r="GOV4" s="127" t="s">
        <v>5678</v>
      </c>
      <c r="GOW4" s="127" t="s">
        <v>5679</v>
      </c>
      <c r="GOX4" s="127" t="s">
        <v>5680</v>
      </c>
      <c r="GOY4" s="127" t="s">
        <v>5681</v>
      </c>
      <c r="GOZ4" s="127" t="s">
        <v>5682</v>
      </c>
      <c r="GPA4" s="127" t="s">
        <v>5683</v>
      </c>
      <c r="GPB4" s="127" t="s">
        <v>5684</v>
      </c>
      <c r="GPC4" s="127" t="s">
        <v>5685</v>
      </c>
      <c r="GPD4" s="127" t="s">
        <v>5686</v>
      </c>
      <c r="GPE4" s="127" t="s">
        <v>5687</v>
      </c>
      <c r="GPF4" s="127" t="s">
        <v>5688</v>
      </c>
      <c r="GPG4" s="127" t="s">
        <v>5689</v>
      </c>
      <c r="GPH4" s="127" t="s">
        <v>5690</v>
      </c>
      <c r="GPI4" s="127" t="s">
        <v>5691</v>
      </c>
      <c r="GPJ4" s="127" t="s">
        <v>5692</v>
      </c>
      <c r="GPK4" s="127" t="s">
        <v>5693</v>
      </c>
      <c r="GPL4" s="127" t="s">
        <v>5694</v>
      </c>
      <c r="GPM4" s="127" t="s">
        <v>5695</v>
      </c>
      <c r="GPN4" s="127" t="s">
        <v>5696</v>
      </c>
      <c r="GPO4" s="127" t="s">
        <v>5697</v>
      </c>
      <c r="GPP4" s="127" t="s">
        <v>5698</v>
      </c>
      <c r="GPQ4" s="127" t="s">
        <v>5699</v>
      </c>
      <c r="GPR4" s="127" t="s">
        <v>5700</v>
      </c>
      <c r="GPS4" s="127" t="s">
        <v>5701</v>
      </c>
      <c r="GPT4" s="127" t="s">
        <v>5702</v>
      </c>
      <c r="GPU4" s="127" t="s">
        <v>5703</v>
      </c>
      <c r="GPV4" s="127" t="s">
        <v>5704</v>
      </c>
      <c r="GPW4" s="127" t="s">
        <v>5705</v>
      </c>
      <c r="GPX4" s="127" t="s">
        <v>5706</v>
      </c>
      <c r="GPY4" s="127" t="s">
        <v>5707</v>
      </c>
      <c r="GPZ4" s="127" t="s">
        <v>5708</v>
      </c>
      <c r="GQA4" s="127" t="s">
        <v>5709</v>
      </c>
      <c r="GQB4" s="127" t="s">
        <v>5710</v>
      </c>
      <c r="GQC4" s="127" t="s">
        <v>5711</v>
      </c>
      <c r="GQD4" s="127" t="s">
        <v>5712</v>
      </c>
      <c r="GQE4" s="127" t="s">
        <v>5713</v>
      </c>
      <c r="GQF4" s="127" t="s">
        <v>5714</v>
      </c>
      <c r="GQG4" s="127" t="s">
        <v>5715</v>
      </c>
      <c r="GQH4" s="127" t="s">
        <v>5716</v>
      </c>
      <c r="GQI4" s="127" t="s">
        <v>5717</v>
      </c>
      <c r="GQJ4" s="127" t="s">
        <v>5718</v>
      </c>
      <c r="GQK4" s="127" t="s">
        <v>5719</v>
      </c>
      <c r="GQL4" s="127" t="s">
        <v>5720</v>
      </c>
      <c r="GQM4" s="127" t="s">
        <v>5721</v>
      </c>
      <c r="GQN4" s="127" t="s">
        <v>5722</v>
      </c>
      <c r="GQO4" s="127" t="s">
        <v>5723</v>
      </c>
      <c r="GQP4" s="127" t="s">
        <v>5724</v>
      </c>
      <c r="GQQ4" s="127" t="s">
        <v>5725</v>
      </c>
      <c r="GQR4" s="127" t="s">
        <v>5726</v>
      </c>
      <c r="GQS4" s="127" t="s">
        <v>5727</v>
      </c>
      <c r="GQT4" s="127" t="s">
        <v>5728</v>
      </c>
      <c r="GQU4" s="127" t="s">
        <v>5729</v>
      </c>
      <c r="GQV4" s="127" t="s">
        <v>5730</v>
      </c>
      <c r="GQW4" s="127" t="s">
        <v>5731</v>
      </c>
      <c r="GQX4" s="127" t="s">
        <v>5732</v>
      </c>
      <c r="GQY4" s="127" t="s">
        <v>5733</v>
      </c>
      <c r="GQZ4" s="127" t="s">
        <v>5734</v>
      </c>
      <c r="GRA4" s="127" t="s">
        <v>5735</v>
      </c>
      <c r="GRB4" s="127" t="s">
        <v>5736</v>
      </c>
      <c r="GRC4" s="127" t="s">
        <v>5737</v>
      </c>
      <c r="GRD4" s="127" t="s">
        <v>5738</v>
      </c>
      <c r="GRE4" s="127" t="s">
        <v>5739</v>
      </c>
      <c r="GRF4" s="127" t="s">
        <v>5740</v>
      </c>
      <c r="GRG4" s="127" t="s">
        <v>5741</v>
      </c>
      <c r="GRH4" s="127" t="s">
        <v>5742</v>
      </c>
      <c r="GRI4" s="127" t="s">
        <v>5743</v>
      </c>
      <c r="GRJ4" s="127" t="s">
        <v>5744</v>
      </c>
      <c r="GRK4" s="127" t="s">
        <v>5745</v>
      </c>
      <c r="GRL4" s="127" t="s">
        <v>5746</v>
      </c>
      <c r="GRM4" s="127" t="s">
        <v>5747</v>
      </c>
      <c r="GRN4" s="127" t="s">
        <v>5748</v>
      </c>
      <c r="GRO4" s="127" t="s">
        <v>5749</v>
      </c>
      <c r="GRP4" s="127" t="s">
        <v>5750</v>
      </c>
      <c r="GRQ4" s="127" t="s">
        <v>5751</v>
      </c>
      <c r="GRR4" s="127" t="s">
        <v>5752</v>
      </c>
      <c r="GRS4" s="127" t="s">
        <v>5753</v>
      </c>
      <c r="GRT4" s="127" t="s">
        <v>5754</v>
      </c>
      <c r="GRU4" s="127" t="s">
        <v>5755</v>
      </c>
      <c r="GRV4" s="127" t="s">
        <v>5756</v>
      </c>
      <c r="GRW4" s="127" t="s">
        <v>5757</v>
      </c>
      <c r="GRX4" s="127" t="s">
        <v>5758</v>
      </c>
      <c r="GRY4" s="127" t="s">
        <v>5759</v>
      </c>
      <c r="GRZ4" s="127" t="s">
        <v>5760</v>
      </c>
      <c r="GSA4" s="127" t="s">
        <v>5761</v>
      </c>
      <c r="GSB4" s="127" t="s">
        <v>5762</v>
      </c>
      <c r="GSC4" s="127" t="s">
        <v>5763</v>
      </c>
      <c r="GSD4" s="127" t="s">
        <v>5764</v>
      </c>
      <c r="GSE4" s="127" t="s">
        <v>5765</v>
      </c>
      <c r="GSF4" s="127" t="s">
        <v>5766</v>
      </c>
      <c r="GSG4" s="127" t="s">
        <v>5767</v>
      </c>
      <c r="GSH4" s="127" t="s">
        <v>5768</v>
      </c>
      <c r="GSI4" s="127" t="s">
        <v>5769</v>
      </c>
      <c r="GSJ4" s="127" t="s">
        <v>5770</v>
      </c>
      <c r="GSK4" s="127" t="s">
        <v>5771</v>
      </c>
      <c r="GSL4" s="127" t="s">
        <v>5772</v>
      </c>
      <c r="GSM4" s="127" t="s">
        <v>5773</v>
      </c>
      <c r="GSN4" s="127" t="s">
        <v>5774</v>
      </c>
      <c r="GSO4" s="127" t="s">
        <v>5775</v>
      </c>
      <c r="GSP4" s="127" t="s">
        <v>5776</v>
      </c>
      <c r="GSQ4" s="127" t="s">
        <v>5777</v>
      </c>
      <c r="GSR4" s="127" t="s">
        <v>5778</v>
      </c>
      <c r="GSS4" s="127" t="s">
        <v>5779</v>
      </c>
      <c r="GST4" s="127" t="s">
        <v>5780</v>
      </c>
      <c r="GSU4" s="127" t="s">
        <v>5781</v>
      </c>
      <c r="GSV4" s="127" t="s">
        <v>5782</v>
      </c>
      <c r="GSW4" s="127" t="s">
        <v>5783</v>
      </c>
      <c r="GSX4" s="127" t="s">
        <v>5784</v>
      </c>
      <c r="GSY4" s="127" t="s">
        <v>5785</v>
      </c>
      <c r="GSZ4" s="127" t="s">
        <v>5786</v>
      </c>
      <c r="GTA4" s="127" t="s">
        <v>5787</v>
      </c>
      <c r="GTB4" s="127" t="s">
        <v>5788</v>
      </c>
      <c r="GTC4" s="127" t="s">
        <v>5789</v>
      </c>
      <c r="GTD4" s="127" t="s">
        <v>5790</v>
      </c>
      <c r="GTE4" s="127" t="s">
        <v>5791</v>
      </c>
      <c r="GTF4" s="127" t="s">
        <v>5792</v>
      </c>
      <c r="GTG4" s="127" t="s">
        <v>5793</v>
      </c>
      <c r="GTH4" s="127" t="s">
        <v>5794</v>
      </c>
      <c r="GTI4" s="127" t="s">
        <v>5795</v>
      </c>
      <c r="GTJ4" s="127" t="s">
        <v>5796</v>
      </c>
      <c r="GTK4" s="127" t="s">
        <v>5797</v>
      </c>
      <c r="GTL4" s="127" t="s">
        <v>5798</v>
      </c>
      <c r="GTM4" s="127" t="s">
        <v>5799</v>
      </c>
      <c r="GTN4" s="127" t="s">
        <v>5800</v>
      </c>
      <c r="GTO4" s="127" t="s">
        <v>5801</v>
      </c>
      <c r="GTP4" s="127" t="s">
        <v>5802</v>
      </c>
      <c r="GTQ4" s="127" t="s">
        <v>5803</v>
      </c>
      <c r="GTR4" s="127" t="s">
        <v>5804</v>
      </c>
      <c r="GTS4" s="127" t="s">
        <v>5805</v>
      </c>
      <c r="GTT4" s="127" t="s">
        <v>5806</v>
      </c>
      <c r="GTU4" s="127" t="s">
        <v>5807</v>
      </c>
      <c r="GTV4" s="127" t="s">
        <v>5808</v>
      </c>
      <c r="GTW4" s="127" t="s">
        <v>5809</v>
      </c>
      <c r="GTX4" s="127" t="s">
        <v>5810</v>
      </c>
      <c r="GTY4" s="127" t="s">
        <v>5811</v>
      </c>
      <c r="GTZ4" s="127" t="s">
        <v>5812</v>
      </c>
      <c r="GUA4" s="127" t="s">
        <v>5813</v>
      </c>
      <c r="GUB4" s="127" t="s">
        <v>5814</v>
      </c>
      <c r="GUC4" s="127" t="s">
        <v>5815</v>
      </c>
      <c r="GUD4" s="127" t="s">
        <v>5816</v>
      </c>
      <c r="GUE4" s="127" t="s">
        <v>5817</v>
      </c>
      <c r="GUF4" s="127" t="s">
        <v>5818</v>
      </c>
      <c r="GUG4" s="127" t="s">
        <v>5819</v>
      </c>
      <c r="GUH4" s="127" t="s">
        <v>5820</v>
      </c>
      <c r="GUI4" s="127" t="s">
        <v>5821</v>
      </c>
      <c r="GUJ4" s="127" t="s">
        <v>5822</v>
      </c>
      <c r="GUK4" s="127" t="s">
        <v>5823</v>
      </c>
      <c r="GUL4" s="127" t="s">
        <v>5824</v>
      </c>
      <c r="GUM4" s="127" t="s">
        <v>5825</v>
      </c>
      <c r="GUN4" s="127" t="s">
        <v>5826</v>
      </c>
      <c r="GUO4" s="127" t="s">
        <v>5827</v>
      </c>
      <c r="GUP4" s="127" t="s">
        <v>5828</v>
      </c>
      <c r="GUQ4" s="127" t="s">
        <v>5829</v>
      </c>
      <c r="GUR4" s="127" t="s">
        <v>5830</v>
      </c>
      <c r="GUS4" s="127" t="s">
        <v>5831</v>
      </c>
      <c r="GUT4" s="127" t="s">
        <v>5832</v>
      </c>
      <c r="GUU4" s="127" t="s">
        <v>5833</v>
      </c>
      <c r="GUV4" s="127" t="s">
        <v>5834</v>
      </c>
      <c r="GUW4" s="127" t="s">
        <v>5835</v>
      </c>
      <c r="GUX4" s="127" t="s">
        <v>5836</v>
      </c>
      <c r="GUY4" s="127" t="s">
        <v>5837</v>
      </c>
      <c r="GUZ4" s="127" t="s">
        <v>5838</v>
      </c>
      <c r="GVA4" s="127" t="s">
        <v>5839</v>
      </c>
      <c r="GVB4" s="127" t="s">
        <v>5840</v>
      </c>
      <c r="GVC4" s="127" t="s">
        <v>5841</v>
      </c>
      <c r="GVD4" s="127" t="s">
        <v>5842</v>
      </c>
      <c r="GVE4" s="127" t="s">
        <v>5843</v>
      </c>
      <c r="GVF4" s="127" t="s">
        <v>5844</v>
      </c>
      <c r="GVG4" s="127" t="s">
        <v>5845</v>
      </c>
      <c r="GVH4" s="127" t="s">
        <v>5846</v>
      </c>
      <c r="GVI4" s="127" t="s">
        <v>5847</v>
      </c>
      <c r="GVJ4" s="127" t="s">
        <v>5848</v>
      </c>
      <c r="GVK4" s="127" t="s">
        <v>5849</v>
      </c>
      <c r="GVL4" s="127" t="s">
        <v>5850</v>
      </c>
      <c r="GVM4" s="127" t="s">
        <v>5851</v>
      </c>
      <c r="GVN4" s="127" t="s">
        <v>5852</v>
      </c>
      <c r="GVO4" s="127" t="s">
        <v>5853</v>
      </c>
      <c r="GVP4" s="127" t="s">
        <v>5854</v>
      </c>
      <c r="GVQ4" s="127" t="s">
        <v>5855</v>
      </c>
      <c r="GVR4" s="127" t="s">
        <v>5856</v>
      </c>
      <c r="GVS4" s="127" t="s">
        <v>5857</v>
      </c>
      <c r="GVT4" s="127" t="s">
        <v>5858</v>
      </c>
      <c r="GVU4" s="127" t="s">
        <v>5859</v>
      </c>
      <c r="GVV4" s="127" t="s">
        <v>5860</v>
      </c>
      <c r="GVW4" s="127" t="s">
        <v>5861</v>
      </c>
      <c r="GVX4" s="127" t="s">
        <v>5862</v>
      </c>
      <c r="GVY4" s="127" t="s">
        <v>5863</v>
      </c>
      <c r="GVZ4" s="127" t="s">
        <v>5864</v>
      </c>
      <c r="GWA4" s="127" t="s">
        <v>5865</v>
      </c>
      <c r="GWB4" s="127" t="s">
        <v>5866</v>
      </c>
      <c r="GWC4" s="127" t="s">
        <v>5867</v>
      </c>
      <c r="GWD4" s="127" t="s">
        <v>5868</v>
      </c>
      <c r="GWE4" s="127" t="s">
        <v>5869</v>
      </c>
      <c r="GWF4" s="127" t="s">
        <v>5870</v>
      </c>
      <c r="GWG4" s="127" t="s">
        <v>5871</v>
      </c>
      <c r="GWH4" s="127" t="s">
        <v>5872</v>
      </c>
      <c r="GWI4" s="127" t="s">
        <v>5873</v>
      </c>
      <c r="GWJ4" s="127" t="s">
        <v>5874</v>
      </c>
      <c r="GWK4" s="127" t="s">
        <v>5875</v>
      </c>
      <c r="GWL4" s="127" t="s">
        <v>5876</v>
      </c>
      <c r="GWM4" s="127" t="s">
        <v>5877</v>
      </c>
      <c r="GWN4" s="127" t="s">
        <v>5878</v>
      </c>
      <c r="GWO4" s="127" t="s">
        <v>5879</v>
      </c>
      <c r="GWP4" s="127" t="s">
        <v>5880</v>
      </c>
      <c r="GWQ4" s="127" t="s">
        <v>5881</v>
      </c>
      <c r="GWR4" s="127" t="s">
        <v>5882</v>
      </c>
      <c r="GWS4" s="127" t="s">
        <v>5883</v>
      </c>
      <c r="GWT4" s="127" t="s">
        <v>5884</v>
      </c>
      <c r="GWU4" s="127" t="s">
        <v>5885</v>
      </c>
      <c r="GWV4" s="127" t="s">
        <v>5886</v>
      </c>
      <c r="GWW4" s="127" t="s">
        <v>5887</v>
      </c>
      <c r="GWX4" s="127" t="s">
        <v>5888</v>
      </c>
      <c r="GWY4" s="127" t="s">
        <v>5889</v>
      </c>
      <c r="GWZ4" s="127" t="s">
        <v>5890</v>
      </c>
      <c r="GXA4" s="127" t="s">
        <v>5891</v>
      </c>
      <c r="GXB4" s="127" t="s">
        <v>5892</v>
      </c>
      <c r="GXC4" s="127" t="s">
        <v>5893</v>
      </c>
      <c r="GXD4" s="127" t="s">
        <v>5894</v>
      </c>
      <c r="GXE4" s="127" t="s">
        <v>5895</v>
      </c>
      <c r="GXF4" s="127" t="s">
        <v>5896</v>
      </c>
      <c r="GXG4" s="127" t="s">
        <v>5897</v>
      </c>
      <c r="GXH4" s="127" t="s">
        <v>5898</v>
      </c>
      <c r="GXI4" s="127" t="s">
        <v>5899</v>
      </c>
      <c r="GXJ4" s="127" t="s">
        <v>5900</v>
      </c>
      <c r="GXK4" s="127" t="s">
        <v>5901</v>
      </c>
      <c r="GXL4" s="127" t="s">
        <v>5902</v>
      </c>
      <c r="GXM4" s="127" t="s">
        <v>5903</v>
      </c>
      <c r="GXN4" s="127" t="s">
        <v>5904</v>
      </c>
      <c r="GXO4" s="127" t="s">
        <v>5905</v>
      </c>
      <c r="GXP4" s="127" t="s">
        <v>5906</v>
      </c>
      <c r="GXQ4" s="127" t="s">
        <v>5907</v>
      </c>
      <c r="GXR4" s="127" t="s">
        <v>5908</v>
      </c>
      <c r="GXS4" s="127" t="s">
        <v>5909</v>
      </c>
      <c r="GXT4" s="127" t="s">
        <v>5910</v>
      </c>
      <c r="GXU4" s="127" t="s">
        <v>5911</v>
      </c>
      <c r="GXV4" s="127" t="s">
        <v>5912</v>
      </c>
      <c r="GXW4" s="127" t="s">
        <v>5913</v>
      </c>
      <c r="GXX4" s="127" t="s">
        <v>5914</v>
      </c>
      <c r="GXY4" s="127" t="s">
        <v>5915</v>
      </c>
      <c r="GXZ4" s="127" t="s">
        <v>5916</v>
      </c>
      <c r="GYA4" s="127" t="s">
        <v>5917</v>
      </c>
      <c r="GYB4" s="127" t="s">
        <v>5918</v>
      </c>
      <c r="GYC4" s="127" t="s">
        <v>5919</v>
      </c>
      <c r="GYD4" s="127" t="s">
        <v>5920</v>
      </c>
      <c r="GYE4" s="127" t="s">
        <v>5921</v>
      </c>
      <c r="GYF4" s="127" t="s">
        <v>5922</v>
      </c>
      <c r="GYG4" s="127" t="s">
        <v>5923</v>
      </c>
      <c r="GYH4" s="127" t="s">
        <v>5924</v>
      </c>
      <c r="GYI4" s="127" t="s">
        <v>5925</v>
      </c>
      <c r="GYJ4" s="127" t="s">
        <v>5926</v>
      </c>
      <c r="GYK4" s="127" t="s">
        <v>5927</v>
      </c>
      <c r="GYL4" s="127" t="s">
        <v>5928</v>
      </c>
      <c r="GYM4" s="127" t="s">
        <v>5929</v>
      </c>
      <c r="GYN4" s="127" t="s">
        <v>5930</v>
      </c>
      <c r="GYO4" s="127" t="s">
        <v>5931</v>
      </c>
      <c r="GYP4" s="127" t="s">
        <v>5932</v>
      </c>
      <c r="GYQ4" s="127" t="s">
        <v>5933</v>
      </c>
      <c r="GYR4" s="127" t="s">
        <v>5934</v>
      </c>
      <c r="GYS4" s="127" t="s">
        <v>5935</v>
      </c>
      <c r="GYT4" s="127" t="s">
        <v>5936</v>
      </c>
      <c r="GYU4" s="127" t="s">
        <v>5937</v>
      </c>
      <c r="GYV4" s="127" t="s">
        <v>5938</v>
      </c>
      <c r="GYW4" s="127" t="s">
        <v>5939</v>
      </c>
      <c r="GYX4" s="127" t="s">
        <v>5940</v>
      </c>
      <c r="GYY4" s="127" t="s">
        <v>5941</v>
      </c>
      <c r="GYZ4" s="127" t="s">
        <v>5942</v>
      </c>
      <c r="GZA4" s="127" t="s">
        <v>5943</v>
      </c>
      <c r="GZB4" s="127" t="s">
        <v>5944</v>
      </c>
      <c r="GZC4" s="127" t="s">
        <v>5945</v>
      </c>
      <c r="GZD4" s="127" t="s">
        <v>5946</v>
      </c>
      <c r="GZE4" s="127" t="s">
        <v>5947</v>
      </c>
      <c r="GZF4" s="127" t="s">
        <v>5948</v>
      </c>
      <c r="GZG4" s="127" t="s">
        <v>5949</v>
      </c>
      <c r="GZH4" s="127" t="s">
        <v>5950</v>
      </c>
      <c r="GZI4" s="127" t="s">
        <v>5951</v>
      </c>
      <c r="GZJ4" s="127" t="s">
        <v>5952</v>
      </c>
      <c r="GZK4" s="127" t="s">
        <v>5953</v>
      </c>
      <c r="GZL4" s="127" t="s">
        <v>5954</v>
      </c>
      <c r="GZM4" s="127" t="s">
        <v>5955</v>
      </c>
      <c r="GZN4" s="127" t="s">
        <v>5956</v>
      </c>
      <c r="GZO4" s="127" t="s">
        <v>5957</v>
      </c>
      <c r="GZP4" s="127" t="s">
        <v>5958</v>
      </c>
      <c r="GZQ4" s="127" t="s">
        <v>5959</v>
      </c>
      <c r="GZR4" s="127" t="s">
        <v>5960</v>
      </c>
      <c r="GZS4" s="127" t="s">
        <v>5961</v>
      </c>
      <c r="GZT4" s="127" t="s">
        <v>5962</v>
      </c>
      <c r="GZU4" s="127" t="s">
        <v>5963</v>
      </c>
      <c r="GZV4" s="127" t="s">
        <v>5964</v>
      </c>
      <c r="GZW4" s="127" t="s">
        <v>5965</v>
      </c>
      <c r="GZX4" s="127" t="s">
        <v>5966</v>
      </c>
      <c r="GZY4" s="127" t="s">
        <v>5967</v>
      </c>
      <c r="GZZ4" s="127" t="s">
        <v>5968</v>
      </c>
      <c r="HAA4" s="127" t="s">
        <v>5969</v>
      </c>
      <c r="HAB4" s="127" t="s">
        <v>5970</v>
      </c>
      <c r="HAC4" s="127" t="s">
        <v>5971</v>
      </c>
      <c r="HAD4" s="127" t="s">
        <v>5972</v>
      </c>
      <c r="HAE4" s="127" t="s">
        <v>5973</v>
      </c>
      <c r="HAF4" s="127" t="s">
        <v>5974</v>
      </c>
      <c r="HAG4" s="127" t="s">
        <v>5975</v>
      </c>
      <c r="HAH4" s="127" t="s">
        <v>5976</v>
      </c>
      <c r="HAI4" s="127" t="s">
        <v>5977</v>
      </c>
      <c r="HAJ4" s="127" t="s">
        <v>5978</v>
      </c>
      <c r="HAK4" s="127" t="s">
        <v>5979</v>
      </c>
      <c r="HAL4" s="127" t="s">
        <v>5980</v>
      </c>
      <c r="HAM4" s="127" t="s">
        <v>5981</v>
      </c>
      <c r="HAN4" s="127" t="s">
        <v>5982</v>
      </c>
      <c r="HAO4" s="127" t="s">
        <v>5983</v>
      </c>
      <c r="HAP4" s="127" t="s">
        <v>5984</v>
      </c>
      <c r="HAQ4" s="127" t="s">
        <v>5985</v>
      </c>
      <c r="HAR4" s="127" t="s">
        <v>5986</v>
      </c>
      <c r="HAS4" s="127" t="s">
        <v>5987</v>
      </c>
      <c r="HAT4" s="127" t="s">
        <v>5988</v>
      </c>
      <c r="HAU4" s="127" t="s">
        <v>5989</v>
      </c>
      <c r="HAV4" s="127" t="s">
        <v>5990</v>
      </c>
      <c r="HAW4" s="127" t="s">
        <v>5991</v>
      </c>
      <c r="HAX4" s="127" t="s">
        <v>5992</v>
      </c>
      <c r="HAY4" s="127" t="s">
        <v>5993</v>
      </c>
      <c r="HAZ4" s="127" t="s">
        <v>5994</v>
      </c>
      <c r="HBA4" s="127" t="s">
        <v>5995</v>
      </c>
      <c r="HBB4" s="127" t="s">
        <v>5996</v>
      </c>
      <c r="HBC4" s="127" t="s">
        <v>5997</v>
      </c>
      <c r="HBD4" s="127" t="s">
        <v>5998</v>
      </c>
      <c r="HBE4" s="127" t="s">
        <v>5999</v>
      </c>
      <c r="HBF4" s="127" t="s">
        <v>6000</v>
      </c>
      <c r="HBG4" s="127" t="s">
        <v>6001</v>
      </c>
      <c r="HBH4" s="127" t="s">
        <v>6002</v>
      </c>
      <c r="HBI4" s="127" t="s">
        <v>6003</v>
      </c>
      <c r="HBJ4" s="127" t="s">
        <v>6004</v>
      </c>
      <c r="HBK4" s="127" t="s">
        <v>6005</v>
      </c>
      <c r="HBL4" s="127" t="s">
        <v>6006</v>
      </c>
      <c r="HBM4" s="127" t="s">
        <v>6007</v>
      </c>
      <c r="HBN4" s="127" t="s">
        <v>6008</v>
      </c>
      <c r="HBO4" s="127" t="s">
        <v>6009</v>
      </c>
      <c r="HBP4" s="127" t="s">
        <v>6010</v>
      </c>
      <c r="HBQ4" s="127" t="s">
        <v>6011</v>
      </c>
      <c r="HBR4" s="127" t="s">
        <v>6012</v>
      </c>
      <c r="HBS4" s="127" t="s">
        <v>6013</v>
      </c>
      <c r="HBT4" s="127" t="s">
        <v>6014</v>
      </c>
      <c r="HBU4" s="127" t="s">
        <v>6015</v>
      </c>
      <c r="HBV4" s="127" t="s">
        <v>6016</v>
      </c>
      <c r="HBW4" s="127" t="s">
        <v>6017</v>
      </c>
      <c r="HBX4" s="127" t="s">
        <v>6018</v>
      </c>
      <c r="HBY4" s="127" t="s">
        <v>6019</v>
      </c>
      <c r="HBZ4" s="127" t="s">
        <v>6020</v>
      </c>
      <c r="HCA4" s="127" t="s">
        <v>6021</v>
      </c>
      <c r="HCB4" s="127" t="s">
        <v>6022</v>
      </c>
      <c r="HCC4" s="127" t="s">
        <v>6023</v>
      </c>
      <c r="HCD4" s="127" t="s">
        <v>6024</v>
      </c>
      <c r="HCE4" s="127" t="s">
        <v>6025</v>
      </c>
      <c r="HCF4" s="127" t="s">
        <v>6026</v>
      </c>
      <c r="HCG4" s="127" t="s">
        <v>6027</v>
      </c>
      <c r="HCH4" s="127" t="s">
        <v>6028</v>
      </c>
      <c r="HCI4" s="127" t="s">
        <v>6029</v>
      </c>
      <c r="HCJ4" s="127" t="s">
        <v>6030</v>
      </c>
      <c r="HCK4" s="127" t="s">
        <v>6031</v>
      </c>
      <c r="HCL4" s="127" t="s">
        <v>6032</v>
      </c>
      <c r="HCM4" s="127" t="s">
        <v>6033</v>
      </c>
      <c r="HCN4" s="127" t="s">
        <v>6034</v>
      </c>
      <c r="HCO4" s="127" t="s">
        <v>6035</v>
      </c>
      <c r="HCP4" s="127" t="s">
        <v>6036</v>
      </c>
      <c r="HCQ4" s="127" t="s">
        <v>6037</v>
      </c>
      <c r="HCR4" s="127" t="s">
        <v>6038</v>
      </c>
      <c r="HCS4" s="127" t="s">
        <v>6039</v>
      </c>
      <c r="HCT4" s="127" t="s">
        <v>6040</v>
      </c>
      <c r="HCU4" s="127" t="s">
        <v>6041</v>
      </c>
      <c r="HCV4" s="127" t="s">
        <v>6042</v>
      </c>
      <c r="HCW4" s="127" t="s">
        <v>6043</v>
      </c>
      <c r="HCX4" s="127" t="s">
        <v>6044</v>
      </c>
      <c r="HCY4" s="127" t="s">
        <v>6045</v>
      </c>
      <c r="HCZ4" s="127" t="s">
        <v>6046</v>
      </c>
      <c r="HDA4" s="127" t="s">
        <v>6047</v>
      </c>
      <c r="HDB4" s="127" t="s">
        <v>6048</v>
      </c>
      <c r="HDC4" s="127" t="s">
        <v>6049</v>
      </c>
      <c r="HDD4" s="127" t="s">
        <v>6050</v>
      </c>
      <c r="HDE4" s="127" t="s">
        <v>6051</v>
      </c>
      <c r="HDF4" s="127" t="s">
        <v>6052</v>
      </c>
      <c r="HDG4" s="127" t="s">
        <v>6053</v>
      </c>
      <c r="HDH4" s="127" t="s">
        <v>6054</v>
      </c>
      <c r="HDI4" s="127" t="s">
        <v>6055</v>
      </c>
      <c r="HDJ4" s="127" t="s">
        <v>6056</v>
      </c>
      <c r="HDK4" s="127" t="s">
        <v>6057</v>
      </c>
      <c r="HDL4" s="127" t="s">
        <v>6058</v>
      </c>
      <c r="HDM4" s="127" t="s">
        <v>6059</v>
      </c>
      <c r="HDN4" s="127" t="s">
        <v>6060</v>
      </c>
      <c r="HDO4" s="127" t="s">
        <v>6061</v>
      </c>
      <c r="HDP4" s="127" t="s">
        <v>6062</v>
      </c>
      <c r="HDQ4" s="127" t="s">
        <v>6063</v>
      </c>
      <c r="HDR4" s="127" t="s">
        <v>6064</v>
      </c>
      <c r="HDS4" s="127" t="s">
        <v>6065</v>
      </c>
      <c r="HDT4" s="127" t="s">
        <v>6066</v>
      </c>
      <c r="HDU4" s="127" t="s">
        <v>6067</v>
      </c>
      <c r="HDV4" s="127" t="s">
        <v>6068</v>
      </c>
      <c r="HDW4" s="127" t="s">
        <v>6069</v>
      </c>
      <c r="HDX4" s="127" t="s">
        <v>6070</v>
      </c>
      <c r="HDY4" s="127" t="s">
        <v>6071</v>
      </c>
      <c r="HDZ4" s="127" t="s">
        <v>6072</v>
      </c>
      <c r="HEA4" s="127" t="s">
        <v>6073</v>
      </c>
      <c r="HEB4" s="127" t="s">
        <v>6074</v>
      </c>
      <c r="HEC4" s="127" t="s">
        <v>6075</v>
      </c>
      <c r="HED4" s="127" t="s">
        <v>6076</v>
      </c>
      <c r="HEE4" s="127" t="s">
        <v>6077</v>
      </c>
      <c r="HEF4" s="127" t="s">
        <v>6078</v>
      </c>
      <c r="HEG4" s="127" t="s">
        <v>6079</v>
      </c>
      <c r="HEH4" s="127" t="s">
        <v>6080</v>
      </c>
      <c r="HEI4" s="127" t="s">
        <v>6081</v>
      </c>
      <c r="HEJ4" s="127" t="s">
        <v>6082</v>
      </c>
      <c r="HEK4" s="127" t="s">
        <v>6083</v>
      </c>
      <c r="HEL4" s="127" t="s">
        <v>6084</v>
      </c>
      <c r="HEM4" s="127" t="s">
        <v>6085</v>
      </c>
      <c r="HEN4" s="127" t="s">
        <v>6086</v>
      </c>
      <c r="HEO4" s="127" t="s">
        <v>6087</v>
      </c>
      <c r="HEP4" s="127" t="s">
        <v>6088</v>
      </c>
      <c r="HEQ4" s="127" t="s">
        <v>6089</v>
      </c>
      <c r="HER4" s="127" t="s">
        <v>6090</v>
      </c>
      <c r="HES4" s="127" t="s">
        <v>6091</v>
      </c>
      <c r="HET4" s="127" t="s">
        <v>6092</v>
      </c>
      <c r="HEU4" s="127" t="s">
        <v>6093</v>
      </c>
      <c r="HEV4" s="127" t="s">
        <v>6094</v>
      </c>
      <c r="HEW4" s="127" t="s">
        <v>6095</v>
      </c>
      <c r="HEX4" s="127" t="s">
        <v>6096</v>
      </c>
      <c r="HEY4" s="127" t="s">
        <v>6097</v>
      </c>
      <c r="HEZ4" s="127" t="s">
        <v>6098</v>
      </c>
      <c r="HFA4" s="127" t="s">
        <v>6099</v>
      </c>
      <c r="HFB4" s="127" t="s">
        <v>6100</v>
      </c>
      <c r="HFC4" s="127" t="s">
        <v>6101</v>
      </c>
      <c r="HFD4" s="127" t="s">
        <v>6102</v>
      </c>
      <c r="HFE4" s="127" t="s">
        <v>6103</v>
      </c>
      <c r="HFF4" s="127" t="s">
        <v>6104</v>
      </c>
      <c r="HFG4" s="127" t="s">
        <v>6105</v>
      </c>
      <c r="HFH4" s="127" t="s">
        <v>6106</v>
      </c>
      <c r="HFI4" s="127" t="s">
        <v>6107</v>
      </c>
      <c r="HFJ4" s="127" t="s">
        <v>6108</v>
      </c>
      <c r="HFK4" s="127" t="s">
        <v>6109</v>
      </c>
      <c r="HFL4" s="127" t="s">
        <v>6110</v>
      </c>
      <c r="HFM4" s="127" t="s">
        <v>6111</v>
      </c>
      <c r="HFN4" s="127" t="s">
        <v>6112</v>
      </c>
      <c r="HFO4" s="127" t="s">
        <v>6113</v>
      </c>
      <c r="HFP4" s="127" t="s">
        <v>6114</v>
      </c>
      <c r="HFQ4" s="127" t="s">
        <v>6115</v>
      </c>
      <c r="HFR4" s="127" t="s">
        <v>6116</v>
      </c>
      <c r="HFS4" s="127" t="s">
        <v>6117</v>
      </c>
      <c r="HFT4" s="127" t="s">
        <v>6118</v>
      </c>
      <c r="HFU4" s="127" t="s">
        <v>6119</v>
      </c>
      <c r="HFV4" s="127" t="s">
        <v>6120</v>
      </c>
      <c r="HFW4" s="127" t="s">
        <v>6121</v>
      </c>
      <c r="HFX4" s="127" t="s">
        <v>6122</v>
      </c>
      <c r="HFY4" s="127" t="s">
        <v>6123</v>
      </c>
      <c r="HFZ4" s="127" t="s">
        <v>6124</v>
      </c>
      <c r="HGA4" s="127" t="s">
        <v>6125</v>
      </c>
      <c r="HGB4" s="127" t="s">
        <v>6126</v>
      </c>
      <c r="HGC4" s="127" t="s">
        <v>6127</v>
      </c>
      <c r="HGD4" s="127" t="s">
        <v>6128</v>
      </c>
      <c r="HGE4" s="127" t="s">
        <v>6129</v>
      </c>
      <c r="HGF4" s="127" t="s">
        <v>6130</v>
      </c>
      <c r="HGG4" s="127" t="s">
        <v>6131</v>
      </c>
      <c r="HGH4" s="127" t="s">
        <v>6132</v>
      </c>
      <c r="HGI4" s="127" t="s">
        <v>6133</v>
      </c>
      <c r="HGJ4" s="127" t="s">
        <v>6134</v>
      </c>
      <c r="HGK4" s="127" t="s">
        <v>6135</v>
      </c>
      <c r="HGL4" s="127" t="s">
        <v>6136</v>
      </c>
      <c r="HGM4" s="127" t="s">
        <v>6137</v>
      </c>
      <c r="HGN4" s="127" t="s">
        <v>6138</v>
      </c>
      <c r="HGO4" s="127" t="s">
        <v>6139</v>
      </c>
      <c r="HGP4" s="127" t="s">
        <v>6140</v>
      </c>
      <c r="HGQ4" s="127" t="s">
        <v>6141</v>
      </c>
      <c r="HGR4" s="127" t="s">
        <v>6142</v>
      </c>
      <c r="HGS4" s="127" t="s">
        <v>6143</v>
      </c>
      <c r="HGT4" s="127" t="s">
        <v>6144</v>
      </c>
      <c r="HGU4" s="127" t="s">
        <v>6145</v>
      </c>
      <c r="HGV4" s="127" t="s">
        <v>6146</v>
      </c>
      <c r="HGW4" s="127" t="s">
        <v>6147</v>
      </c>
      <c r="HGX4" s="127" t="s">
        <v>6148</v>
      </c>
      <c r="HGY4" s="127" t="s">
        <v>6149</v>
      </c>
      <c r="HGZ4" s="127" t="s">
        <v>6150</v>
      </c>
      <c r="HHA4" s="127" t="s">
        <v>6151</v>
      </c>
      <c r="HHB4" s="127" t="s">
        <v>6152</v>
      </c>
      <c r="HHC4" s="127" t="s">
        <v>6153</v>
      </c>
      <c r="HHD4" s="127" t="s">
        <v>6154</v>
      </c>
      <c r="HHE4" s="127" t="s">
        <v>6155</v>
      </c>
      <c r="HHF4" s="127" t="s">
        <v>6156</v>
      </c>
      <c r="HHG4" s="127" t="s">
        <v>6157</v>
      </c>
      <c r="HHH4" s="127" t="s">
        <v>6158</v>
      </c>
      <c r="HHI4" s="127" t="s">
        <v>6159</v>
      </c>
      <c r="HHJ4" s="127" t="s">
        <v>6160</v>
      </c>
      <c r="HHK4" s="127" t="s">
        <v>6161</v>
      </c>
      <c r="HHL4" s="127" t="s">
        <v>6162</v>
      </c>
      <c r="HHM4" s="127" t="s">
        <v>6163</v>
      </c>
      <c r="HHN4" s="127" t="s">
        <v>6164</v>
      </c>
      <c r="HHO4" s="127" t="s">
        <v>6165</v>
      </c>
      <c r="HHP4" s="127" t="s">
        <v>6166</v>
      </c>
      <c r="HHQ4" s="127" t="s">
        <v>6167</v>
      </c>
      <c r="HHR4" s="127" t="s">
        <v>6168</v>
      </c>
      <c r="HHS4" s="127" t="s">
        <v>6169</v>
      </c>
      <c r="HHT4" s="127" t="s">
        <v>6170</v>
      </c>
      <c r="HHU4" s="127" t="s">
        <v>6171</v>
      </c>
      <c r="HHV4" s="127" t="s">
        <v>6172</v>
      </c>
      <c r="HHW4" s="127" t="s">
        <v>6173</v>
      </c>
      <c r="HHX4" s="127" t="s">
        <v>6174</v>
      </c>
      <c r="HHY4" s="127" t="s">
        <v>6175</v>
      </c>
      <c r="HHZ4" s="127" t="s">
        <v>6176</v>
      </c>
      <c r="HIA4" s="127" t="s">
        <v>6177</v>
      </c>
      <c r="HIB4" s="127" t="s">
        <v>6178</v>
      </c>
      <c r="HIC4" s="127" t="s">
        <v>6179</v>
      </c>
      <c r="HID4" s="127" t="s">
        <v>6180</v>
      </c>
      <c r="HIE4" s="127" t="s">
        <v>6181</v>
      </c>
      <c r="HIF4" s="127" t="s">
        <v>6182</v>
      </c>
      <c r="HIG4" s="127" t="s">
        <v>6183</v>
      </c>
      <c r="HIH4" s="127" t="s">
        <v>6184</v>
      </c>
      <c r="HII4" s="127" t="s">
        <v>6185</v>
      </c>
      <c r="HIJ4" s="127" t="s">
        <v>6186</v>
      </c>
      <c r="HIK4" s="127" t="s">
        <v>6187</v>
      </c>
      <c r="HIL4" s="127" t="s">
        <v>6188</v>
      </c>
      <c r="HIM4" s="127" t="s">
        <v>6189</v>
      </c>
      <c r="HIN4" s="127" t="s">
        <v>6190</v>
      </c>
      <c r="HIO4" s="127" t="s">
        <v>6191</v>
      </c>
      <c r="HIP4" s="127" t="s">
        <v>6192</v>
      </c>
      <c r="HIQ4" s="127" t="s">
        <v>6193</v>
      </c>
      <c r="HIR4" s="127" t="s">
        <v>6194</v>
      </c>
      <c r="HIS4" s="127" t="s">
        <v>6195</v>
      </c>
      <c r="HIT4" s="127" t="s">
        <v>6196</v>
      </c>
      <c r="HIU4" s="127" t="s">
        <v>6197</v>
      </c>
      <c r="HIV4" s="127" t="s">
        <v>6198</v>
      </c>
      <c r="HIW4" s="127" t="s">
        <v>6199</v>
      </c>
      <c r="HIX4" s="127" t="s">
        <v>6200</v>
      </c>
      <c r="HIY4" s="127" t="s">
        <v>6201</v>
      </c>
      <c r="HIZ4" s="127" t="s">
        <v>6202</v>
      </c>
      <c r="HJA4" s="127" t="s">
        <v>6203</v>
      </c>
      <c r="HJB4" s="127" t="s">
        <v>6204</v>
      </c>
      <c r="HJC4" s="127" t="s">
        <v>6205</v>
      </c>
      <c r="HJD4" s="127" t="s">
        <v>6206</v>
      </c>
      <c r="HJE4" s="127" t="s">
        <v>6207</v>
      </c>
      <c r="HJF4" s="127" t="s">
        <v>6208</v>
      </c>
      <c r="HJG4" s="127" t="s">
        <v>6209</v>
      </c>
      <c r="HJH4" s="127" t="s">
        <v>6210</v>
      </c>
      <c r="HJI4" s="127" t="s">
        <v>6211</v>
      </c>
      <c r="HJJ4" s="127" t="s">
        <v>6212</v>
      </c>
      <c r="HJK4" s="127" t="s">
        <v>6213</v>
      </c>
      <c r="HJL4" s="127" t="s">
        <v>6214</v>
      </c>
      <c r="HJM4" s="127" t="s">
        <v>6215</v>
      </c>
      <c r="HJN4" s="127" t="s">
        <v>6216</v>
      </c>
      <c r="HJO4" s="127" t="s">
        <v>6217</v>
      </c>
      <c r="HJP4" s="127" t="s">
        <v>6218</v>
      </c>
      <c r="HJQ4" s="127" t="s">
        <v>6219</v>
      </c>
      <c r="HJR4" s="127" t="s">
        <v>6220</v>
      </c>
      <c r="HJS4" s="127" t="s">
        <v>6221</v>
      </c>
      <c r="HJT4" s="127" t="s">
        <v>6222</v>
      </c>
      <c r="HJU4" s="127" t="s">
        <v>6223</v>
      </c>
      <c r="HJV4" s="127" t="s">
        <v>6224</v>
      </c>
      <c r="HJW4" s="127" t="s">
        <v>6225</v>
      </c>
      <c r="HJX4" s="127" t="s">
        <v>6226</v>
      </c>
      <c r="HJY4" s="127" t="s">
        <v>6227</v>
      </c>
      <c r="HJZ4" s="127" t="s">
        <v>6228</v>
      </c>
      <c r="HKA4" s="127" t="s">
        <v>6229</v>
      </c>
      <c r="HKB4" s="127" t="s">
        <v>6230</v>
      </c>
      <c r="HKC4" s="127" t="s">
        <v>6231</v>
      </c>
      <c r="HKD4" s="127" t="s">
        <v>6232</v>
      </c>
      <c r="HKE4" s="127" t="s">
        <v>6233</v>
      </c>
      <c r="HKF4" s="127" t="s">
        <v>6234</v>
      </c>
      <c r="HKG4" s="127" t="s">
        <v>6235</v>
      </c>
      <c r="HKH4" s="127" t="s">
        <v>6236</v>
      </c>
      <c r="HKI4" s="127" t="s">
        <v>6237</v>
      </c>
      <c r="HKJ4" s="127" t="s">
        <v>6238</v>
      </c>
      <c r="HKK4" s="127" t="s">
        <v>6239</v>
      </c>
      <c r="HKL4" s="127" t="s">
        <v>6240</v>
      </c>
      <c r="HKM4" s="127" t="s">
        <v>6241</v>
      </c>
      <c r="HKN4" s="127" t="s">
        <v>6242</v>
      </c>
      <c r="HKO4" s="127" t="s">
        <v>6243</v>
      </c>
      <c r="HKP4" s="127" t="s">
        <v>6244</v>
      </c>
      <c r="HKQ4" s="127" t="s">
        <v>6245</v>
      </c>
      <c r="HKR4" s="127" t="s">
        <v>6246</v>
      </c>
      <c r="HKS4" s="127" t="s">
        <v>6247</v>
      </c>
      <c r="HKT4" s="127" t="s">
        <v>6248</v>
      </c>
      <c r="HKU4" s="127" t="s">
        <v>6249</v>
      </c>
      <c r="HKV4" s="127" t="s">
        <v>6250</v>
      </c>
      <c r="HKW4" s="127" t="s">
        <v>6251</v>
      </c>
      <c r="HKX4" s="127" t="s">
        <v>6252</v>
      </c>
      <c r="HKY4" s="127" t="s">
        <v>6253</v>
      </c>
      <c r="HKZ4" s="127" t="s">
        <v>6254</v>
      </c>
      <c r="HLA4" s="127" t="s">
        <v>6255</v>
      </c>
      <c r="HLB4" s="127" t="s">
        <v>6256</v>
      </c>
      <c r="HLC4" s="127" t="s">
        <v>6257</v>
      </c>
      <c r="HLD4" s="127" t="s">
        <v>6258</v>
      </c>
      <c r="HLE4" s="127" t="s">
        <v>6259</v>
      </c>
      <c r="HLF4" s="127" t="s">
        <v>6260</v>
      </c>
      <c r="HLG4" s="127" t="s">
        <v>6261</v>
      </c>
      <c r="HLH4" s="127" t="s">
        <v>6262</v>
      </c>
      <c r="HLI4" s="127" t="s">
        <v>6263</v>
      </c>
      <c r="HLJ4" s="127" t="s">
        <v>6264</v>
      </c>
      <c r="HLK4" s="127" t="s">
        <v>6265</v>
      </c>
      <c r="HLL4" s="127" t="s">
        <v>6266</v>
      </c>
      <c r="HLM4" s="127" t="s">
        <v>6267</v>
      </c>
      <c r="HLN4" s="127" t="s">
        <v>6268</v>
      </c>
      <c r="HLO4" s="127" t="s">
        <v>6269</v>
      </c>
      <c r="HLP4" s="127" t="s">
        <v>6270</v>
      </c>
      <c r="HLQ4" s="127" t="s">
        <v>6271</v>
      </c>
      <c r="HLR4" s="127" t="s">
        <v>6272</v>
      </c>
      <c r="HLS4" s="127" t="s">
        <v>6273</v>
      </c>
      <c r="HLT4" s="127" t="s">
        <v>6274</v>
      </c>
      <c r="HLU4" s="127" t="s">
        <v>6275</v>
      </c>
      <c r="HLV4" s="127" t="s">
        <v>6276</v>
      </c>
      <c r="HLW4" s="127" t="s">
        <v>6277</v>
      </c>
      <c r="HLX4" s="127" t="s">
        <v>6278</v>
      </c>
      <c r="HLY4" s="127" t="s">
        <v>6279</v>
      </c>
      <c r="HLZ4" s="127" t="s">
        <v>6280</v>
      </c>
      <c r="HMA4" s="127" t="s">
        <v>6281</v>
      </c>
      <c r="HMB4" s="127" t="s">
        <v>6282</v>
      </c>
      <c r="HMC4" s="127" t="s">
        <v>6283</v>
      </c>
      <c r="HMD4" s="127" t="s">
        <v>6284</v>
      </c>
      <c r="HME4" s="127" t="s">
        <v>6285</v>
      </c>
      <c r="HMF4" s="127" t="s">
        <v>6286</v>
      </c>
      <c r="HMG4" s="127" t="s">
        <v>6287</v>
      </c>
      <c r="HMH4" s="127" t="s">
        <v>6288</v>
      </c>
      <c r="HMI4" s="127" t="s">
        <v>6289</v>
      </c>
      <c r="HMJ4" s="127" t="s">
        <v>6290</v>
      </c>
      <c r="HMK4" s="127" t="s">
        <v>6291</v>
      </c>
      <c r="HML4" s="127" t="s">
        <v>6292</v>
      </c>
      <c r="HMM4" s="127" t="s">
        <v>6293</v>
      </c>
      <c r="HMN4" s="127" t="s">
        <v>6294</v>
      </c>
      <c r="HMO4" s="127" t="s">
        <v>6295</v>
      </c>
      <c r="HMP4" s="127" t="s">
        <v>6296</v>
      </c>
      <c r="HMQ4" s="127" t="s">
        <v>6297</v>
      </c>
      <c r="HMR4" s="127" t="s">
        <v>6298</v>
      </c>
      <c r="HMS4" s="127" t="s">
        <v>6299</v>
      </c>
      <c r="HMT4" s="127" t="s">
        <v>6300</v>
      </c>
      <c r="HMU4" s="127" t="s">
        <v>6301</v>
      </c>
      <c r="HMV4" s="127" t="s">
        <v>6302</v>
      </c>
      <c r="HMW4" s="127" t="s">
        <v>6303</v>
      </c>
      <c r="HMX4" s="127" t="s">
        <v>6304</v>
      </c>
      <c r="HMY4" s="127" t="s">
        <v>6305</v>
      </c>
      <c r="HMZ4" s="127" t="s">
        <v>6306</v>
      </c>
      <c r="HNA4" s="127" t="s">
        <v>6307</v>
      </c>
      <c r="HNB4" s="127" t="s">
        <v>6308</v>
      </c>
      <c r="HNC4" s="127" t="s">
        <v>6309</v>
      </c>
      <c r="HND4" s="127" t="s">
        <v>6310</v>
      </c>
      <c r="HNE4" s="127" t="s">
        <v>6311</v>
      </c>
      <c r="HNF4" s="127" t="s">
        <v>6312</v>
      </c>
      <c r="HNG4" s="127" t="s">
        <v>6313</v>
      </c>
      <c r="HNH4" s="127" t="s">
        <v>6314</v>
      </c>
      <c r="HNI4" s="127" t="s">
        <v>6315</v>
      </c>
      <c r="HNJ4" s="127" t="s">
        <v>6316</v>
      </c>
      <c r="HNK4" s="127" t="s">
        <v>6317</v>
      </c>
      <c r="HNL4" s="127" t="s">
        <v>6318</v>
      </c>
      <c r="HNM4" s="127" t="s">
        <v>6319</v>
      </c>
      <c r="HNN4" s="127" t="s">
        <v>6320</v>
      </c>
      <c r="HNO4" s="127" t="s">
        <v>6321</v>
      </c>
      <c r="HNP4" s="127" t="s">
        <v>6322</v>
      </c>
      <c r="HNQ4" s="127" t="s">
        <v>6323</v>
      </c>
      <c r="HNR4" s="127" t="s">
        <v>6324</v>
      </c>
      <c r="HNS4" s="127" t="s">
        <v>6325</v>
      </c>
      <c r="HNT4" s="127" t="s">
        <v>6326</v>
      </c>
      <c r="HNU4" s="127" t="s">
        <v>6327</v>
      </c>
      <c r="HNV4" s="127" t="s">
        <v>6328</v>
      </c>
      <c r="HNW4" s="127" t="s">
        <v>6329</v>
      </c>
      <c r="HNX4" s="127" t="s">
        <v>6330</v>
      </c>
      <c r="HNY4" s="127" t="s">
        <v>6331</v>
      </c>
      <c r="HNZ4" s="127" t="s">
        <v>6332</v>
      </c>
      <c r="HOA4" s="127" t="s">
        <v>6333</v>
      </c>
      <c r="HOB4" s="127" t="s">
        <v>6334</v>
      </c>
      <c r="HOC4" s="127" t="s">
        <v>6335</v>
      </c>
      <c r="HOD4" s="127" t="s">
        <v>6336</v>
      </c>
      <c r="HOE4" s="127" t="s">
        <v>6337</v>
      </c>
      <c r="HOF4" s="127" t="s">
        <v>6338</v>
      </c>
      <c r="HOG4" s="127" t="s">
        <v>6339</v>
      </c>
      <c r="HOH4" s="127" t="s">
        <v>6340</v>
      </c>
      <c r="HOI4" s="127" t="s">
        <v>6341</v>
      </c>
      <c r="HOJ4" s="127" t="s">
        <v>6342</v>
      </c>
      <c r="HOK4" s="127" t="s">
        <v>6343</v>
      </c>
      <c r="HOL4" s="127" t="s">
        <v>6344</v>
      </c>
      <c r="HOM4" s="127" t="s">
        <v>6345</v>
      </c>
      <c r="HON4" s="127" t="s">
        <v>6346</v>
      </c>
      <c r="HOO4" s="127" t="s">
        <v>6347</v>
      </c>
      <c r="HOP4" s="127" t="s">
        <v>6348</v>
      </c>
      <c r="HOQ4" s="127" t="s">
        <v>6349</v>
      </c>
      <c r="HOR4" s="127" t="s">
        <v>6350</v>
      </c>
      <c r="HOS4" s="127" t="s">
        <v>6351</v>
      </c>
      <c r="HOT4" s="127" t="s">
        <v>6352</v>
      </c>
      <c r="HOU4" s="127" t="s">
        <v>6353</v>
      </c>
      <c r="HOV4" s="127" t="s">
        <v>6354</v>
      </c>
      <c r="HOW4" s="127" t="s">
        <v>6355</v>
      </c>
      <c r="HOX4" s="127" t="s">
        <v>6356</v>
      </c>
      <c r="HOY4" s="127" t="s">
        <v>6357</v>
      </c>
      <c r="HOZ4" s="127" t="s">
        <v>6358</v>
      </c>
      <c r="HPA4" s="127" t="s">
        <v>6359</v>
      </c>
      <c r="HPB4" s="127" t="s">
        <v>6360</v>
      </c>
      <c r="HPC4" s="127" t="s">
        <v>6361</v>
      </c>
      <c r="HPD4" s="127" t="s">
        <v>6362</v>
      </c>
      <c r="HPE4" s="127" t="s">
        <v>6363</v>
      </c>
      <c r="HPF4" s="127" t="s">
        <v>6364</v>
      </c>
      <c r="HPG4" s="127" t="s">
        <v>6365</v>
      </c>
      <c r="HPH4" s="127" t="s">
        <v>6366</v>
      </c>
      <c r="HPI4" s="127" t="s">
        <v>6367</v>
      </c>
      <c r="HPJ4" s="127" t="s">
        <v>6368</v>
      </c>
      <c r="HPK4" s="127" t="s">
        <v>6369</v>
      </c>
      <c r="HPL4" s="127" t="s">
        <v>6370</v>
      </c>
      <c r="HPM4" s="127" t="s">
        <v>6371</v>
      </c>
      <c r="HPN4" s="127" t="s">
        <v>6372</v>
      </c>
      <c r="HPO4" s="127" t="s">
        <v>6373</v>
      </c>
      <c r="HPP4" s="127" t="s">
        <v>6374</v>
      </c>
      <c r="HPQ4" s="127" t="s">
        <v>6375</v>
      </c>
      <c r="HPR4" s="127" t="s">
        <v>6376</v>
      </c>
      <c r="HPS4" s="127" t="s">
        <v>6377</v>
      </c>
      <c r="HPT4" s="127" t="s">
        <v>6378</v>
      </c>
      <c r="HPU4" s="127" t="s">
        <v>6379</v>
      </c>
      <c r="HPV4" s="127" t="s">
        <v>6380</v>
      </c>
      <c r="HPW4" s="127" t="s">
        <v>6381</v>
      </c>
      <c r="HPX4" s="127" t="s">
        <v>6382</v>
      </c>
      <c r="HPY4" s="127" t="s">
        <v>6383</v>
      </c>
      <c r="HPZ4" s="127" t="s">
        <v>6384</v>
      </c>
      <c r="HQA4" s="127" t="s">
        <v>6385</v>
      </c>
      <c r="HQB4" s="127" t="s">
        <v>6386</v>
      </c>
      <c r="HQC4" s="127" t="s">
        <v>6387</v>
      </c>
      <c r="HQD4" s="127" t="s">
        <v>6388</v>
      </c>
      <c r="HQE4" s="127" t="s">
        <v>6389</v>
      </c>
      <c r="HQF4" s="127" t="s">
        <v>6390</v>
      </c>
      <c r="HQG4" s="127" t="s">
        <v>6391</v>
      </c>
      <c r="HQH4" s="127" t="s">
        <v>6392</v>
      </c>
      <c r="HQI4" s="127" t="s">
        <v>6393</v>
      </c>
      <c r="HQJ4" s="127" t="s">
        <v>6394</v>
      </c>
      <c r="HQK4" s="127" t="s">
        <v>6395</v>
      </c>
      <c r="HQL4" s="127" t="s">
        <v>6396</v>
      </c>
      <c r="HQM4" s="127" t="s">
        <v>6397</v>
      </c>
      <c r="HQN4" s="127" t="s">
        <v>6398</v>
      </c>
      <c r="HQO4" s="127" t="s">
        <v>6399</v>
      </c>
      <c r="HQP4" s="127" t="s">
        <v>6400</v>
      </c>
      <c r="HQQ4" s="127" t="s">
        <v>6401</v>
      </c>
      <c r="HQR4" s="127" t="s">
        <v>6402</v>
      </c>
      <c r="HQS4" s="127" t="s">
        <v>6403</v>
      </c>
      <c r="HQT4" s="127" t="s">
        <v>6404</v>
      </c>
      <c r="HQU4" s="127" t="s">
        <v>6405</v>
      </c>
      <c r="HQV4" s="127" t="s">
        <v>6406</v>
      </c>
      <c r="HQW4" s="127" t="s">
        <v>6407</v>
      </c>
      <c r="HQX4" s="127" t="s">
        <v>6408</v>
      </c>
      <c r="HQY4" s="127" t="s">
        <v>6409</v>
      </c>
      <c r="HQZ4" s="127" t="s">
        <v>6410</v>
      </c>
      <c r="HRA4" s="127" t="s">
        <v>6411</v>
      </c>
      <c r="HRB4" s="127" t="s">
        <v>6412</v>
      </c>
      <c r="HRC4" s="127" t="s">
        <v>6413</v>
      </c>
      <c r="HRD4" s="127" t="s">
        <v>6414</v>
      </c>
      <c r="HRE4" s="127" t="s">
        <v>6415</v>
      </c>
      <c r="HRF4" s="127" t="s">
        <v>6416</v>
      </c>
      <c r="HRG4" s="127" t="s">
        <v>6417</v>
      </c>
      <c r="HRH4" s="127" t="s">
        <v>6418</v>
      </c>
      <c r="HRI4" s="127" t="s">
        <v>6419</v>
      </c>
      <c r="HRJ4" s="127" t="s">
        <v>6420</v>
      </c>
      <c r="HRK4" s="127" t="s">
        <v>6421</v>
      </c>
      <c r="HRL4" s="127" t="s">
        <v>6422</v>
      </c>
      <c r="HRM4" s="127" t="s">
        <v>6423</v>
      </c>
      <c r="HRN4" s="127" t="s">
        <v>6424</v>
      </c>
      <c r="HRO4" s="127" t="s">
        <v>6425</v>
      </c>
      <c r="HRP4" s="127" t="s">
        <v>6426</v>
      </c>
      <c r="HRQ4" s="127" t="s">
        <v>6427</v>
      </c>
      <c r="HRR4" s="127" t="s">
        <v>6428</v>
      </c>
      <c r="HRS4" s="127" t="s">
        <v>6429</v>
      </c>
      <c r="HRT4" s="127" t="s">
        <v>6430</v>
      </c>
      <c r="HRU4" s="127" t="s">
        <v>6431</v>
      </c>
      <c r="HRV4" s="127" t="s">
        <v>6432</v>
      </c>
      <c r="HRW4" s="127" t="s">
        <v>6433</v>
      </c>
      <c r="HRX4" s="127" t="s">
        <v>6434</v>
      </c>
      <c r="HRY4" s="127" t="s">
        <v>6435</v>
      </c>
      <c r="HRZ4" s="127" t="s">
        <v>6436</v>
      </c>
      <c r="HSA4" s="127" t="s">
        <v>6437</v>
      </c>
      <c r="HSB4" s="127" t="s">
        <v>6438</v>
      </c>
      <c r="HSC4" s="127" t="s">
        <v>6439</v>
      </c>
      <c r="HSD4" s="127" t="s">
        <v>6440</v>
      </c>
      <c r="HSE4" s="127" t="s">
        <v>6441</v>
      </c>
      <c r="HSF4" s="127" t="s">
        <v>6442</v>
      </c>
      <c r="HSG4" s="127" t="s">
        <v>6443</v>
      </c>
      <c r="HSH4" s="127" t="s">
        <v>6444</v>
      </c>
      <c r="HSI4" s="127" t="s">
        <v>6445</v>
      </c>
      <c r="HSJ4" s="127" t="s">
        <v>6446</v>
      </c>
      <c r="HSK4" s="127" t="s">
        <v>6447</v>
      </c>
      <c r="HSL4" s="127" t="s">
        <v>6448</v>
      </c>
      <c r="HSM4" s="127" t="s">
        <v>6449</v>
      </c>
      <c r="HSN4" s="127" t="s">
        <v>6450</v>
      </c>
      <c r="HSO4" s="127" t="s">
        <v>6451</v>
      </c>
      <c r="HSP4" s="127" t="s">
        <v>6452</v>
      </c>
      <c r="HSQ4" s="127" t="s">
        <v>6453</v>
      </c>
      <c r="HSR4" s="127" t="s">
        <v>6454</v>
      </c>
      <c r="HSS4" s="127" t="s">
        <v>6455</v>
      </c>
      <c r="HST4" s="127" t="s">
        <v>6456</v>
      </c>
      <c r="HSU4" s="127" t="s">
        <v>6457</v>
      </c>
      <c r="HSV4" s="127" t="s">
        <v>6458</v>
      </c>
      <c r="HSW4" s="127" t="s">
        <v>6459</v>
      </c>
      <c r="HSX4" s="127" t="s">
        <v>6460</v>
      </c>
      <c r="HSY4" s="127" t="s">
        <v>6461</v>
      </c>
      <c r="HSZ4" s="127" t="s">
        <v>6462</v>
      </c>
      <c r="HTA4" s="127" t="s">
        <v>6463</v>
      </c>
      <c r="HTB4" s="127" t="s">
        <v>6464</v>
      </c>
      <c r="HTC4" s="127" t="s">
        <v>6465</v>
      </c>
      <c r="HTD4" s="127" t="s">
        <v>6466</v>
      </c>
      <c r="HTE4" s="127" t="s">
        <v>6467</v>
      </c>
      <c r="HTF4" s="127" t="s">
        <v>6468</v>
      </c>
      <c r="HTG4" s="127" t="s">
        <v>6469</v>
      </c>
      <c r="HTH4" s="127" t="s">
        <v>6470</v>
      </c>
      <c r="HTI4" s="127" t="s">
        <v>6471</v>
      </c>
      <c r="HTJ4" s="127" t="s">
        <v>6472</v>
      </c>
      <c r="HTK4" s="127" t="s">
        <v>6473</v>
      </c>
      <c r="HTL4" s="127" t="s">
        <v>6474</v>
      </c>
      <c r="HTM4" s="127" t="s">
        <v>6475</v>
      </c>
      <c r="HTN4" s="127" t="s">
        <v>6476</v>
      </c>
      <c r="HTO4" s="127" t="s">
        <v>6477</v>
      </c>
      <c r="HTP4" s="127" t="s">
        <v>6478</v>
      </c>
      <c r="HTQ4" s="127" t="s">
        <v>6479</v>
      </c>
      <c r="HTR4" s="127" t="s">
        <v>6480</v>
      </c>
      <c r="HTS4" s="127" t="s">
        <v>6481</v>
      </c>
      <c r="HTT4" s="127" t="s">
        <v>6482</v>
      </c>
      <c r="HTU4" s="127" t="s">
        <v>6483</v>
      </c>
      <c r="HTV4" s="127" t="s">
        <v>6484</v>
      </c>
      <c r="HTW4" s="127" t="s">
        <v>6485</v>
      </c>
      <c r="HTX4" s="127" t="s">
        <v>6486</v>
      </c>
      <c r="HTY4" s="127" t="s">
        <v>6487</v>
      </c>
      <c r="HTZ4" s="127" t="s">
        <v>6488</v>
      </c>
      <c r="HUA4" s="127" t="s">
        <v>6489</v>
      </c>
      <c r="HUB4" s="127" t="s">
        <v>6490</v>
      </c>
      <c r="HUC4" s="127" t="s">
        <v>6491</v>
      </c>
      <c r="HUD4" s="127" t="s">
        <v>6492</v>
      </c>
      <c r="HUE4" s="127" t="s">
        <v>6493</v>
      </c>
      <c r="HUF4" s="127" t="s">
        <v>6494</v>
      </c>
      <c r="HUG4" s="127" t="s">
        <v>6495</v>
      </c>
      <c r="HUH4" s="127" t="s">
        <v>6496</v>
      </c>
      <c r="HUI4" s="127" t="s">
        <v>6497</v>
      </c>
      <c r="HUJ4" s="127" t="s">
        <v>6498</v>
      </c>
      <c r="HUK4" s="127" t="s">
        <v>6499</v>
      </c>
      <c r="HUL4" s="127" t="s">
        <v>6500</v>
      </c>
      <c r="HUM4" s="127" t="s">
        <v>6501</v>
      </c>
      <c r="HUN4" s="127" t="s">
        <v>6502</v>
      </c>
      <c r="HUO4" s="127" t="s">
        <v>6503</v>
      </c>
      <c r="HUP4" s="127" t="s">
        <v>6504</v>
      </c>
      <c r="HUQ4" s="127" t="s">
        <v>6505</v>
      </c>
      <c r="HUR4" s="127" t="s">
        <v>6506</v>
      </c>
      <c r="HUS4" s="127" t="s">
        <v>6507</v>
      </c>
      <c r="HUT4" s="127" t="s">
        <v>6508</v>
      </c>
      <c r="HUU4" s="127" t="s">
        <v>6509</v>
      </c>
      <c r="HUV4" s="127" t="s">
        <v>6510</v>
      </c>
      <c r="HUW4" s="127" t="s">
        <v>6511</v>
      </c>
      <c r="HUX4" s="127" t="s">
        <v>6512</v>
      </c>
      <c r="HUY4" s="127" t="s">
        <v>6513</v>
      </c>
      <c r="HUZ4" s="127" t="s">
        <v>6514</v>
      </c>
      <c r="HVA4" s="127" t="s">
        <v>6515</v>
      </c>
      <c r="HVB4" s="127" t="s">
        <v>6516</v>
      </c>
      <c r="HVC4" s="127" t="s">
        <v>6517</v>
      </c>
      <c r="HVD4" s="127" t="s">
        <v>6518</v>
      </c>
      <c r="HVE4" s="127" t="s">
        <v>6519</v>
      </c>
      <c r="HVF4" s="127" t="s">
        <v>6520</v>
      </c>
      <c r="HVG4" s="127" t="s">
        <v>6521</v>
      </c>
      <c r="HVH4" s="127" t="s">
        <v>6522</v>
      </c>
      <c r="HVI4" s="127" t="s">
        <v>6523</v>
      </c>
      <c r="HVJ4" s="127" t="s">
        <v>6524</v>
      </c>
      <c r="HVK4" s="127" t="s">
        <v>6525</v>
      </c>
      <c r="HVL4" s="127" t="s">
        <v>6526</v>
      </c>
      <c r="HVM4" s="127" t="s">
        <v>6527</v>
      </c>
      <c r="HVN4" s="127" t="s">
        <v>6528</v>
      </c>
      <c r="HVO4" s="127" t="s">
        <v>6529</v>
      </c>
      <c r="HVP4" s="127" t="s">
        <v>6530</v>
      </c>
      <c r="HVQ4" s="127" t="s">
        <v>6531</v>
      </c>
      <c r="HVR4" s="127" t="s">
        <v>6532</v>
      </c>
      <c r="HVS4" s="127" t="s">
        <v>6533</v>
      </c>
      <c r="HVT4" s="127" t="s">
        <v>6534</v>
      </c>
      <c r="HVU4" s="127" t="s">
        <v>6535</v>
      </c>
      <c r="HVV4" s="127" t="s">
        <v>6536</v>
      </c>
      <c r="HVW4" s="127" t="s">
        <v>6537</v>
      </c>
      <c r="HVX4" s="127" t="s">
        <v>6538</v>
      </c>
      <c r="HVY4" s="127" t="s">
        <v>6539</v>
      </c>
      <c r="HVZ4" s="127" t="s">
        <v>6540</v>
      </c>
      <c r="HWA4" s="127" t="s">
        <v>6541</v>
      </c>
      <c r="HWB4" s="127" t="s">
        <v>6542</v>
      </c>
      <c r="HWC4" s="127" t="s">
        <v>6543</v>
      </c>
      <c r="HWD4" s="127" t="s">
        <v>6544</v>
      </c>
      <c r="HWE4" s="127" t="s">
        <v>6545</v>
      </c>
      <c r="HWF4" s="127" t="s">
        <v>6546</v>
      </c>
      <c r="HWG4" s="127" t="s">
        <v>6547</v>
      </c>
      <c r="HWH4" s="127" t="s">
        <v>6548</v>
      </c>
      <c r="HWI4" s="127" t="s">
        <v>6549</v>
      </c>
      <c r="HWJ4" s="127" t="s">
        <v>6550</v>
      </c>
      <c r="HWK4" s="127" t="s">
        <v>6551</v>
      </c>
      <c r="HWL4" s="127" t="s">
        <v>6552</v>
      </c>
      <c r="HWM4" s="127" t="s">
        <v>6553</v>
      </c>
      <c r="HWN4" s="127" t="s">
        <v>6554</v>
      </c>
      <c r="HWO4" s="127" t="s">
        <v>6555</v>
      </c>
      <c r="HWP4" s="127" t="s">
        <v>6556</v>
      </c>
      <c r="HWQ4" s="127" t="s">
        <v>6557</v>
      </c>
      <c r="HWR4" s="127" t="s">
        <v>6558</v>
      </c>
      <c r="HWS4" s="127" t="s">
        <v>6559</v>
      </c>
      <c r="HWT4" s="127" t="s">
        <v>6560</v>
      </c>
      <c r="HWU4" s="127" t="s">
        <v>6561</v>
      </c>
      <c r="HWV4" s="127" t="s">
        <v>6562</v>
      </c>
      <c r="HWW4" s="127" t="s">
        <v>6563</v>
      </c>
      <c r="HWX4" s="127" t="s">
        <v>6564</v>
      </c>
      <c r="HWY4" s="127" t="s">
        <v>6565</v>
      </c>
      <c r="HWZ4" s="127" t="s">
        <v>6566</v>
      </c>
      <c r="HXA4" s="127" t="s">
        <v>6567</v>
      </c>
      <c r="HXB4" s="127" t="s">
        <v>6568</v>
      </c>
      <c r="HXC4" s="127" t="s">
        <v>6569</v>
      </c>
      <c r="HXD4" s="127" t="s">
        <v>6570</v>
      </c>
      <c r="HXE4" s="127" t="s">
        <v>6571</v>
      </c>
      <c r="HXF4" s="127" t="s">
        <v>6572</v>
      </c>
      <c r="HXG4" s="127" t="s">
        <v>6573</v>
      </c>
      <c r="HXH4" s="127" t="s">
        <v>6574</v>
      </c>
      <c r="HXI4" s="127" t="s">
        <v>6575</v>
      </c>
      <c r="HXJ4" s="127" t="s">
        <v>6576</v>
      </c>
      <c r="HXK4" s="127" t="s">
        <v>6577</v>
      </c>
      <c r="HXL4" s="127" t="s">
        <v>6578</v>
      </c>
      <c r="HXM4" s="127" t="s">
        <v>6579</v>
      </c>
      <c r="HXN4" s="127" t="s">
        <v>6580</v>
      </c>
      <c r="HXO4" s="127" t="s">
        <v>6581</v>
      </c>
      <c r="HXP4" s="127" t="s">
        <v>6582</v>
      </c>
      <c r="HXQ4" s="127" t="s">
        <v>6583</v>
      </c>
      <c r="HXR4" s="127" t="s">
        <v>6584</v>
      </c>
      <c r="HXS4" s="127" t="s">
        <v>6585</v>
      </c>
      <c r="HXT4" s="127" t="s">
        <v>6586</v>
      </c>
      <c r="HXU4" s="127" t="s">
        <v>6587</v>
      </c>
      <c r="HXV4" s="127" t="s">
        <v>6588</v>
      </c>
      <c r="HXW4" s="127" t="s">
        <v>6589</v>
      </c>
      <c r="HXX4" s="127" t="s">
        <v>6590</v>
      </c>
      <c r="HXY4" s="127" t="s">
        <v>6591</v>
      </c>
      <c r="HXZ4" s="127" t="s">
        <v>6592</v>
      </c>
      <c r="HYA4" s="127" t="s">
        <v>6593</v>
      </c>
      <c r="HYB4" s="127" t="s">
        <v>6594</v>
      </c>
      <c r="HYC4" s="127" t="s">
        <v>6595</v>
      </c>
      <c r="HYD4" s="127" t="s">
        <v>6596</v>
      </c>
      <c r="HYE4" s="127" t="s">
        <v>6597</v>
      </c>
      <c r="HYF4" s="127" t="s">
        <v>6598</v>
      </c>
      <c r="HYG4" s="127" t="s">
        <v>6599</v>
      </c>
      <c r="HYH4" s="127" t="s">
        <v>6600</v>
      </c>
      <c r="HYI4" s="127" t="s">
        <v>6601</v>
      </c>
      <c r="HYJ4" s="127" t="s">
        <v>6602</v>
      </c>
      <c r="HYK4" s="127" t="s">
        <v>6603</v>
      </c>
      <c r="HYL4" s="127" t="s">
        <v>6604</v>
      </c>
      <c r="HYM4" s="127" t="s">
        <v>6605</v>
      </c>
      <c r="HYN4" s="127" t="s">
        <v>6606</v>
      </c>
      <c r="HYO4" s="127" t="s">
        <v>6607</v>
      </c>
      <c r="HYP4" s="127" t="s">
        <v>6608</v>
      </c>
      <c r="HYQ4" s="127" t="s">
        <v>6609</v>
      </c>
      <c r="HYR4" s="127" t="s">
        <v>6610</v>
      </c>
      <c r="HYS4" s="127" t="s">
        <v>6611</v>
      </c>
      <c r="HYT4" s="127" t="s">
        <v>6612</v>
      </c>
      <c r="HYU4" s="127" t="s">
        <v>6613</v>
      </c>
      <c r="HYV4" s="127" t="s">
        <v>6614</v>
      </c>
      <c r="HYW4" s="127" t="s">
        <v>6615</v>
      </c>
      <c r="HYX4" s="127" t="s">
        <v>6616</v>
      </c>
      <c r="HYY4" s="127" t="s">
        <v>6617</v>
      </c>
      <c r="HYZ4" s="127" t="s">
        <v>6618</v>
      </c>
      <c r="HZA4" s="127" t="s">
        <v>6619</v>
      </c>
      <c r="HZB4" s="127" t="s">
        <v>6620</v>
      </c>
      <c r="HZC4" s="127" t="s">
        <v>6621</v>
      </c>
      <c r="HZD4" s="127" t="s">
        <v>6622</v>
      </c>
      <c r="HZE4" s="127" t="s">
        <v>6623</v>
      </c>
      <c r="HZF4" s="127" t="s">
        <v>6624</v>
      </c>
      <c r="HZG4" s="127" t="s">
        <v>6625</v>
      </c>
      <c r="HZH4" s="127" t="s">
        <v>6626</v>
      </c>
      <c r="HZI4" s="127" t="s">
        <v>6627</v>
      </c>
      <c r="HZJ4" s="127" t="s">
        <v>6628</v>
      </c>
      <c r="HZK4" s="127" t="s">
        <v>6629</v>
      </c>
      <c r="HZL4" s="127" t="s">
        <v>6630</v>
      </c>
      <c r="HZM4" s="127" t="s">
        <v>6631</v>
      </c>
      <c r="HZN4" s="127" t="s">
        <v>6632</v>
      </c>
      <c r="HZO4" s="127" t="s">
        <v>6633</v>
      </c>
      <c r="HZP4" s="127" t="s">
        <v>6634</v>
      </c>
      <c r="HZQ4" s="127" t="s">
        <v>6635</v>
      </c>
      <c r="HZR4" s="127" t="s">
        <v>6636</v>
      </c>
      <c r="HZS4" s="127" t="s">
        <v>6637</v>
      </c>
      <c r="HZT4" s="127" t="s">
        <v>6638</v>
      </c>
      <c r="HZU4" s="127" t="s">
        <v>6639</v>
      </c>
      <c r="HZV4" s="127" t="s">
        <v>6640</v>
      </c>
      <c r="HZW4" s="127" t="s">
        <v>6641</v>
      </c>
      <c r="HZX4" s="127" t="s">
        <v>6642</v>
      </c>
      <c r="HZY4" s="127" t="s">
        <v>6643</v>
      </c>
      <c r="HZZ4" s="127" t="s">
        <v>6644</v>
      </c>
      <c r="IAA4" s="127" t="s">
        <v>6645</v>
      </c>
      <c r="IAB4" s="127" t="s">
        <v>6646</v>
      </c>
      <c r="IAC4" s="127" t="s">
        <v>6647</v>
      </c>
      <c r="IAD4" s="127" t="s">
        <v>6648</v>
      </c>
      <c r="IAE4" s="127" t="s">
        <v>6649</v>
      </c>
      <c r="IAF4" s="127" t="s">
        <v>6650</v>
      </c>
      <c r="IAG4" s="127" t="s">
        <v>6651</v>
      </c>
      <c r="IAH4" s="127" t="s">
        <v>6652</v>
      </c>
      <c r="IAI4" s="127" t="s">
        <v>6653</v>
      </c>
      <c r="IAJ4" s="127" t="s">
        <v>6654</v>
      </c>
      <c r="IAK4" s="127" t="s">
        <v>6655</v>
      </c>
      <c r="IAL4" s="127" t="s">
        <v>6656</v>
      </c>
      <c r="IAM4" s="127" t="s">
        <v>6657</v>
      </c>
      <c r="IAN4" s="127" t="s">
        <v>6658</v>
      </c>
      <c r="IAO4" s="127" t="s">
        <v>6659</v>
      </c>
      <c r="IAP4" s="127" t="s">
        <v>6660</v>
      </c>
      <c r="IAQ4" s="127" t="s">
        <v>6661</v>
      </c>
      <c r="IAR4" s="127" t="s">
        <v>6662</v>
      </c>
      <c r="IAS4" s="127" t="s">
        <v>6663</v>
      </c>
      <c r="IAT4" s="127" t="s">
        <v>6664</v>
      </c>
      <c r="IAU4" s="127" t="s">
        <v>6665</v>
      </c>
      <c r="IAV4" s="127" t="s">
        <v>6666</v>
      </c>
      <c r="IAW4" s="127" t="s">
        <v>6667</v>
      </c>
      <c r="IAX4" s="127" t="s">
        <v>6668</v>
      </c>
      <c r="IAY4" s="127" t="s">
        <v>6669</v>
      </c>
      <c r="IAZ4" s="127" t="s">
        <v>6670</v>
      </c>
      <c r="IBA4" s="127" t="s">
        <v>6671</v>
      </c>
      <c r="IBB4" s="127" t="s">
        <v>6672</v>
      </c>
      <c r="IBC4" s="127" t="s">
        <v>6673</v>
      </c>
      <c r="IBD4" s="127" t="s">
        <v>6674</v>
      </c>
      <c r="IBE4" s="127" t="s">
        <v>6675</v>
      </c>
      <c r="IBF4" s="127" t="s">
        <v>6676</v>
      </c>
      <c r="IBG4" s="127" t="s">
        <v>6677</v>
      </c>
      <c r="IBH4" s="127" t="s">
        <v>6678</v>
      </c>
      <c r="IBI4" s="127" t="s">
        <v>6679</v>
      </c>
      <c r="IBJ4" s="127" t="s">
        <v>6680</v>
      </c>
      <c r="IBK4" s="127" t="s">
        <v>6681</v>
      </c>
      <c r="IBL4" s="127" t="s">
        <v>6682</v>
      </c>
      <c r="IBM4" s="127" t="s">
        <v>6683</v>
      </c>
      <c r="IBN4" s="127" t="s">
        <v>6684</v>
      </c>
      <c r="IBO4" s="127" t="s">
        <v>6685</v>
      </c>
      <c r="IBP4" s="127" t="s">
        <v>6686</v>
      </c>
      <c r="IBQ4" s="127" t="s">
        <v>6687</v>
      </c>
      <c r="IBR4" s="127" t="s">
        <v>6688</v>
      </c>
      <c r="IBS4" s="127" t="s">
        <v>6689</v>
      </c>
      <c r="IBT4" s="127" t="s">
        <v>6690</v>
      </c>
      <c r="IBU4" s="127" t="s">
        <v>6691</v>
      </c>
      <c r="IBV4" s="127" t="s">
        <v>6692</v>
      </c>
      <c r="IBW4" s="127" t="s">
        <v>6693</v>
      </c>
      <c r="IBX4" s="127" t="s">
        <v>6694</v>
      </c>
      <c r="IBY4" s="127" t="s">
        <v>6695</v>
      </c>
      <c r="IBZ4" s="127" t="s">
        <v>6696</v>
      </c>
      <c r="ICA4" s="127" t="s">
        <v>6697</v>
      </c>
      <c r="ICB4" s="127" t="s">
        <v>6698</v>
      </c>
      <c r="ICC4" s="127" t="s">
        <v>6699</v>
      </c>
      <c r="ICD4" s="127" t="s">
        <v>6700</v>
      </c>
      <c r="ICE4" s="127" t="s">
        <v>6701</v>
      </c>
      <c r="ICF4" s="127" t="s">
        <v>6702</v>
      </c>
      <c r="ICG4" s="127" t="s">
        <v>6703</v>
      </c>
      <c r="ICH4" s="127" t="s">
        <v>6704</v>
      </c>
      <c r="ICI4" s="127" t="s">
        <v>6705</v>
      </c>
      <c r="ICJ4" s="127" t="s">
        <v>6706</v>
      </c>
      <c r="ICK4" s="127" t="s">
        <v>6707</v>
      </c>
      <c r="ICL4" s="127" t="s">
        <v>6708</v>
      </c>
      <c r="ICM4" s="127" t="s">
        <v>6709</v>
      </c>
      <c r="ICN4" s="127" t="s">
        <v>6710</v>
      </c>
      <c r="ICO4" s="127" t="s">
        <v>6711</v>
      </c>
      <c r="ICP4" s="127" t="s">
        <v>6712</v>
      </c>
      <c r="ICQ4" s="127" t="s">
        <v>6713</v>
      </c>
      <c r="ICR4" s="127" t="s">
        <v>6714</v>
      </c>
      <c r="ICS4" s="127" t="s">
        <v>6715</v>
      </c>
      <c r="ICT4" s="127" t="s">
        <v>6716</v>
      </c>
      <c r="ICU4" s="127" t="s">
        <v>6717</v>
      </c>
      <c r="ICV4" s="127" t="s">
        <v>6718</v>
      </c>
      <c r="ICW4" s="127" t="s">
        <v>6719</v>
      </c>
      <c r="ICX4" s="127" t="s">
        <v>6720</v>
      </c>
      <c r="ICY4" s="127" t="s">
        <v>6721</v>
      </c>
      <c r="ICZ4" s="127" t="s">
        <v>6722</v>
      </c>
      <c r="IDA4" s="127" t="s">
        <v>6723</v>
      </c>
      <c r="IDB4" s="127" t="s">
        <v>6724</v>
      </c>
      <c r="IDC4" s="127" t="s">
        <v>6725</v>
      </c>
      <c r="IDD4" s="127" t="s">
        <v>6726</v>
      </c>
      <c r="IDE4" s="127" t="s">
        <v>6727</v>
      </c>
      <c r="IDF4" s="127" t="s">
        <v>6728</v>
      </c>
      <c r="IDG4" s="127" t="s">
        <v>6729</v>
      </c>
      <c r="IDH4" s="127" t="s">
        <v>6730</v>
      </c>
      <c r="IDI4" s="127" t="s">
        <v>6731</v>
      </c>
      <c r="IDJ4" s="127" t="s">
        <v>6732</v>
      </c>
      <c r="IDK4" s="127" t="s">
        <v>6733</v>
      </c>
      <c r="IDL4" s="127" t="s">
        <v>6734</v>
      </c>
      <c r="IDM4" s="127" t="s">
        <v>6735</v>
      </c>
      <c r="IDN4" s="127" t="s">
        <v>6736</v>
      </c>
      <c r="IDO4" s="127" t="s">
        <v>6737</v>
      </c>
      <c r="IDP4" s="127" t="s">
        <v>6738</v>
      </c>
      <c r="IDQ4" s="127" t="s">
        <v>6739</v>
      </c>
      <c r="IDR4" s="127" t="s">
        <v>6740</v>
      </c>
      <c r="IDS4" s="127" t="s">
        <v>6741</v>
      </c>
      <c r="IDT4" s="127" t="s">
        <v>6742</v>
      </c>
      <c r="IDU4" s="127" t="s">
        <v>6743</v>
      </c>
      <c r="IDV4" s="127" t="s">
        <v>6744</v>
      </c>
      <c r="IDW4" s="127" t="s">
        <v>6745</v>
      </c>
      <c r="IDX4" s="127" t="s">
        <v>6746</v>
      </c>
      <c r="IDY4" s="127" t="s">
        <v>6747</v>
      </c>
      <c r="IDZ4" s="127" t="s">
        <v>6748</v>
      </c>
      <c r="IEA4" s="127" t="s">
        <v>6749</v>
      </c>
      <c r="IEB4" s="127" t="s">
        <v>6750</v>
      </c>
      <c r="IEC4" s="127" t="s">
        <v>6751</v>
      </c>
      <c r="IED4" s="127" t="s">
        <v>6752</v>
      </c>
      <c r="IEE4" s="127" t="s">
        <v>6753</v>
      </c>
      <c r="IEF4" s="127" t="s">
        <v>6754</v>
      </c>
      <c r="IEG4" s="127" t="s">
        <v>6755</v>
      </c>
      <c r="IEH4" s="127" t="s">
        <v>6756</v>
      </c>
      <c r="IEI4" s="127" t="s">
        <v>6757</v>
      </c>
      <c r="IEJ4" s="127" t="s">
        <v>6758</v>
      </c>
      <c r="IEK4" s="127" t="s">
        <v>6759</v>
      </c>
      <c r="IEL4" s="127" t="s">
        <v>6760</v>
      </c>
      <c r="IEM4" s="127" t="s">
        <v>6761</v>
      </c>
      <c r="IEN4" s="127" t="s">
        <v>6762</v>
      </c>
      <c r="IEO4" s="127" t="s">
        <v>6763</v>
      </c>
      <c r="IEP4" s="127" t="s">
        <v>6764</v>
      </c>
      <c r="IEQ4" s="127" t="s">
        <v>6765</v>
      </c>
      <c r="IER4" s="127" t="s">
        <v>6766</v>
      </c>
      <c r="IES4" s="127" t="s">
        <v>6767</v>
      </c>
      <c r="IET4" s="127" t="s">
        <v>6768</v>
      </c>
      <c r="IEU4" s="127" t="s">
        <v>6769</v>
      </c>
      <c r="IEV4" s="127" t="s">
        <v>6770</v>
      </c>
      <c r="IEW4" s="127" t="s">
        <v>6771</v>
      </c>
      <c r="IEX4" s="127" t="s">
        <v>6772</v>
      </c>
      <c r="IEY4" s="127" t="s">
        <v>6773</v>
      </c>
      <c r="IEZ4" s="127" t="s">
        <v>6774</v>
      </c>
      <c r="IFA4" s="127" t="s">
        <v>6775</v>
      </c>
      <c r="IFB4" s="127" t="s">
        <v>6776</v>
      </c>
      <c r="IFC4" s="127" t="s">
        <v>6777</v>
      </c>
      <c r="IFD4" s="127" t="s">
        <v>6778</v>
      </c>
      <c r="IFE4" s="127" t="s">
        <v>6779</v>
      </c>
      <c r="IFF4" s="127" t="s">
        <v>6780</v>
      </c>
      <c r="IFG4" s="127" t="s">
        <v>6781</v>
      </c>
      <c r="IFH4" s="127" t="s">
        <v>6782</v>
      </c>
      <c r="IFI4" s="127" t="s">
        <v>6783</v>
      </c>
      <c r="IFJ4" s="127" t="s">
        <v>6784</v>
      </c>
      <c r="IFK4" s="127" t="s">
        <v>6785</v>
      </c>
      <c r="IFL4" s="127" t="s">
        <v>6786</v>
      </c>
      <c r="IFM4" s="127" t="s">
        <v>6787</v>
      </c>
      <c r="IFN4" s="127" t="s">
        <v>6788</v>
      </c>
      <c r="IFO4" s="127" t="s">
        <v>6789</v>
      </c>
      <c r="IFP4" s="127" t="s">
        <v>6790</v>
      </c>
      <c r="IFQ4" s="127" t="s">
        <v>6791</v>
      </c>
      <c r="IFR4" s="127" t="s">
        <v>6792</v>
      </c>
      <c r="IFS4" s="127" t="s">
        <v>6793</v>
      </c>
      <c r="IFT4" s="127" t="s">
        <v>6794</v>
      </c>
      <c r="IFU4" s="127" t="s">
        <v>6795</v>
      </c>
      <c r="IFV4" s="127" t="s">
        <v>6796</v>
      </c>
      <c r="IFW4" s="127" t="s">
        <v>6797</v>
      </c>
      <c r="IFX4" s="127" t="s">
        <v>6798</v>
      </c>
      <c r="IFY4" s="127" t="s">
        <v>6799</v>
      </c>
      <c r="IFZ4" s="127" t="s">
        <v>6800</v>
      </c>
      <c r="IGA4" s="127" t="s">
        <v>6801</v>
      </c>
      <c r="IGB4" s="127" t="s">
        <v>6802</v>
      </c>
      <c r="IGC4" s="127" t="s">
        <v>6803</v>
      </c>
      <c r="IGD4" s="127" t="s">
        <v>6804</v>
      </c>
      <c r="IGE4" s="127" t="s">
        <v>6805</v>
      </c>
      <c r="IGF4" s="127" t="s">
        <v>6806</v>
      </c>
      <c r="IGG4" s="127" t="s">
        <v>6807</v>
      </c>
      <c r="IGH4" s="127" t="s">
        <v>6808</v>
      </c>
      <c r="IGI4" s="127" t="s">
        <v>6809</v>
      </c>
      <c r="IGJ4" s="127" t="s">
        <v>6810</v>
      </c>
      <c r="IGK4" s="127" t="s">
        <v>6811</v>
      </c>
      <c r="IGL4" s="127" t="s">
        <v>6812</v>
      </c>
      <c r="IGM4" s="127" t="s">
        <v>6813</v>
      </c>
      <c r="IGN4" s="127" t="s">
        <v>6814</v>
      </c>
      <c r="IGO4" s="127" t="s">
        <v>6815</v>
      </c>
      <c r="IGP4" s="127" t="s">
        <v>6816</v>
      </c>
      <c r="IGQ4" s="127" t="s">
        <v>6817</v>
      </c>
      <c r="IGR4" s="127" t="s">
        <v>6818</v>
      </c>
      <c r="IGS4" s="127" t="s">
        <v>6819</v>
      </c>
      <c r="IGT4" s="127" t="s">
        <v>6820</v>
      </c>
      <c r="IGU4" s="127" t="s">
        <v>6821</v>
      </c>
      <c r="IGV4" s="127" t="s">
        <v>6822</v>
      </c>
      <c r="IGW4" s="127" t="s">
        <v>6823</v>
      </c>
      <c r="IGX4" s="127" t="s">
        <v>6824</v>
      </c>
      <c r="IGY4" s="127" t="s">
        <v>6825</v>
      </c>
      <c r="IGZ4" s="127" t="s">
        <v>6826</v>
      </c>
      <c r="IHA4" s="127" t="s">
        <v>6827</v>
      </c>
      <c r="IHB4" s="127" t="s">
        <v>6828</v>
      </c>
      <c r="IHC4" s="127" t="s">
        <v>6829</v>
      </c>
      <c r="IHD4" s="127" t="s">
        <v>6830</v>
      </c>
      <c r="IHE4" s="127" t="s">
        <v>6831</v>
      </c>
      <c r="IHF4" s="127" t="s">
        <v>6832</v>
      </c>
      <c r="IHG4" s="127" t="s">
        <v>6833</v>
      </c>
      <c r="IHH4" s="127" t="s">
        <v>6834</v>
      </c>
      <c r="IHI4" s="127" t="s">
        <v>6835</v>
      </c>
      <c r="IHJ4" s="127" t="s">
        <v>6836</v>
      </c>
      <c r="IHK4" s="127" t="s">
        <v>6837</v>
      </c>
      <c r="IHL4" s="127" t="s">
        <v>6838</v>
      </c>
      <c r="IHM4" s="127" t="s">
        <v>6839</v>
      </c>
      <c r="IHN4" s="127" t="s">
        <v>6840</v>
      </c>
      <c r="IHO4" s="127" t="s">
        <v>6841</v>
      </c>
      <c r="IHP4" s="127" t="s">
        <v>6842</v>
      </c>
      <c r="IHQ4" s="127" t="s">
        <v>6843</v>
      </c>
      <c r="IHR4" s="127" t="s">
        <v>6844</v>
      </c>
      <c r="IHS4" s="127" t="s">
        <v>6845</v>
      </c>
      <c r="IHT4" s="127" t="s">
        <v>6846</v>
      </c>
      <c r="IHU4" s="127" t="s">
        <v>6847</v>
      </c>
      <c r="IHV4" s="127" t="s">
        <v>6848</v>
      </c>
      <c r="IHW4" s="127" t="s">
        <v>6849</v>
      </c>
      <c r="IHX4" s="127" t="s">
        <v>6850</v>
      </c>
      <c r="IHY4" s="127" t="s">
        <v>6851</v>
      </c>
      <c r="IHZ4" s="127" t="s">
        <v>6852</v>
      </c>
      <c r="IIA4" s="127" t="s">
        <v>6853</v>
      </c>
      <c r="IIB4" s="127" t="s">
        <v>6854</v>
      </c>
      <c r="IIC4" s="127" t="s">
        <v>6855</v>
      </c>
      <c r="IID4" s="127" t="s">
        <v>6856</v>
      </c>
      <c r="IIE4" s="127" t="s">
        <v>6857</v>
      </c>
      <c r="IIF4" s="127" t="s">
        <v>6858</v>
      </c>
      <c r="IIG4" s="127" t="s">
        <v>6859</v>
      </c>
      <c r="IIH4" s="127" t="s">
        <v>6860</v>
      </c>
      <c r="III4" s="127" t="s">
        <v>6861</v>
      </c>
      <c r="IIJ4" s="127" t="s">
        <v>6862</v>
      </c>
      <c r="IIK4" s="127" t="s">
        <v>6863</v>
      </c>
      <c r="IIL4" s="127" t="s">
        <v>6864</v>
      </c>
      <c r="IIM4" s="127" t="s">
        <v>6865</v>
      </c>
      <c r="IIN4" s="127" t="s">
        <v>6866</v>
      </c>
      <c r="IIO4" s="127" t="s">
        <v>6867</v>
      </c>
      <c r="IIP4" s="127" t="s">
        <v>6868</v>
      </c>
      <c r="IIQ4" s="127" t="s">
        <v>6869</v>
      </c>
      <c r="IIR4" s="127" t="s">
        <v>6870</v>
      </c>
      <c r="IIS4" s="127" t="s">
        <v>6871</v>
      </c>
      <c r="IIT4" s="127" t="s">
        <v>6872</v>
      </c>
      <c r="IIU4" s="127" t="s">
        <v>6873</v>
      </c>
      <c r="IIV4" s="127" t="s">
        <v>6874</v>
      </c>
      <c r="IIW4" s="127" t="s">
        <v>6875</v>
      </c>
      <c r="IIX4" s="127" t="s">
        <v>6876</v>
      </c>
      <c r="IIY4" s="127" t="s">
        <v>6877</v>
      </c>
      <c r="IIZ4" s="127" t="s">
        <v>6878</v>
      </c>
      <c r="IJA4" s="127" t="s">
        <v>6879</v>
      </c>
      <c r="IJB4" s="127" t="s">
        <v>6880</v>
      </c>
      <c r="IJC4" s="127" t="s">
        <v>6881</v>
      </c>
      <c r="IJD4" s="127" t="s">
        <v>6882</v>
      </c>
      <c r="IJE4" s="127" t="s">
        <v>6883</v>
      </c>
      <c r="IJF4" s="127" t="s">
        <v>6884</v>
      </c>
      <c r="IJG4" s="127" t="s">
        <v>6885</v>
      </c>
      <c r="IJH4" s="127" t="s">
        <v>6886</v>
      </c>
      <c r="IJI4" s="127" t="s">
        <v>6887</v>
      </c>
      <c r="IJJ4" s="127" t="s">
        <v>6888</v>
      </c>
      <c r="IJK4" s="127" t="s">
        <v>6889</v>
      </c>
      <c r="IJL4" s="127" t="s">
        <v>6890</v>
      </c>
      <c r="IJM4" s="127" t="s">
        <v>6891</v>
      </c>
      <c r="IJN4" s="127" t="s">
        <v>6892</v>
      </c>
      <c r="IJO4" s="127" t="s">
        <v>6893</v>
      </c>
      <c r="IJP4" s="127" t="s">
        <v>6894</v>
      </c>
      <c r="IJQ4" s="127" t="s">
        <v>6895</v>
      </c>
      <c r="IJR4" s="127" t="s">
        <v>6896</v>
      </c>
      <c r="IJS4" s="127" t="s">
        <v>6897</v>
      </c>
      <c r="IJT4" s="127" t="s">
        <v>6898</v>
      </c>
      <c r="IJU4" s="127" t="s">
        <v>6899</v>
      </c>
      <c r="IJV4" s="127" t="s">
        <v>6900</v>
      </c>
      <c r="IJW4" s="127" t="s">
        <v>6901</v>
      </c>
      <c r="IJX4" s="127" t="s">
        <v>6902</v>
      </c>
      <c r="IJY4" s="127" t="s">
        <v>6903</v>
      </c>
      <c r="IJZ4" s="127" t="s">
        <v>6904</v>
      </c>
      <c r="IKA4" s="127" t="s">
        <v>6905</v>
      </c>
      <c r="IKB4" s="127" t="s">
        <v>6906</v>
      </c>
      <c r="IKC4" s="127" t="s">
        <v>6907</v>
      </c>
      <c r="IKD4" s="127" t="s">
        <v>6908</v>
      </c>
      <c r="IKE4" s="127" t="s">
        <v>6909</v>
      </c>
      <c r="IKF4" s="127" t="s">
        <v>6910</v>
      </c>
      <c r="IKG4" s="127" t="s">
        <v>6911</v>
      </c>
      <c r="IKH4" s="127" t="s">
        <v>6912</v>
      </c>
      <c r="IKI4" s="127" t="s">
        <v>6913</v>
      </c>
      <c r="IKJ4" s="127" t="s">
        <v>6914</v>
      </c>
      <c r="IKK4" s="127" t="s">
        <v>6915</v>
      </c>
      <c r="IKL4" s="127" t="s">
        <v>6916</v>
      </c>
      <c r="IKM4" s="127" t="s">
        <v>6917</v>
      </c>
      <c r="IKN4" s="127" t="s">
        <v>6918</v>
      </c>
      <c r="IKO4" s="127" t="s">
        <v>6919</v>
      </c>
      <c r="IKP4" s="127" t="s">
        <v>6920</v>
      </c>
      <c r="IKQ4" s="127" t="s">
        <v>6921</v>
      </c>
      <c r="IKR4" s="127" t="s">
        <v>6922</v>
      </c>
      <c r="IKS4" s="127" t="s">
        <v>6923</v>
      </c>
      <c r="IKT4" s="127" t="s">
        <v>6924</v>
      </c>
      <c r="IKU4" s="127" t="s">
        <v>6925</v>
      </c>
      <c r="IKV4" s="127" t="s">
        <v>6926</v>
      </c>
      <c r="IKW4" s="127" t="s">
        <v>6927</v>
      </c>
      <c r="IKX4" s="127" t="s">
        <v>6928</v>
      </c>
      <c r="IKY4" s="127" t="s">
        <v>6929</v>
      </c>
      <c r="IKZ4" s="127" t="s">
        <v>6930</v>
      </c>
      <c r="ILA4" s="127" t="s">
        <v>6931</v>
      </c>
      <c r="ILB4" s="127" t="s">
        <v>6932</v>
      </c>
      <c r="ILC4" s="127" t="s">
        <v>6933</v>
      </c>
      <c r="ILD4" s="127" t="s">
        <v>6934</v>
      </c>
      <c r="ILE4" s="127" t="s">
        <v>6935</v>
      </c>
      <c r="ILF4" s="127" t="s">
        <v>6936</v>
      </c>
      <c r="ILG4" s="127" t="s">
        <v>6937</v>
      </c>
      <c r="ILH4" s="127" t="s">
        <v>6938</v>
      </c>
      <c r="ILI4" s="127" t="s">
        <v>6939</v>
      </c>
      <c r="ILJ4" s="127" t="s">
        <v>6940</v>
      </c>
      <c r="ILK4" s="127" t="s">
        <v>6941</v>
      </c>
      <c r="ILL4" s="127" t="s">
        <v>6942</v>
      </c>
      <c r="ILM4" s="127" t="s">
        <v>6943</v>
      </c>
      <c r="ILN4" s="127" t="s">
        <v>6944</v>
      </c>
      <c r="ILO4" s="127" t="s">
        <v>6945</v>
      </c>
      <c r="ILP4" s="127" t="s">
        <v>6946</v>
      </c>
      <c r="ILQ4" s="127" t="s">
        <v>6947</v>
      </c>
      <c r="ILR4" s="127" t="s">
        <v>6948</v>
      </c>
      <c r="ILS4" s="127" t="s">
        <v>6949</v>
      </c>
      <c r="ILT4" s="127" t="s">
        <v>6950</v>
      </c>
      <c r="ILU4" s="127" t="s">
        <v>6951</v>
      </c>
      <c r="ILV4" s="127" t="s">
        <v>6952</v>
      </c>
      <c r="ILW4" s="127" t="s">
        <v>6953</v>
      </c>
      <c r="ILX4" s="127" t="s">
        <v>6954</v>
      </c>
      <c r="ILY4" s="127" t="s">
        <v>6955</v>
      </c>
      <c r="ILZ4" s="127" t="s">
        <v>6956</v>
      </c>
      <c r="IMA4" s="127" t="s">
        <v>6957</v>
      </c>
      <c r="IMB4" s="127" t="s">
        <v>6958</v>
      </c>
      <c r="IMC4" s="127" t="s">
        <v>6959</v>
      </c>
      <c r="IMD4" s="127" t="s">
        <v>6960</v>
      </c>
      <c r="IME4" s="127" t="s">
        <v>6961</v>
      </c>
      <c r="IMF4" s="127" t="s">
        <v>6962</v>
      </c>
      <c r="IMG4" s="127" t="s">
        <v>6963</v>
      </c>
      <c r="IMH4" s="127" t="s">
        <v>6964</v>
      </c>
      <c r="IMI4" s="127" t="s">
        <v>6965</v>
      </c>
      <c r="IMJ4" s="127" t="s">
        <v>6966</v>
      </c>
      <c r="IMK4" s="127" t="s">
        <v>6967</v>
      </c>
      <c r="IML4" s="127" t="s">
        <v>6968</v>
      </c>
      <c r="IMM4" s="127" t="s">
        <v>6969</v>
      </c>
      <c r="IMN4" s="127" t="s">
        <v>6970</v>
      </c>
      <c r="IMO4" s="127" t="s">
        <v>6971</v>
      </c>
      <c r="IMP4" s="127" t="s">
        <v>6972</v>
      </c>
      <c r="IMQ4" s="127" t="s">
        <v>6973</v>
      </c>
      <c r="IMR4" s="127" t="s">
        <v>6974</v>
      </c>
      <c r="IMS4" s="127" t="s">
        <v>6975</v>
      </c>
      <c r="IMT4" s="127" t="s">
        <v>6976</v>
      </c>
      <c r="IMU4" s="127" t="s">
        <v>6977</v>
      </c>
      <c r="IMV4" s="127" t="s">
        <v>6978</v>
      </c>
      <c r="IMW4" s="127" t="s">
        <v>6979</v>
      </c>
      <c r="IMX4" s="127" t="s">
        <v>6980</v>
      </c>
      <c r="IMY4" s="127" t="s">
        <v>6981</v>
      </c>
      <c r="IMZ4" s="127" t="s">
        <v>6982</v>
      </c>
      <c r="INA4" s="127" t="s">
        <v>6983</v>
      </c>
      <c r="INB4" s="127" t="s">
        <v>6984</v>
      </c>
      <c r="INC4" s="127" t="s">
        <v>6985</v>
      </c>
      <c r="IND4" s="127" t="s">
        <v>6986</v>
      </c>
      <c r="INE4" s="127" t="s">
        <v>6987</v>
      </c>
      <c r="INF4" s="127" t="s">
        <v>6988</v>
      </c>
      <c r="ING4" s="127" t="s">
        <v>6989</v>
      </c>
      <c r="INH4" s="127" t="s">
        <v>6990</v>
      </c>
      <c r="INI4" s="127" t="s">
        <v>6991</v>
      </c>
      <c r="INJ4" s="127" t="s">
        <v>6992</v>
      </c>
      <c r="INK4" s="127" t="s">
        <v>6993</v>
      </c>
      <c r="INL4" s="127" t="s">
        <v>6994</v>
      </c>
      <c r="INM4" s="127" t="s">
        <v>6995</v>
      </c>
      <c r="INN4" s="127" t="s">
        <v>6996</v>
      </c>
      <c r="INO4" s="127" t="s">
        <v>6997</v>
      </c>
      <c r="INP4" s="127" t="s">
        <v>6998</v>
      </c>
      <c r="INQ4" s="127" t="s">
        <v>6999</v>
      </c>
      <c r="INR4" s="127" t="s">
        <v>7000</v>
      </c>
      <c r="INS4" s="127" t="s">
        <v>7001</v>
      </c>
      <c r="INT4" s="127" t="s">
        <v>7002</v>
      </c>
      <c r="INU4" s="127" t="s">
        <v>7003</v>
      </c>
      <c r="INV4" s="127" t="s">
        <v>7004</v>
      </c>
      <c r="INW4" s="127" t="s">
        <v>7005</v>
      </c>
      <c r="INX4" s="127" t="s">
        <v>7006</v>
      </c>
      <c r="INY4" s="127" t="s">
        <v>7007</v>
      </c>
      <c r="INZ4" s="127" t="s">
        <v>7008</v>
      </c>
      <c r="IOA4" s="127" t="s">
        <v>7009</v>
      </c>
      <c r="IOB4" s="127" t="s">
        <v>7010</v>
      </c>
      <c r="IOC4" s="127" t="s">
        <v>7011</v>
      </c>
      <c r="IOD4" s="127" t="s">
        <v>7012</v>
      </c>
      <c r="IOE4" s="127" t="s">
        <v>7013</v>
      </c>
      <c r="IOF4" s="127" t="s">
        <v>7014</v>
      </c>
      <c r="IOG4" s="127" t="s">
        <v>7015</v>
      </c>
      <c r="IOH4" s="127" t="s">
        <v>7016</v>
      </c>
      <c r="IOI4" s="127" t="s">
        <v>7017</v>
      </c>
      <c r="IOJ4" s="127" t="s">
        <v>7018</v>
      </c>
      <c r="IOK4" s="127" t="s">
        <v>7019</v>
      </c>
      <c r="IOL4" s="127" t="s">
        <v>7020</v>
      </c>
      <c r="IOM4" s="127" t="s">
        <v>7021</v>
      </c>
      <c r="ION4" s="127" t="s">
        <v>7022</v>
      </c>
      <c r="IOO4" s="127" t="s">
        <v>7023</v>
      </c>
      <c r="IOP4" s="127" t="s">
        <v>7024</v>
      </c>
      <c r="IOQ4" s="127" t="s">
        <v>7025</v>
      </c>
      <c r="IOR4" s="127" t="s">
        <v>7026</v>
      </c>
      <c r="IOS4" s="127" t="s">
        <v>7027</v>
      </c>
      <c r="IOT4" s="127" t="s">
        <v>7028</v>
      </c>
      <c r="IOU4" s="127" t="s">
        <v>7029</v>
      </c>
      <c r="IOV4" s="127" t="s">
        <v>7030</v>
      </c>
      <c r="IOW4" s="127" t="s">
        <v>7031</v>
      </c>
      <c r="IOX4" s="127" t="s">
        <v>7032</v>
      </c>
      <c r="IOY4" s="127" t="s">
        <v>7033</v>
      </c>
      <c r="IOZ4" s="127" t="s">
        <v>7034</v>
      </c>
      <c r="IPA4" s="127" t="s">
        <v>7035</v>
      </c>
      <c r="IPB4" s="127" t="s">
        <v>7036</v>
      </c>
      <c r="IPC4" s="127" t="s">
        <v>7037</v>
      </c>
      <c r="IPD4" s="127" t="s">
        <v>7038</v>
      </c>
      <c r="IPE4" s="127" t="s">
        <v>7039</v>
      </c>
      <c r="IPF4" s="127" t="s">
        <v>7040</v>
      </c>
      <c r="IPG4" s="127" t="s">
        <v>7041</v>
      </c>
      <c r="IPH4" s="127" t="s">
        <v>7042</v>
      </c>
      <c r="IPI4" s="127" t="s">
        <v>7043</v>
      </c>
      <c r="IPJ4" s="127" t="s">
        <v>7044</v>
      </c>
      <c r="IPK4" s="127" t="s">
        <v>7045</v>
      </c>
      <c r="IPL4" s="127" t="s">
        <v>7046</v>
      </c>
      <c r="IPM4" s="127" t="s">
        <v>7047</v>
      </c>
      <c r="IPN4" s="127" t="s">
        <v>7048</v>
      </c>
      <c r="IPO4" s="127" t="s">
        <v>7049</v>
      </c>
      <c r="IPP4" s="127" t="s">
        <v>7050</v>
      </c>
      <c r="IPQ4" s="127" t="s">
        <v>7051</v>
      </c>
      <c r="IPR4" s="127" t="s">
        <v>7052</v>
      </c>
      <c r="IPS4" s="127" t="s">
        <v>7053</v>
      </c>
      <c r="IPT4" s="127" t="s">
        <v>7054</v>
      </c>
      <c r="IPU4" s="127" t="s">
        <v>7055</v>
      </c>
      <c r="IPV4" s="127" t="s">
        <v>7056</v>
      </c>
      <c r="IPW4" s="127" t="s">
        <v>7057</v>
      </c>
      <c r="IPX4" s="127" t="s">
        <v>7058</v>
      </c>
      <c r="IPY4" s="127" t="s">
        <v>7059</v>
      </c>
      <c r="IPZ4" s="127" t="s">
        <v>7060</v>
      </c>
      <c r="IQA4" s="127" t="s">
        <v>7061</v>
      </c>
      <c r="IQB4" s="127" t="s">
        <v>7062</v>
      </c>
      <c r="IQC4" s="127" t="s">
        <v>7063</v>
      </c>
      <c r="IQD4" s="127" t="s">
        <v>7064</v>
      </c>
      <c r="IQE4" s="127" t="s">
        <v>7065</v>
      </c>
      <c r="IQF4" s="127" t="s">
        <v>7066</v>
      </c>
      <c r="IQG4" s="127" t="s">
        <v>7067</v>
      </c>
      <c r="IQH4" s="127" t="s">
        <v>7068</v>
      </c>
      <c r="IQI4" s="127" t="s">
        <v>7069</v>
      </c>
      <c r="IQJ4" s="127" t="s">
        <v>7070</v>
      </c>
      <c r="IQK4" s="127" t="s">
        <v>7071</v>
      </c>
      <c r="IQL4" s="127" t="s">
        <v>7072</v>
      </c>
      <c r="IQM4" s="127" t="s">
        <v>7073</v>
      </c>
      <c r="IQN4" s="127" t="s">
        <v>7074</v>
      </c>
      <c r="IQO4" s="127" t="s">
        <v>7075</v>
      </c>
      <c r="IQP4" s="127" t="s">
        <v>7076</v>
      </c>
      <c r="IQQ4" s="127" t="s">
        <v>7077</v>
      </c>
      <c r="IQR4" s="127" t="s">
        <v>7078</v>
      </c>
      <c r="IQS4" s="127" t="s">
        <v>7079</v>
      </c>
      <c r="IQT4" s="127" t="s">
        <v>7080</v>
      </c>
      <c r="IQU4" s="127" t="s">
        <v>7081</v>
      </c>
      <c r="IQV4" s="127" t="s">
        <v>7082</v>
      </c>
      <c r="IQW4" s="127" t="s">
        <v>7083</v>
      </c>
      <c r="IQX4" s="127" t="s">
        <v>7084</v>
      </c>
      <c r="IQY4" s="127" t="s">
        <v>7085</v>
      </c>
      <c r="IQZ4" s="127" t="s">
        <v>7086</v>
      </c>
      <c r="IRA4" s="127" t="s">
        <v>7087</v>
      </c>
      <c r="IRB4" s="127" t="s">
        <v>7088</v>
      </c>
      <c r="IRC4" s="127" t="s">
        <v>7089</v>
      </c>
      <c r="IRD4" s="127" t="s">
        <v>7090</v>
      </c>
      <c r="IRE4" s="127" t="s">
        <v>7091</v>
      </c>
      <c r="IRF4" s="127" t="s">
        <v>7092</v>
      </c>
      <c r="IRG4" s="127" t="s">
        <v>7093</v>
      </c>
      <c r="IRH4" s="127" t="s">
        <v>7094</v>
      </c>
      <c r="IRI4" s="127" t="s">
        <v>7095</v>
      </c>
      <c r="IRJ4" s="127" t="s">
        <v>7096</v>
      </c>
      <c r="IRK4" s="127" t="s">
        <v>7097</v>
      </c>
      <c r="IRL4" s="127" t="s">
        <v>7098</v>
      </c>
      <c r="IRM4" s="127" t="s">
        <v>7099</v>
      </c>
      <c r="IRN4" s="127" t="s">
        <v>7100</v>
      </c>
      <c r="IRO4" s="127" t="s">
        <v>7101</v>
      </c>
      <c r="IRP4" s="127" t="s">
        <v>7102</v>
      </c>
      <c r="IRQ4" s="127" t="s">
        <v>7103</v>
      </c>
      <c r="IRR4" s="127" t="s">
        <v>7104</v>
      </c>
      <c r="IRS4" s="127" t="s">
        <v>7105</v>
      </c>
      <c r="IRT4" s="127" t="s">
        <v>7106</v>
      </c>
      <c r="IRU4" s="127" t="s">
        <v>7107</v>
      </c>
      <c r="IRV4" s="127" t="s">
        <v>7108</v>
      </c>
      <c r="IRW4" s="127" t="s">
        <v>7109</v>
      </c>
      <c r="IRX4" s="127" t="s">
        <v>7110</v>
      </c>
      <c r="IRY4" s="127" t="s">
        <v>7111</v>
      </c>
      <c r="IRZ4" s="127" t="s">
        <v>7112</v>
      </c>
      <c r="ISA4" s="127" t="s">
        <v>7113</v>
      </c>
      <c r="ISB4" s="127" t="s">
        <v>7114</v>
      </c>
      <c r="ISC4" s="127" t="s">
        <v>7115</v>
      </c>
      <c r="ISD4" s="127" t="s">
        <v>7116</v>
      </c>
      <c r="ISE4" s="127" t="s">
        <v>7117</v>
      </c>
      <c r="ISF4" s="127" t="s">
        <v>7118</v>
      </c>
      <c r="ISG4" s="127" t="s">
        <v>7119</v>
      </c>
      <c r="ISH4" s="127" t="s">
        <v>7120</v>
      </c>
      <c r="ISI4" s="127" t="s">
        <v>7121</v>
      </c>
      <c r="ISJ4" s="127" t="s">
        <v>7122</v>
      </c>
      <c r="ISK4" s="127" t="s">
        <v>7123</v>
      </c>
      <c r="ISL4" s="127" t="s">
        <v>7124</v>
      </c>
      <c r="ISM4" s="127" t="s">
        <v>7125</v>
      </c>
      <c r="ISN4" s="127" t="s">
        <v>7126</v>
      </c>
      <c r="ISO4" s="127" t="s">
        <v>7127</v>
      </c>
      <c r="ISP4" s="127" t="s">
        <v>7128</v>
      </c>
      <c r="ISQ4" s="127" t="s">
        <v>7129</v>
      </c>
      <c r="ISR4" s="127" t="s">
        <v>7130</v>
      </c>
      <c r="ISS4" s="127" t="s">
        <v>7131</v>
      </c>
      <c r="IST4" s="127" t="s">
        <v>7132</v>
      </c>
      <c r="ISU4" s="127" t="s">
        <v>7133</v>
      </c>
      <c r="ISV4" s="127" t="s">
        <v>7134</v>
      </c>
      <c r="ISW4" s="127" t="s">
        <v>7135</v>
      </c>
      <c r="ISX4" s="127" t="s">
        <v>7136</v>
      </c>
      <c r="ISY4" s="127" t="s">
        <v>7137</v>
      </c>
      <c r="ISZ4" s="127" t="s">
        <v>7138</v>
      </c>
      <c r="ITA4" s="127" t="s">
        <v>7139</v>
      </c>
      <c r="ITB4" s="127" t="s">
        <v>7140</v>
      </c>
      <c r="ITC4" s="127" t="s">
        <v>7141</v>
      </c>
      <c r="ITD4" s="127" t="s">
        <v>7142</v>
      </c>
      <c r="ITE4" s="127" t="s">
        <v>7143</v>
      </c>
      <c r="ITF4" s="127" t="s">
        <v>7144</v>
      </c>
      <c r="ITG4" s="127" t="s">
        <v>7145</v>
      </c>
      <c r="ITH4" s="127" t="s">
        <v>7146</v>
      </c>
      <c r="ITI4" s="127" t="s">
        <v>7147</v>
      </c>
      <c r="ITJ4" s="127" t="s">
        <v>7148</v>
      </c>
      <c r="ITK4" s="127" t="s">
        <v>7149</v>
      </c>
      <c r="ITL4" s="127" t="s">
        <v>7150</v>
      </c>
      <c r="ITM4" s="127" t="s">
        <v>7151</v>
      </c>
      <c r="ITN4" s="127" t="s">
        <v>160</v>
      </c>
      <c r="ITO4" s="127" t="s">
        <v>7152</v>
      </c>
      <c r="ITP4" s="127" t="s">
        <v>7153</v>
      </c>
      <c r="ITQ4" s="127" t="s">
        <v>7154</v>
      </c>
      <c r="ITR4" s="127" t="s">
        <v>7155</v>
      </c>
      <c r="ITS4" s="127" t="s">
        <v>7156</v>
      </c>
      <c r="ITT4" s="127" t="s">
        <v>7157</v>
      </c>
      <c r="ITU4" s="127" t="s">
        <v>7158</v>
      </c>
      <c r="ITV4" s="127" t="s">
        <v>7159</v>
      </c>
      <c r="ITW4" s="127" t="s">
        <v>7160</v>
      </c>
      <c r="ITX4" s="127" t="s">
        <v>7161</v>
      </c>
      <c r="ITY4" s="127" t="s">
        <v>7162</v>
      </c>
      <c r="ITZ4" s="127" t="s">
        <v>7163</v>
      </c>
      <c r="IUA4" s="127" t="s">
        <v>7164</v>
      </c>
      <c r="IUB4" s="127" t="s">
        <v>7165</v>
      </c>
      <c r="IUC4" s="127" t="s">
        <v>7166</v>
      </c>
      <c r="IUD4" s="127" t="s">
        <v>7167</v>
      </c>
      <c r="IUE4" s="127" t="s">
        <v>7168</v>
      </c>
      <c r="IUF4" s="127" t="s">
        <v>7169</v>
      </c>
      <c r="IUG4" s="127" t="s">
        <v>7170</v>
      </c>
      <c r="IUH4" s="127" t="s">
        <v>7171</v>
      </c>
      <c r="IUI4" s="127" t="s">
        <v>7172</v>
      </c>
      <c r="IUJ4" s="127" t="s">
        <v>7173</v>
      </c>
      <c r="IUK4" s="127" t="s">
        <v>149</v>
      </c>
      <c r="IUL4" s="127" t="s">
        <v>7174</v>
      </c>
      <c r="IUM4" s="127" t="s">
        <v>144</v>
      </c>
      <c r="IUN4" s="127" t="s">
        <v>150</v>
      </c>
      <c r="IUO4" s="127" t="s">
        <v>7175</v>
      </c>
      <c r="IUP4" s="127" t="s">
        <v>7176</v>
      </c>
      <c r="IUQ4" s="127" t="s">
        <v>7177</v>
      </c>
      <c r="IUR4" s="127" t="s">
        <v>7178</v>
      </c>
      <c r="IUS4" s="127" t="s">
        <v>7179</v>
      </c>
      <c r="IUT4" s="127" t="s">
        <v>7180</v>
      </c>
      <c r="IUU4" s="127" t="s">
        <v>7181</v>
      </c>
      <c r="IUV4" s="127" t="s">
        <v>7182</v>
      </c>
      <c r="IUW4" s="127" t="s">
        <v>7183</v>
      </c>
      <c r="IUX4" s="127" t="s">
        <v>7184</v>
      </c>
      <c r="IUY4" s="127" t="s">
        <v>7185</v>
      </c>
      <c r="IUZ4" s="127" t="s">
        <v>7186</v>
      </c>
      <c r="IVA4" s="127" t="s">
        <v>7187</v>
      </c>
      <c r="IVB4" s="127" t="s">
        <v>7188</v>
      </c>
      <c r="IVC4" s="127" t="s">
        <v>7189</v>
      </c>
      <c r="IVD4" s="127" t="s">
        <v>7190</v>
      </c>
      <c r="IVE4" s="127" t="s">
        <v>7191</v>
      </c>
      <c r="IVF4" s="127" t="s">
        <v>7192</v>
      </c>
      <c r="IVG4" s="127" t="s">
        <v>7193</v>
      </c>
      <c r="IVH4" s="127" t="s">
        <v>7194</v>
      </c>
      <c r="IVI4" s="127" t="s">
        <v>7195</v>
      </c>
      <c r="IVJ4" s="127" t="s">
        <v>7196</v>
      </c>
      <c r="IVK4" s="127" t="s">
        <v>7197</v>
      </c>
      <c r="IVL4" s="127" t="s">
        <v>7198</v>
      </c>
      <c r="IVM4" s="127" t="s">
        <v>7199</v>
      </c>
      <c r="IVN4" s="127" t="s">
        <v>7200</v>
      </c>
      <c r="IVO4" s="127" t="s">
        <v>7201</v>
      </c>
      <c r="IVP4" s="127" t="s">
        <v>7202</v>
      </c>
      <c r="IVQ4" s="127" t="s">
        <v>7203</v>
      </c>
      <c r="IVR4" s="127" t="s">
        <v>7204</v>
      </c>
      <c r="IVS4" s="127" t="s">
        <v>7205</v>
      </c>
      <c r="IVT4" s="127" t="s">
        <v>7206</v>
      </c>
      <c r="IVU4" s="127" t="s">
        <v>7207</v>
      </c>
      <c r="IVV4" s="127" t="s">
        <v>7208</v>
      </c>
      <c r="IVW4" s="127" t="s">
        <v>7209</v>
      </c>
      <c r="IVX4" s="127" t="s">
        <v>7210</v>
      </c>
      <c r="IVY4" s="127" t="s">
        <v>7211</v>
      </c>
      <c r="IVZ4" s="127" t="s">
        <v>7212</v>
      </c>
      <c r="IWA4" s="127" t="s">
        <v>7213</v>
      </c>
      <c r="IWB4" s="127" t="s">
        <v>7214</v>
      </c>
      <c r="IWC4" s="127" t="s">
        <v>7215</v>
      </c>
      <c r="IWD4" s="127" t="s">
        <v>7216</v>
      </c>
      <c r="IWE4" s="127" t="s">
        <v>7217</v>
      </c>
      <c r="IWF4" s="127" t="s">
        <v>7218</v>
      </c>
      <c r="IWG4" s="127" t="s">
        <v>7219</v>
      </c>
      <c r="IWH4" s="127" t="s">
        <v>7220</v>
      </c>
      <c r="IWI4" s="127" t="s">
        <v>7221</v>
      </c>
      <c r="IWJ4" s="127" t="s">
        <v>7222</v>
      </c>
      <c r="IWK4" s="127" t="s">
        <v>7223</v>
      </c>
      <c r="IWL4" s="127" t="s">
        <v>7224</v>
      </c>
      <c r="IWM4" s="127" t="s">
        <v>7225</v>
      </c>
      <c r="IWN4" s="127" t="s">
        <v>7226</v>
      </c>
      <c r="IWO4" s="127" t="s">
        <v>7227</v>
      </c>
      <c r="IWP4" s="127" t="s">
        <v>7228</v>
      </c>
      <c r="IWQ4" s="127" t="s">
        <v>7229</v>
      </c>
      <c r="IWR4" s="127" t="s">
        <v>7230</v>
      </c>
      <c r="IWS4" s="127" t="s">
        <v>7231</v>
      </c>
      <c r="IWT4" s="127" t="s">
        <v>7232</v>
      </c>
      <c r="IWU4" s="127" t="s">
        <v>7233</v>
      </c>
      <c r="IWV4" s="127" t="s">
        <v>7234</v>
      </c>
      <c r="IWW4" s="127" t="s">
        <v>7235</v>
      </c>
      <c r="IWX4" s="127" t="s">
        <v>7236</v>
      </c>
      <c r="IWY4" s="127" t="s">
        <v>7237</v>
      </c>
      <c r="IWZ4" s="127" t="s">
        <v>7238</v>
      </c>
      <c r="IXA4" s="127" t="s">
        <v>7239</v>
      </c>
      <c r="IXB4" s="127" t="s">
        <v>7240</v>
      </c>
      <c r="IXC4" s="127" t="s">
        <v>7241</v>
      </c>
      <c r="IXD4" s="127" t="s">
        <v>7242</v>
      </c>
      <c r="IXE4" s="127" t="s">
        <v>7243</v>
      </c>
      <c r="IXF4" s="127" t="s">
        <v>7244</v>
      </c>
      <c r="IXG4" s="127" t="s">
        <v>7245</v>
      </c>
      <c r="IXH4" s="127" t="s">
        <v>7246</v>
      </c>
      <c r="IXI4" s="127" t="s">
        <v>7247</v>
      </c>
      <c r="IXJ4" s="127" t="s">
        <v>7248</v>
      </c>
      <c r="IXK4" s="127" t="s">
        <v>7249</v>
      </c>
      <c r="IXL4" s="127" t="s">
        <v>7250</v>
      </c>
      <c r="IXM4" s="127" t="s">
        <v>7251</v>
      </c>
      <c r="IXN4" s="127" t="s">
        <v>7252</v>
      </c>
      <c r="IXO4" s="127" t="s">
        <v>7253</v>
      </c>
      <c r="IXP4" s="127" t="s">
        <v>7254</v>
      </c>
      <c r="IXQ4" s="127" t="s">
        <v>7255</v>
      </c>
      <c r="IXR4" s="127" t="s">
        <v>7256</v>
      </c>
      <c r="IXS4" s="127" t="s">
        <v>7257</v>
      </c>
      <c r="IXT4" s="127" t="s">
        <v>7258</v>
      </c>
      <c r="IXU4" s="127" t="s">
        <v>7259</v>
      </c>
      <c r="IXV4" s="127" t="s">
        <v>7260</v>
      </c>
      <c r="IXW4" s="127" t="s">
        <v>7261</v>
      </c>
      <c r="IXX4" s="127" t="s">
        <v>7262</v>
      </c>
      <c r="IXY4" s="127" t="s">
        <v>7263</v>
      </c>
      <c r="IXZ4" s="127" t="s">
        <v>7264</v>
      </c>
      <c r="IYA4" s="127" t="s">
        <v>7265</v>
      </c>
      <c r="IYB4" s="127" t="s">
        <v>7266</v>
      </c>
      <c r="IYC4" s="127" t="s">
        <v>7267</v>
      </c>
      <c r="IYD4" s="127" t="s">
        <v>7268</v>
      </c>
      <c r="IYE4" s="127" t="s">
        <v>7269</v>
      </c>
      <c r="IYF4" s="127" t="s">
        <v>7270</v>
      </c>
      <c r="IYG4" s="127" t="s">
        <v>7271</v>
      </c>
      <c r="IYH4" s="127" t="s">
        <v>7272</v>
      </c>
      <c r="IYI4" s="127" t="s">
        <v>7273</v>
      </c>
      <c r="IYJ4" s="127" t="s">
        <v>7274</v>
      </c>
      <c r="IYK4" s="127" t="s">
        <v>7275</v>
      </c>
      <c r="IYL4" s="127" t="s">
        <v>7276</v>
      </c>
      <c r="IYM4" s="127" t="s">
        <v>7277</v>
      </c>
      <c r="IYN4" s="127" t="s">
        <v>7278</v>
      </c>
      <c r="IYO4" s="127" t="s">
        <v>7279</v>
      </c>
      <c r="IYP4" s="127" t="s">
        <v>7280</v>
      </c>
      <c r="IYQ4" s="127" t="s">
        <v>7281</v>
      </c>
      <c r="IYR4" s="127" t="s">
        <v>7282</v>
      </c>
      <c r="IYS4" s="127" t="s">
        <v>7283</v>
      </c>
      <c r="IYT4" s="127" t="s">
        <v>7284</v>
      </c>
      <c r="IYU4" s="127" t="s">
        <v>7285</v>
      </c>
      <c r="IYV4" s="127" t="s">
        <v>7286</v>
      </c>
      <c r="IYW4" s="127" t="s">
        <v>7287</v>
      </c>
      <c r="IYX4" s="127" t="s">
        <v>7288</v>
      </c>
      <c r="IYY4" s="127" t="s">
        <v>7289</v>
      </c>
      <c r="IYZ4" s="127" t="s">
        <v>7290</v>
      </c>
      <c r="IZA4" s="127" t="s">
        <v>7291</v>
      </c>
      <c r="IZB4" s="127" t="s">
        <v>7292</v>
      </c>
      <c r="IZC4" s="127" t="s">
        <v>7293</v>
      </c>
      <c r="IZD4" s="127" t="s">
        <v>7294</v>
      </c>
      <c r="IZE4" s="127" t="s">
        <v>7295</v>
      </c>
      <c r="IZF4" s="127" t="s">
        <v>7296</v>
      </c>
      <c r="IZG4" s="127" t="s">
        <v>7297</v>
      </c>
      <c r="IZH4" s="127" t="s">
        <v>8219</v>
      </c>
      <c r="IZI4" s="127" t="s">
        <v>8220</v>
      </c>
      <c r="IZJ4" s="127" t="s">
        <v>8221</v>
      </c>
      <c r="IZK4" s="127" t="s">
        <v>8222</v>
      </c>
      <c r="IZL4" s="127" t="s">
        <v>8223</v>
      </c>
      <c r="IZM4" s="127" t="s">
        <v>8224</v>
      </c>
      <c r="IZN4" s="127" t="s">
        <v>8225</v>
      </c>
      <c r="IZO4" s="127" t="s">
        <v>8226</v>
      </c>
      <c r="IZP4" s="127" t="s">
        <v>8227</v>
      </c>
      <c r="IZQ4" s="127" t="s">
        <v>8228</v>
      </c>
      <c r="IZR4" s="127" t="s">
        <v>8229</v>
      </c>
      <c r="IZS4" s="127" t="s">
        <v>8230</v>
      </c>
      <c r="IZT4" s="127" t="s">
        <v>8231</v>
      </c>
      <c r="IZU4" s="127" t="s">
        <v>8232</v>
      </c>
      <c r="IZV4" s="127" t="s">
        <v>8233</v>
      </c>
      <c r="IZW4" s="127" t="s">
        <v>8234</v>
      </c>
      <c r="IZX4" s="127" t="s">
        <v>8235</v>
      </c>
      <c r="IZY4" s="127" t="s">
        <v>8236</v>
      </c>
      <c r="IZZ4" s="127" t="s">
        <v>8237</v>
      </c>
      <c r="JAA4" s="127" t="s">
        <v>8238</v>
      </c>
      <c r="JAB4" s="127" t="s">
        <v>8239</v>
      </c>
      <c r="JAC4" s="127" t="s">
        <v>8240</v>
      </c>
      <c r="JAD4" s="127" t="s">
        <v>8241</v>
      </c>
      <c r="JAE4" s="127" t="s">
        <v>8242</v>
      </c>
      <c r="JAF4" s="127" t="s">
        <v>7298</v>
      </c>
      <c r="JAG4" s="127" t="s">
        <v>7299</v>
      </c>
      <c r="JAH4" s="127" t="s">
        <v>7300</v>
      </c>
      <c r="JAI4" s="127" t="s">
        <v>7301</v>
      </c>
      <c r="JAJ4" s="127" t="s">
        <v>7302</v>
      </c>
      <c r="JAK4" s="127" t="s">
        <v>7303</v>
      </c>
      <c r="JAL4" s="127" t="s">
        <v>7304</v>
      </c>
      <c r="JAM4" s="127" t="s">
        <v>7305</v>
      </c>
      <c r="JAN4" s="127" t="s">
        <v>7306</v>
      </c>
      <c r="JAO4" s="127" t="s">
        <v>7307</v>
      </c>
      <c r="JAP4" s="127" t="s">
        <v>7308</v>
      </c>
      <c r="JAQ4" s="127" t="s">
        <v>7309</v>
      </c>
      <c r="JAR4" s="127" t="s">
        <v>7310</v>
      </c>
      <c r="JAS4" s="127" t="s">
        <v>7311</v>
      </c>
      <c r="JAT4" s="127" t="s">
        <v>7312</v>
      </c>
      <c r="JAU4" s="127" t="s">
        <v>7313</v>
      </c>
      <c r="JAV4" s="127" t="s">
        <v>7314</v>
      </c>
      <c r="JAW4" s="127" t="s">
        <v>7315</v>
      </c>
      <c r="JAX4" s="127" t="s">
        <v>7316</v>
      </c>
      <c r="JAY4" s="127" t="s">
        <v>7317</v>
      </c>
      <c r="JAZ4" s="127" t="s">
        <v>7318</v>
      </c>
      <c r="JBA4" s="127" t="s">
        <v>7319</v>
      </c>
      <c r="JBB4" s="127" t="s">
        <v>7320</v>
      </c>
      <c r="JBC4" s="127" t="s">
        <v>7321</v>
      </c>
      <c r="JBD4" s="127" t="s">
        <v>7322</v>
      </c>
      <c r="JBE4" s="127" t="s">
        <v>7323</v>
      </c>
      <c r="JBF4" s="127" t="s">
        <v>7324</v>
      </c>
      <c r="JBG4" s="127" t="s">
        <v>7325</v>
      </c>
      <c r="JBH4" s="127" t="s">
        <v>7326</v>
      </c>
      <c r="JBI4" s="127" t="s">
        <v>7327</v>
      </c>
      <c r="JBJ4" s="127" t="s">
        <v>7328</v>
      </c>
      <c r="JBK4" s="127" t="s">
        <v>7329</v>
      </c>
      <c r="JBL4" s="127" t="s">
        <v>7330</v>
      </c>
      <c r="JBM4" s="127" t="s">
        <v>7331</v>
      </c>
      <c r="JBN4" s="127" t="s">
        <v>7332</v>
      </c>
      <c r="JBO4" s="127" t="s">
        <v>7333</v>
      </c>
      <c r="JBP4" s="127" t="s">
        <v>7334</v>
      </c>
      <c r="JBQ4" s="127" t="s">
        <v>7335</v>
      </c>
      <c r="JBR4" s="127" t="s">
        <v>7336</v>
      </c>
      <c r="JBS4" s="127" t="s">
        <v>7337</v>
      </c>
      <c r="JBT4" s="127" t="s">
        <v>7338</v>
      </c>
      <c r="JBU4" s="127" t="s">
        <v>7339</v>
      </c>
      <c r="JBV4" s="127" t="s">
        <v>7340</v>
      </c>
      <c r="JBW4" s="127" t="s">
        <v>7341</v>
      </c>
      <c r="JBX4" s="127" t="s">
        <v>7342</v>
      </c>
      <c r="JBY4" s="127" t="s">
        <v>7343</v>
      </c>
      <c r="JBZ4" s="127" t="s">
        <v>7344</v>
      </c>
      <c r="JCA4" s="127" t="s">
        <v>7345</v>
      </c>
      <c r="JCB4" s="127" t="s">
        <v>7346</v>
      </c>
      <c r="JCC4" s="127" t="s">
        <v>7347</v>
      </c>
      <c r="JCD4" s="127" t="s">
        <v>7348</v>
      </c>
      <c r="JCE4" s="127" t="s">
        <v>7349</v>
      </c>
      <c r="JCF4" s="127" t="s">
        <v>7350</v>
      </c>
      <c r="JCG4" s="127" t="s">
        <v>7351</v>
      </c>
      <c r="JCH4" s="127" t="s">
        <v>7352</v>
      </c>
      <c r="JCI4" s="127" t="s">
        <v>7353</v>
      </c>
      <c r="JCJ4" s="127" t="s">
        <v>7354</v>
      </c>
      <c r="JCK4" s="127" t="s">
        <v>7355</v>
      </c>
      <c r="JCL4" s="127" t="s">
        <v>7356</v>
      </c>
      <c r="JCM4" s="127" t="s">
        <v>7357</v>
      </c>
      <c r="JCN4" s="127" t="s">
        <v>7358</v>
      </c>
      <c r="JCO4" s="127" t="s">
        <v>7359</v>
      </c>
      <c r="JCP4" s="127" t="s">
        <v>7360</v>
      </c>
      <c r="JCQ4" s="127" t="s">
        <v>7361</v>
      </c>
      <c r="JCR4" s="127" t="s">
        <v>7362</v>
      </c>
      <c r="JCS4" s="127" t="s">
        <v>7363</v>
      </c>
      <c r="JCT4" s="127" t="s">
        <v>7364</v>
      </c>
      <c r="JCU4" s="127" t="s">
        <v>7365</v>
      </c>
      <c r="JCV4" s="127" t="s">
        <v>7366</v>
      </c>
      <c r="JCW4" s="127" t="s">
        <v>7367</v>
      </c>
      <c r="JCX4" s="127" t="s">
        <v>7368</v>
      </c>
      <c r="JCY4" s="127" t="s">
        <v>7369</v>
      </c>
      <c r="JCZ4" s="127" t="s">
        <v>7370</v>
      </c>
      <c r="JDA4" s="127" t="s">
        <v>8194</v>
      </c>
      <c r="JDB4" s="127" t="s">
        <v>8195</v>
      </c>
      <c r="JDC4" s="127" t="s">
        <v>7371</v>
      </c>
      <c r="JDD4" s="127" t="s">
        <v>7372</v>
      </c>
      <c r="JDE4" s="127" t="s">
        <v>7373</v>
      </c>
      <c r="JDF4" s="127" t="s">
        <v>7374</v>
      </c>
      <c r="JDG4" s="127" t="s">
        <v>7375</v>
      </c>
      <c r="JDH4" s="127" t="s">
        <v>7376</v>
      </c>
      <c r="JDI4" s="127" t="s">
        <v>7377</v>
      </c>
      <c r="JDJ4" s="127" t="s">
        <v>7378</v>
      </c>
      <c r="JDK4" s="127" t="s">
        <v>7379</v>
      </c>
      <c r="JDL4" s="127" t="s">
        <v>7380</v>
      </c>
      <c r="JDM4" s="127" t="s">
        <v>7381</v>
      </c>
      <c r="JDN4" s="127" t="s">
        <v>7382</v>
      </c>
      <c r="JDO4" s="127" t="s">
        <v>7383</v>
      </c>
      <c r="JDP4" s="127" t="s">
        <v>7384</v>
      </c>
      <c r="JDQ4" s="127" t="s">
        <v>7385</v>
      </c>
      <c r="JDR4" s="127" t="s">
        <v>7386</v>
      </c>
      <c r="JDS4" s="127" t="s">
        <v>7387</v>
      </c>
      <c r="JDT4" s="127" t="s">
        <v>7388</v>
      </c>
      <c r="JDU4" s="127" t="s">
        <v>7389</v>
      </c>
      <c r="JDV4" s="127" t="s">
        <v>7390</v>
      </c>
      <c r="JDW4" s="127" t="s">
        <v>7391</v>
      </c>
      <c r="JDX4" s="127" t="s">
        <v>7392</v>
      </c>
      <c r="JDY4" s="127" t="s">
        <v>7393</v>
      </c>
      <c r="JDZ4" s="127" t="s">
        <v>7394</v>
      </c>
      <c r="JEA4" s="127" t="s">
        <v>7395</v>
      </c>
      <c r="JEB4" s="127" t="s">
        <v>7396</v>
      </c>
      <c r="JEC4" s="127" t="s">
        <v>7397</v>
      </c>
      <c r="JED4" s="127" t="s">
        <v>7398</v>
      </c>
      <c r="JEE4" s="127" t="s">
        <v>7399</v>
      </c>
      <c r="JEF4" s="127" t="s">
        <v>7400</v>
      </c>
      <c r="JEG4" s="127" t="s">
        <v>7401</v>
      </c>
      <c r="JEH4" s="127" t="s">
        <v>7402</v>
      </c>
      <c r="JEI4" s="127" t="s">
        <v>7403</v>
      </c>
      <c r="JEJ4" s="127" t="s">
        <v>7404</v>
      </c>
      <c r="JEK4" s="127" t="s">
        <v>7405</v>
      </c>
      <c r="JEL4" s="127" t="s">
        <v>7406</v>
      </c>
      <c r="JEM4" s="127" t="s">
        <v>7407</v>
      </c>
      <c r="JEN4" s="127" t="s">
        <v>7408</v>
      </c>
      <c r="JEO4" s="127" t="s">
        <v>7409</v>
      </c>
      <c r="JEP4" s="127" t="s">
        <v>7410</v>
      </c>
      <c r="JEQ4" s="127" t="s">
        <v>7411</v>
      </c>
      <c r="JER4" s="127" t="s">
        <v>7412</v>
      </c>
      <c r="JES4" s="127" t="s">
        <v>7413</v>
      </c>
      <c r="JET4" s="127" t="s">
        <v>7414</v>
      </c>
      <c r="JEU4" s="127" t="s">
        <v>7415</v>
      </c>
      <c r="JEV4" s="127" t="s">
        <v>7416</v>
      </c>
      <c r="JEW4" s="127" t="s">
        <v>7417</v>
      </c>
      <c r="JEX4" s="127" t="s">
        <v>7418</v>
      </c>
      <c r="JEY4" s="127" t="s">
        <v>7419</v>
      </c>
      <c r="JEZ4" s="127" t="s">
        <v>7420</v>
      </c>
      <c r="JFA4" s="127" t="s">
        <v>7421</v>
      </c>
      <c r="JFB4" s="127" t="s">
        <v>7422</v>
      </c>
      <c r="JFC4" s="127" t="s">
        <v>7423</v>
      </c>
      <c r="JFD4" s="127" t="s">
        <v>7424</v>
      </c>
      <c r="JFE4" s="127" t="s">
        <v>7425</v>
      </c>
      <c r="JFF4" s="127" t="s">
        <v>7426</v>
      </c>
      <c r="JFG4" s="127" t="s">
        <v>7427</v>
      </c>
      <c r="JFH4" s="127" t="s">
        <v>7428</v>
      </c>
      <c r="JFI4" s="127" t="s">
        <v>7429</v>
      </c>
      <c r="JFJ4" s="127" t="s">
        <v>7430</v>
      </c>
      <c r="JFK4" s="127" t="s">
        <v>7431</v>
      </c>
      <c r="JFL4" s="127" t="s">
        <v>7432</v>
      </c>
      <c r="JFM4" s="127" t="s">
        <v>7433</v>
      </c>
      <c r="JFN4" s="127" t="s">
        <v>7434</v>
      </c>
      <c r="JFO4" s="127" t="s">
        <v>7435</v>
      </c>
      <c r="JFP4" s="127" t="s">
        <v>7436</v>
      </c>
      <c r="JFQ4" s="127" t="s">
        <v>7437</v>
      </c>
      <c r="JFR4" s="127" t="s">
        <v>7438</v>
      </c>
      <c r="JFS4" s="127" t="s">
        <v>7439</v>
      </c>
      <c r="JFT4" s="127" t="s">
        <v>7440</v>
      </c>
      <c r="JFU4" s="127" t="s">
        <v>7441</v>
      </c>
      <c r="JFV4" s="127" t="s">
        <v>7442</v>
      </c>
      <c r="JFW4" s="127" t="s">
        <v>7443</v>
      </c>
      <c r="JFX4" s="127" t="s">
        <v>7444</v>
      </c>
      <c r="JFY4" s="127" t="s">
        <v>7445</v>
      </c>
      <c r="JFZ4" s="127" t="s">
        <v>7446</v>
      </c>
      <c r="JGA4" s="127" t="s">
        <v>7447</v>
      </c>
      <c r="JGB4" s="127" t="s">
        <v>7448</v>
      </c>
      <c r="JGC4" s="127" t="s">
        <v>7449</v>
      </c>
      <c r="JGD4" s="127" t="s">
        <v>7450</v>
      </c>
      <c r="JGE4" s="127" t="s">
        <v>7451</v>
      </c>
      <c r="JGF4" s="127" t="s">
        <v>7452</v>
      </c>
      <c r="JGG4" s="127" t="s">
        <v>7453</v>
      </c>
      <c r="JGH4" s="127" t="s">
        <v>7454</v>
      </c>
      <c r="JGI4" s="127" t="s">
        <v>7455</v>
      </c>
      <c r="JGJ4" s="127" t="s">
        <v>7456</v>
      </c>
      <c r="JGK4" s="127" t="s">
        <v>7457</v>
      </c>
      <c r="JGL4" s="127" t="s">
        <v>7458</v>
      </c>
      <c r="JGM4" s="127" t="s">
        <v>7459</v>
      </c>
      <c r="JGN4" s="127" t="s">
        <v>7460</v>
      </c>
      <c r="JGO4" s="127" t="s">
        <v>7461</v>
      </c>
      <c r="JGP4" s="127" t="s">
        <v>7462</v>
      </c>
      <c r="JGQ4" s="127" t="s">
        <v>7463</v>
      </c>
      <c r="JGR4" s="127" t="s">
        <v>7464</v>
      </c>
      <c r="JGS4" s="127" t="s">
        <v>7465</v>
      </c>
      <c r="JGT4" s="127" t="s">
        <v>7466</v>
      </c>
      <c r="JGU4" s="127" t="s">
        <v>7467</v>
      </c>
      <c r="JGV4" s="127" t="s">
        <v>7468</v>
      </c>
      <c r="JGW4" s="127" t="s">
        <v>7469</v>
      </c>
      <c r="JGX4" s="127" t="s">
        <v>7470</v>
      </c>
      <c r="JGY4" s="127" t="s">
        <v>7471</v>
      </c>
      <c r="JGZ4" s="127" t="s">
        <v>7472</v>
      </c>
      <c r="JHA4" s="127" t="s">
        <v>7473</v>
      </c>
      <c r="JHB4" s="127" t="s">
        <v>7474</v>
      </c>
      <c r="JHC4" s="127" t="s">
        <v>7475</v>
      </c>
      <c r="JHD4" s="127" t="s">
        <v>7476</v>
      </c>
      <c r="JHE4" s="127" t="s">
        <v>7477</v>
      </c>
      <c r="JHF4" s="127" t="s">
        <v>7478</v>
      </c>
      <c r="JHG4" s="127" t="s">
        <v>7479</v>
      </c>
      <c r="JHH4" s="127" t="s">
        <v>7480</v>
      </c>
      <c r="JHI4" s="127" t="s">
        <v>7481</v>
      </c>
      <c r="JHJ4" s="127" t="s">
        <v>7482</v>
      </c>
      <c r="JHK4" s="127" t="s">
        <v>7483</v>
      </c>
      <c r="JHL4" s="127" t="s">
        <v>7484</v>
      </c>
      <c r="JHM4" s="127" t="s">
        <v>7485</v>
      </c>
      <c r="JHN4" s="127" t="s">
        <v>7486</v>
      </c>
      <c r="JHO4" s="127" t="s">
        <v>7487</v>
      </c>
      <c r="JHP4" s="127" t="s">
        <v>7488</v>
      </c>
      <c r="JHQ4" s="127" t="s">
        <v>7489</v>
      </c>
      <c r="JHR4" s="127" t="s">
        <v>7490</v>
      </c>
      <c r="JHS4" s="127" t="s">
        <v>7491</v>
      </c>
      <c r="JHT4" s="127" t="s">
        <v>7492</v>
      </c>
      <c r="JHU4" s="127" t="s">
        <v>7493</v>
      </c>
      <c r="JHV4" s="127" t="s">
        <v>7494</v>
      </c>
      <c r="JHW4" s="127" t="s">
        <v>7495</v>
      </c>
      <c r="JHX4" s="127" t="s">
        <v>7496</v>
      </c>
      <c r="JHY4" s="127" t="s">
        <v>7497</v>
      </c>
      <c r="JHZ4" s="127" t="s">
        <v>7498</v>
      </c>
      <c r="JIA4" s="127" t="s">
        <v>7499</v>
      </c>
      <c r="JIB4" s="127" t="s">
        <v>7500</v>
      </c>
      <c r="JIC4" s="127" t="s">
        <v>7501</v>
      </c>
      <c r="JID4" s="127" t="s">
        <v>7502</v>
      </c>
      <c r="JIE4" s="127" t="s">
        <v>7503</v>
      </c>
      <c r="JIF4" s="127" t="s">
        <v>7504</v>
      </c>
      <c r="JIG4" s="127" t="s">
        <v>7505</v>
      </c>
      <c r="JIH4" s="127" t="s">
        <v>7506</v>
      </c>
      <c r="JII4" s="127" t="s">
        <v>7507</v>
      </c>
      <c r="JIJ4" s="127" t="s">
        <v>7508</v>
      </c>
      <c r="JIK4" s="127" t="s">
        <v>7509</v>
      </c>
      <c r="JIL4" s="127" t="s">
        <v>7510</v>
      </c>
      <c r="JIM4" s="127" t="s">
        <v>7511</v>
      </c>
      <c r="JIN4" s="127" t="s">
        <v>7512</v>
      </c>
      <c r="JIO4" s="127" t="s">
        <v>7513</v>
      </c>
      <c r="JIP4" s="127" t="s">
        <v>7514</v>
      </c>
      <c r="JIQ4" s="127" t="s">
        <v>7515</v>
      </c>
      <c r="JIR4" s="127" t="s">
        <v>7516</v>
      </c>
      <c r="JIS4" s="127" t="s">
        <v>7517</v>
      </c>
      <c r="JIT4" s="127" t="s">
        <v>7518</v>
      </c>
      <c r="JIU4" s="127" t="s">
        <v>7519</v>
      </c>
      <c r="JIV4" s="127" t="s">
        <v>7520</v>
      </c>
      <c r="JIW4" s="127" t="s">
        <v>7521</v>
      </c>
      <c r="JIX4" s="127" t="s">
        <v>7522</v>
      </c>
      <c r="JIY4" s="127" t="s">
        <v>7523</v>
      </c>
      <c r="JIZ4" s="127" t="s">
        <v>7524</v>
      </c>
      <c r="JJA4" s="127" t="s">
        <v>7525</v>
      </c>
      <c r="JJB4" s="127" t="s">
        <v>7526</v>
      </c>
      <c r="JJC4" s="127" t="s">
        <v>7527</v>
      </c>
      <c r="JJD4" s="127" t="s">
        <v>7528</v>
      </c>
      <c r="JJE4" s="127" t="s">
        <v>7529</v>
      </c>
      <c r="JJF4" s="127" t="s">
        <v>7530</v>
      </c>
      <c r="JJG4" s="127" t="s">
        <v>7531</v>
      </c>
      <c r="JJH4" s="127" t="s">
        <v>7532</v>
      </c>
      <c r="JJI4" s="127" t="s">
        <v>7533</v>
      </c>
      <c r="JJJ4" s="127" t="s">
        <v>7534</v>
      </c>
      <c r="JJK4" s="127" t="s">
        <v>7535</v>
      </c>
      <c r="JJL4" s="127" t="s">
        <v>7536</v>
      </c>
      <c r="JJM4" s="127" t="s">
        <v>7537</v>
      </c>
      <c r="JJN4" s="127" t="s">
        <v>7538</v>
      </c>
      <c r="JJO4" s="127" t="s">
        <v>7539</v>
      </c>
      <c r="JJP4" s="127" t="s">
        <v>7540</v>
      </c>
      <c r="JJQ4" s="127" t="s">
        <v>7541</v>
      </c>
      <c r="JJR4" s="127" t="s">
        <v>7542</v>
      </c>
      <c r="JJS4" s="127" t="s">
        <v>7543</v>
      </c>
      <c r="JJT4" s="127" t="s">
        <v>7544</v>
      </c>
      <c r="JJU4" s="127" t="s">
        <v>7545</v>
      </c>
      <c r="JJV4" s="127" t="s">
        <v>7546</v>
      </c>
      <c r="JJW4" s="127" t="s">
        <v>7547</v>
      </c>
      <c r="JJX4" s="127" t="s">
        <v>7548</v>
      </c>
      <c r="JJY4" s="127" t="s">
        <v>7549</v>
      </c>
      <c r="JJZ4" s="127" t="s">
        <v>7550</v>
      </c>
      <c r="JKA4" s="127" t="s">
        <v>7551</v>
      </c>
      <c r="JKB4" s="127" t="s">
        <v>7552</v>
      </c>
      <c r="JKC4" s="127" t="s">
        <v>7553</v>
      </c>
      <c r="JKD4" s="127" t="s">
        <v>7554</v>
      </c>
      <c r="JKE4" s="127" t="s">
        <v>7555</v>
      </c>
      <c r="JKF4" s="127" t="s">
        <v>7556</v>
      </c>
      <c r="JKG4" s="127" t="s">
        <v>7557</v>
      </c>
      <c r="JKH4" s="127" t="s">
        <v>7558</v>
      </c>
      <c r="JKI4" s="127" t="s">
        <v>7559</v>
      </c>
      <c r="JKJ4" s="127" t="s">
        <v>7560</v>
      </c>
      <c r="JKK4" s="127" t="s">
        <v>7561</v>
      </c>
      <c r="JKL4" s="127" t="s">
        <v>7562</v>
      </c>
      <c r="JKM4" s="127" t="s">
        <v>7563</v>
      </c>
      <c r="JKN4" s="127" t="s">
        <v>7564</v>
      </c>
      <c r="JKO4" s="127" t="s">
        <v>7565</v>
      </c>
      <c r="JKP4" s="127" t="s">
        <v>7566</v>
      </c>
      <c r="JKQ4" s="127" t="s">
        <v>7567</v>
      </c>
      <c r="JKR4" s="127" t="s">
        <v>7568</v>
      </c>
      <c r="JKS4" s="127" t="s">
        <v>7569</v>
      </c>
      <c r="JKT4" s="127" t="s">
        <v>7570</v>
      </c>
      <c r="JKU4" s="127" t="s">
        <v>7571</v>
      </c>
      <c r="JKV4" s="127" t="s">
        <v>7572</v>
      </c>
      <c r="JKW4" s="127" t="s">
        <v>7573</v>
      </c>
      <c r="JKX4" s="127" t="s">
        <v>7574</v>
      </c>
      <c r="JKY4" s="127" t="s">
        <v>7575</v>
      </c>
      <c r="JKZ4" s="127" t="s">
        <v>7576</v>
      </c>
      <c r="JLA4" s="127" t="s">
        <v>7577</v>
      </c>
      <c r="JLB4" s="127" t="s">
        <v>7578</v>
      </c>
      <c r="JLC4" s="127" t="s">
        <v>7579</v>
      </c>
      <c r="JLD4" s="127" t="s">
        <v>7580</v>
      </c>
      <c r="JLE4" s="127" t="s">
        <v>7581</v>
      </c>
      <c r="JLF4" s="127" t="s">
        <v>7582</v>
      </c>
      <c r="JLG4" s="127" t="s">
        <v>7583</v>
      </c>
      <c r="JLH4" s="127" t="s">
        <v>7584</v>
      </c>
      <c r="JLI4" s="127" t="s">
        <v>7585</v>
      </c>
      <c r="JLJ4" s="127" t="s">
        <v>7586</v>
      </c>
      <c r="JLK4" s="127" t="s">
        <v>7587</v>
      </c>
      <c r="JLL4" s="127" t="s">
        <v>7588</v>
      </c>
      <c r="JLM4" s="127" t="s">
        <v>7589</v>
      </c>
      <c r="JLN4" s="127" t="s">
        <v>7590</v>
      </c>
      <c r="JLO4" s="127" t="s">
        <v>7591</v>
      </c>
      <c r="JLP4" s="127" t="s">
        <v>7592</v>
      </c>
      <c r="JLQ4" s="127" t="s">
        <v>7593</v>
      </c>
      <c r="JLR4" s="127" t="s">
        <v>7594</v>
      </c>
      <c r="JLS4" s="127" t="s">
        <v>7595</v>
      </c>
      <c r="JLT4" s="127" t="s">
        <v>7596</v>
      </c>
      <c r="JLU4" s="127" t="s">
        <v>7597</v>
      </c>
      <c r="JLV4" s="127" t="s">
        <v>7598</v>
      </c>
      <c r="JLW4" s="127" t="s">
        <v>7599</v>
      </c>
      <c r="JLX4" s="127" t="s">
        <v>7600</v>
      </c>
      <c r="JLY4" s="127" t="s">
        <v>7601</v>
      </c>
      <c r="JLZ4" s="127" t="s">
        <v>7602</v>
      </c>
      <c r="JMA4" s="127" t="s">
        <v>7603</v>
      </c>
      <c r="JMB4" s="127" t="s">
        <v>7604</v>
      </c>
      <c r="JMC4" s="127" t="s">
        <v>7605</v>
      </c>
      <c r="JMD4" s="127" t="s">
        <v>7606</v>
      </c>
      <c r="JME4" s="127" t="s">
        <v>7607</v>
      </c>
      <c r="JMF4" s="127" t="s">
        <v>7608</v>
      </c>
      <c r="JMG4" s="127" t="s">
        <v>7609</v>
      </c>
      <c r="JMH4" s="127" t="s">
        <v>7610</v>
      </c>
      <c r="JMI4" s="127" t="s">
        <v>7611</v>
      </c>
      <c r="JMJ4" s="127" t="s">
        <v>7612</v>
      </c>
      <c r="JMK4" s="127" t="s">
        <v>7613</v>
      </c>
      <c r="JML4" s="127" t="s">
        <v>7614</v>
      </c>
      <c r="JMM4" s="127" t="s">
        <v>7615</v>
      </c>
      <c r="JMN4" s="127" t="s">
        <v>7616</v>
      </c>
      <c r="JMO4" s="127" t="s">
        <v>7617</v>
      </c>
      <c r="JMP4" s="127" t="s">
        <v>7618</v>
      </c>
      <c r="JMQ4" s="127" t="s">
        <v>7619</v>
      </c>
      <c r="JMR4" s="127" t="s">
        <v>7620</v>
      </c>
      <c r="JMS4" s="127" t="s">
        <v>7621</v>
      </c>
      <c r="JMT4" s="127" t="s">
        <v>7622</v>
      </c>
      <c r="JMU4" s="127" t="s">
        <v>7623</v>
      </c>
      <c r="JMV4" s="127" t="s">
        <v>7624</v>
      </c>
      <c r="JMW4" s="127" t="s">
        <v>7625</v>
      </c>
      <c r="JMX4" s="127" t="s">
        <v>7626</v>
      </c>
      <c r="JMY4" s="127" t="s">
        <v>7627</v>
      </c>
      <c r="JMZ4" s="127" t="s">
        <v>7628</v>
      </c>
      <c r="JNA4" s="127" t="s">
        <v>7629</v>
      </c>
      <c r="JNB4" s="127" t="s">
        <v>7630</v>
      </c>
      <c r="JNC4" s="127" t="s">
        <v>7631</v>
      </c>
      <c r="JND4" s="128" t="s">
        <v>7632</v>
      </c>
      <c r="JNE4" s="128" t="s">
        <v>7633</v>
      </c>
      <c r="JNF4" s="128" t="s">
        <v>7634</v>
      </c>
      <c r="JNG4" s="128" t="s">
        <v>7635</v>
      </c>
      <c r="JNH4" s="128" t="s">
        <v>7636</v>
      </c>
      <c r="JNI4" s="128" t="s">
        <v>7637</v>
      </c>
      <c r="JNJ4" s="128" t="s">
        <v>7638</v>
      </c>
      <c r="JNK4" s="128" t="s">
        <v>7639</v>
      </c>
      <c r="JNL4" s="128" t="s">
        <v>7640</v>
      </c>
      <c r="JNM4" s="128" t="s">
        <v>7641</v>
      </c>
      <c r="JNN4" s="128" t="s">
        <v>7642</v>
      </c>
      <c r="JNO4" s="128" t="s">
        <v>7643</v>
      </c>
      <c r="JNP4" s="128" t="s">
        <v>7644</v>
      </c>
      <c r="JNQ4" s="128" t="s">
        <v>7645</v>
      </c>
      <c r="JNR4" s="128" t="s">
        <v>7646</v>
      </c>
      <c r="JNS4" s="128" t="s">
        <v>7647</v>
      </c>
      <c r="JNT4" s="128" t="s">
        <v>7648</v>
      </c>
      <c r="JNU4" s="128" t="s">
        <v>7649</v>
      </c>
      <c r="JNV4" s="128" t="s">
        <v>7650</v>
      </c>
      <c r="JNW4" s="128" t="s">
        <v>7651</v>
      </c>
      <c r="JNX4" s="128" t="s">
        <v>7652</v>
      </c>
      <c r="JNY4" s="128" t="s">
        <v>7653</v>
      </c>
      <c r="JNZ4" s="128" t="s">
        <v>7654</v>
      </c>
      <c r="JOA4" s="128" t="s">
        <v>163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7777</v>
      </c>
      <c r="C5" s="81">
        <v>39</v>
      </c>
      <c r="D5" s="43">
        <v>1</v>
      </c>
      <c r="E5" s="43">
        <v>0</v>
      </c>
      <c r="F5" s="43" t="s">
        <v>8253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-1517</v>
      </c>
      <c r="W5" s="43">
        <v>5.72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6831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98203</v>
      </c>
      <c r="FL5" s="43">
        <v>98203</v>
      </c>
      <c r="FM5" s="43">
        <v>98203</v>
      </c>
      <c r="FN5" s="43">
        <v>98203</v>
      </c>
      <c r="FS5" s="43">
        <v>33087</v>
      </c>
      <c r="FT5" s="43">
        <v>53906</v>
      </c>
      <c r="FU5" s="43">
        <v>53906</v>
      </c>
      <c r="FV5" s="43">
        <v>11</v>
      </c>
      <c r="FW5" s="43">
        <v>391</v>
      </c>
      <c r="FX5" s="43">
        <v>53</v>
      </c>
      <c r="FY5" s="43">
        <v>54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94</v>
      </c>
      <c r="GK5" s="43">
        <v>94.4</v>
      </c>
      <c r="GL5" s="43">
        <v>37.799999999999997</v>
      </c>
      <c r="GM5" s="43">
        <v>90</v>
      </c>
      <c r="GN5" s="43">
        <v>92.5</v>
      </c>
      <c r="GO5" s="43">
        <v>100</v>
      </c>
      <c r="GP5" s="43">
        <v>50</v>
      </c>
      <c r="GQ5" s="43">
        <v>54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40.6</v>
      </c>
      <c r="TK5" s="43">
        <v>40.700000000000003</v>
      </c>
      <c r="TL5" s="43">
        <v>33.22</v>
      </c>
      <c r="TM5" s="43">
        <v>32.840000000000003</v>
      </c>
      <c r="TN5" s="43">
        <v>0</v>
      </c>
      <c r="TO5" s="43">
        <v>0</v>
      </c>
      <c r="TP5" s="43">
        <v>0</v>
      </c>
      <c r="TQ5" s="43">
        <v>0</v>
      </c>
      <c r="TR5" s="43">
        <v>526.4</v>
      </c>
      <c r="TS5" s="43">
        <v>529.79999999999995</v>
      </c>
      <c r="TT5" s="43">
        <v>530.20000000000005</v>
      </c>
      <c r="TU5" s="43">
        <v>529.6</v>
      </c>
      <c r="TV5" s="43">
        <v>530.4</v>
      </c>
      <c r="TW5" s="43">
        <v>530.5</v>
      </c>
      <c r="TX5" s="43">
        <v>532.79999999999995</v>
      </c>
      <c r="TY5" s="43">
        <v>532.20000000000005</v>
      </c>
      <c r="TZ5" s="43">
        <v>534</v>
      </c>
      <c r="UA5" s="43">
        <v>530.79999999999995</v>
      </c>
      <c r="UB5" s="43">
        <v>534.6</v>
      </c>
      <c r="UC5" s="43">
        <v>530.70000000000005</v>
      </c>
      <c r="UD5" s="43">
        <v>532</v>
      </c>
      <c r="UE5" s="43">
        <v>529.1</v>
      </c>
      <c r="UF5" s="43">
        <v>528.6</v>
      </c>
      <c r="UG5" s="43">
        <v>530.6</v>
      </c>
      <c r="UH5" s="43">
        <v>533.20000000000005</v>
      </c>
      <c r="UI5" s="43">
        <v>530.5</v>
      </c>
      <c r="UJ5" s="43">
        <v>533.1</v>
      </c>
      <c r="UK5" s="43">
        <v>533.79999999999995</v>
      </c>
      <c r="UL5" s="43">
        <v>533.29999999999995</v>
      </c>
      <c r="UM5" s="43">
        <v>533.5</v>
      </c>
      <c r="UN5" s="43">
        <v>531.20000000000005</v>
      </c>
      <c r="UO5" s="43">
        <v>535.6</v>
      </c>
      <c r="UP5" s="43">
        <v>531</v>
      </c>
      <c r="UQ5" s="43">
        <v>531</v>
      </c>
      <c r="UR5" s="43">
        <v>535</v>
      </c>
      <c r="US5" s="43">
        <v>535</v>
      </c>
      <c r="UT5" s="43">
        <v>527</v>
      </c>
      <c r="UU5" s="43">
        <v>527</v>
      </c>
      <c r="UV5" s="43">
        <v>0</v>
      </c>
      <c r="UW5" s="43">
        <v>0</v>
      </c>
      <c r="UX5" s="43">
        <v>0</v>
      </c>
      <c r="UY5" s="43">
        <v>331</v>
      </c>
      <c r="UZ5" s="43">
        <v>332</v>
      </c>
      <c r="VA5" s="43">
        <v>8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193.5</v>
      </c>
      <c r="WX5" s="43">
        <v>193.5</v>
      </c>
      <c r="WY5" s="43">
        <v>0</v>
      </c>
      <c r="XB5" s="43">
        <v>0</v>
      </c>
      <c r="XC5" s="43">
        <v>0</v>
      </c>
      <c r="XE5" s="43">
        <v>0</v>
      </c>
      <c r="XN5" s="43">
        <v>55.3</v>
      </c>
      <c r="XO5" s="43">
        <v>47.2</v>
      </c>
      <c r="XP5" s="43">
        <v>0</v>
      </c>
      <c r="XQ5" s="43">
        <v>0</v>
      </c>
      <c r="XR5" s="43">
        <v>69.3</v>
      </c>
      <c r="XS5" s="43">
        <v>66.3</v>
      </c>
      <c r="XT5" s="43">
        <v>68.7</v>
      </c>
      <c r="XU5" s="43">
        <v>30.5</v>
      </c>
      <c r="XV5" s="43">
        <v>55.3</v>
      </c>
      <c r="XW5" s="43">
        <v>47.2</v>
      </c>
      <c r="XX5" s="43">
        <v>55.241601139322839</v>
      </c>
      <c r="XY5" s="43">
        <v>46.663076601846598</v>
      </c>
      <c r="XZ5" s="43">
        <v>20848</v>
      </c>
      <c r="YE5" s="43">
        <v>49.9</v>
      </c>
      <c r="YM5" s="43">
        <v>10281</v>
      </c>
      <c r="YN5" s="43">
        <v>5974</v>
      </c>
      <c r="YO5" s="43">
        <v>10264</v>
      </c>
      <c r="YP5" s="43">
        <v>5979</v>
      </c>
      <c r="YQ5" s="43">
        <v>10266</v>
      </c>
      <c r="YR5" s="43">
        <v>5966</v>
      </c>
      <c r="YT5" s="43">
        <v>13114</v>
      </c>
      <c r="YU5" s="43">
        <v>4371</v>
      </c>
      <c r="YV5" s="43">
        <v>3</v>
      </c>
      <c r="YW5" s="43">
        <v>5.429312E-2</v>
      </c>
      <c r="YX5" s="43">
        <v>800</v>
      </c>
      <c r="YY5" s="43">
        <v>2.42</v>
      </c>
      <c r="YZ5" s="43">
        <v>-48</v>
      </c>
      <c r="ZA5" s="43">
        <v>3.96</v>
      </c>
      <c r="ZB5" s="43">
        <v>0.88</v>
      </c>
      <c r="ZC5" s="43">
        <v>0</v>
      </c>
      <c r="ZD5" s="43">
        <v>0</v>
      </c>
      <c r="ZE5" s="43">
        <v>86.6</v>
      </c>
      <c r="ZF5" s="43">
        <v>78.7</v>
      </c>
      <c r="ZG5" s="43">
        <v>0</v>
      </c>
      <c r="ZH5" s="43">
        <v>0</v>
      </c>
      <c r="ZI5" s="43">
        <v>0</v>
      </c>
      <c r="ZJ5" s="43">
        <v>73.900000000000006</v>
      </c>
      <c r="ZL5" s="43">
        <v>0</v>
      </c>
      <c r="ZN5" s="43">
        <v>23</v>
      </c>
      <c r="ZO5" s="43">
        <v>3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52.3</v>
      </c>
      <c r="AAN5" s="43">
        <v>43.5</v>
      </c>
      <c r="AAO5" s="43">
        <v>55.2</v>
      </c>
      <c r="AAP5" s="43">
        <v>53.7</v>
      </c>
      <c r="AAQ5" s="43">
        <v>53.3</v>
      </c>
      <c r="AAR5" s="43">
        <v>49.6</v>
      </c>
      <c r="AAS5" s="43">
        <v>47.5</v>
      </c>
      <c r="AAT5" s="43">
        <v>66.099999999999994</v>
      </c>
      <c r="AAU5" s="43">
        <v>62.2</v>
      </c>
      <c r="AAV5" s="43">
        <v>46.3</v>
      </c>
      <c r="AAW5" s="43">
        <v>44.7</v>
      </c>
      <c r="AAX5" s="43">
        <v>54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33108.699999999997</v>
      </c>
      <c r="ACJ5" s="43">
        <v>33108.6</v>
      </c>
      <c r="ACK5" s="43">
        <v>33108.800000000003</v>
      </c>
      <c r="ACL5" s="43">
        <v>33108.800000000003</v>
      </c>
      <c r="ACM5" s="43">
        <v>33108.6</v>
      </c>
      <c r="ACN5" s="43">
        <v>33108.400000000001</v>
      </c>
      <c r="ACO5" s="43">
        <v>33108.699999999997</v>
      </c>
      <c r="ACP5" s="43">
        <v>33108.5</v>
      </c>
      <c r="ACQ5" s="43">
        <v>33108.9</v>
      </c>
      <c r="ACR5" s="43">
        <v>2236.1</v>
      </c>
      <c r="ACS5" s="43">
        <v>33108.699999999997</v>
      </c>
      <c r="ACT5" s="43">
        <v>33108.699999999997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1026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1026</v>
      </c>
      <c r="AGI5" s="43">
        <v>1</v>
      </c>
      <c r="AGJ5" s="43">
        <v>1</v>
      </c>
      <c r="AGL5" s="43">
        <v>0</v>
      </c>
      <c r="AGM5" s="43">
        <v>0</v>
      </c>
      <c r="AGN5" s="43">
        <v>-15.1</v>
      </c>
      <c r="AGO5" s="43">
        <v>-15.1</v>
      </c>
      <c r="AGP5" s="43">
        <v>-15.1</v>
      </c>
      <c r="AGQ5" s="43">
        <v>-15.1</v>
      </c>
      <c r="AGR5" s="43">
        <v>-15.1</v>
      </c>
      <c r="AGS5" s="43">
        <v>-15.1</v>
      </c>
      <c r="AGT5" s="43">
        <v>-15.1</v>
      </c>
      <c r="AGU5" s="43">
        <v>-15.1</v>
      </c>
      <c r="AGV5" s="43">
        <v>-15.1</v>
      </c>
      <c r="AGW5" s="43">
        <v>-15.1</v>
      </c>
      <c r="AGX5" s="43">
        <v>-15.1</v>
      </c>
      <c r="AGY5" s="43">
        <v>-15.1</v>
      </c>
      <c r="AGZ5" s="43">
        <v>-15.1</v>
      </c>
      <c r="AHA5" s="43">
        <v>-15.1</v>
      </c>
      <c r="AHB5" s="43">
        <v>-15.1</v>
      </c>
      <c r="AHC5" s="43">
        <v>-15.1</v>
      </c>
      <c r="AHD5" s="43">
        <v>-15.1</v>
      </c>
      <c r="AHE5" s="43">
        <v>-15.1</v>
      </c>
      <c r="AHF5" s="43">
        <v>-15.1</v>
      </c>
      <c r="AHG5" s="43">
        <v>-15.1</v>
      </c>
      <c r="AHH5" s="43">
        <v>-15.1</v>
      </c>
      <c r="AHI5" s="43">
        <v>-15.1</v>
      </c>
      <c r="AHJ5" s="43">
        <v>-15.1</v>
      </c>
      <c r="AHK5" s="43">
        <v>-15.1</v>
      </c>
      <c r="AHL5" s="43">
        <v>254</v>
      </c>
      <c r="AHM5" s="43">
        <v>159</v>
      </c>
      <c r="AHN5" s="43">
        <v>143</v>
      </c>
      <c r="AHO5" s="43">
        <v>127</v>
      </c>
      <c r="AHP5" s="43">
        <v>127</v>
      </c>
      <c r="AHQ5" s="43">
        <v>127</v>
      </c>
      <c r="AHR5" s="43">
        <v>191</v>
      </c>
      <c r="AHS5" s="43">
        <v>111</v>
      </c>
      <c r="AHT5" s="43">
        <v>176</v>
      </c>
      <c r="AHU5" s="43">
        <v>111</v>
      </c>
      <c r="AHV5" s="43">
        <v>111</v>
      </c>
      <c r="AHW5" s="43">
        <v>127</v>
      </c>
      <c r="AHX5" s="43">
        <v>127</v>
      </c>
      <c r="AHY5" s="43">
        <v>221</v>
      </c>
      <c r="AHZ5" s="43">
        <v>143</v>
      </c>
      <c r="AIA5" s="43">
        <v>127</v>
      </c>
      <c r="AIB5" s="43">
        <v>207</v>
      </c>
      <c r="AIC5" s="43">
        <v>159</v>
      </c>
      <c r="AID5" s="43">
        <v>159</v>
      </c>
      <c r="AIE5" s="43">
        <v>254</v>
      </c>
      <c r="AIF5" s="43">
        <v>176</v>
      </c>
      <c r="AIG5" s="43">
        <v>127</v>
      </c>
      <c r="AIH5" s="43">
        <v>111</v>
      </c>
      <c r="AII5" s="43">
        <v>143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1705</v>
      </c>
      <c r="AKN5" s="43">
        <v>1943</v>
      </c>
      <c r="AKO5" s="43">
        <v>870</v>
      </c>
      <c r="AKP5" s="43">
        <v>1515</v>
      </c>
      <c r="AKQ5" s="43">
        <v>781</v>
      </c>
      <c r="AKR5" s="43">
        <v>1855</v>
      </c>
      <c r="AKS5" s="43">
        <v>1482</v>
      </c>
      <c r="AKT5" s="43">
        <v>1989</v>
      </c>
      <c r="AKU5" s="43">
        <v>1277</v>
      </c>
      <c r="AKV5" s="43">
        <v>1809</v>
      </c>
      <c r="AKW5" s="43">
        <v>1384</v>
      </c>
      <c r="AKX5" s="43">
        <v>2293</v>
      </c>
      <c r="AKY5" s="43">
        <v>1082</v>
      </c>
      <c r="AKZ5" s="43">
        <v>1334</v>
      </c>
      <c r="ALA5" s="43">
        <v>2274</v>
      </c>
      <c r="ALB5" s="43">
        <v>1081</v>
      </c>
      <c r="ALC5" s="43">
        <v>1453</v>
      </c>
      <c r="ALD5" s="43">
        <v>1546</v>
      </c>
      <c r="ALE5" s="43">
        <v>1448</v>
      </c>
      <c r="ALF5" s="43">
        <v>1763</v>
      </c>
      <c r="ALG5" s="43">
        <v>2244</v>
      </c>
      <c r="ALH5" s="43">
        <v>1494</v>
      </c>
      <c r="ALI5" s="43">
        <v>1853</v>
      </c>
      <c r="ALJ5" s="43">
        <v>1882</v>
      </c>
      <c r="ALK5" s="43">
        <v>4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144797</v>
      </c>
      <c r="APK5" s="43">
        <v>51260.1</v>
      </c>
      <c r="APM5" s="43">
        <v>259</v>
      </c>
      <c r="APN5" s="43">
        <v>0.02</v>
      </c>
      <c r="APO5" s="43">
        <v>0</v>
      </c>
      <c r="APP5" s="43">
        <v>1541</v>
      </c>
      <c r="APQ5" s="43">
        <v>1</v>
      </c>
      <c r="APR5" s="43">
        <v>0</v>
      </c>
      <c r="APS5" s="43">
        <v>10271</v>
      </c>
      <c r="AQX5" s="43" t="s">
        <v>19</v>
      </c>
      <c r="AQY5" s="43">
        <v>18.5</v>
      </c>
      <c r="AQZ5" s="43">
        <v>20.2</v>
      </c>
      <c r="ARA5" s="43">
        <v>18</v>
      </c>
      <c r="ARB5" s="43">
        <v>19.399999999999999</v>
      </c>
      <c r="ARC5" s="43">
        <v>18</v>
      </c>
      <c r="ARD5" s="43">
        <v>19.399999999999999</v>
      </c>
      <c r="ARE5" s="43">
        <v>18.7</v>
      </c>
      <c r="ARF5" s="43">
        <v>19.100000000000001</v>
      </c>
      <c r="ARG5" s="43">
        <v>17.5</v>
      </c>
      <c r="ARH5" s="43">
        <v>19.100000000000001</v>
      </c>
      <c r="ARI5" s="43">
        <v>19.399999999999999</v>
      </c>
      <c r="ARJ5" s="43">
        <v>19.100000000000001</v>
      </c>
      <c r="ARK5" s="43">
        <v>18.7</v>
      </c>
      <c r="ARL5" s="43">
        <v>18</v>
      </c>
      <c r="ARM5" s="43">
        <v>19.100000000000001</v>
      </c>
      <c r="ARN5" s="43">
        <v>18.2</v>
      </c>
      <c r="ARO5" s="43">
        <v>16.7</v>
      </c>
      <c r="ARP5" s="43">
        <v>17.399999999999999</v>
      </c>
      <c r="ARQ5" s="43">
        <v>19</v>
      </c>
      <c r="ARR5" s="43">
        <v>18.2</v>
      </c>
      <c r="ARS5" s="43">
        <v>17</v>
      </c>
      <c r="ART5" s="43">
        <v>19.399999999999999</v>
      </c>
      <c r="ARU5" s="43">
        <v>18.2</v>
      </c>
      <c r="ARV5" s="43">
        <v>18.399999999999999</v>
      </c>
      <c r="ARW5" s="43">
        <v>17.899999999999999</v>
      </c>
      <c r="ARX5" s="43">
        <v>20.2</v>
      </c>
      <c r="ARY5" s="43">
        <v>16.7</v>
      </c>
      <c r="ARZ5" s="43">
        <v>1255</v>
      </c>
      <c r="AVE5" s="43" t="s">
        <v>7675</v>
      </c>
      <c r="AVF5" s="43">
        <v>50</v>
      </c>
      <c r="AVG5" s="43" t="s">
        <v>7741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38</v>
      </c>
      <c r="DRL5" s="43" t="s">
        <v>7742</v>
      </c>
      <c r="DRM5" s="43" t="s">
        <v>7778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7779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7778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7744</v>
      </c>
      <c r="ILS5" s="43" t="s">
        <v>7744</v>
      </c>
      <c r="ILU5" s="43" t="s">
        <v>7744</v>
      </c>
      <c r="ILW5" s="43" t="s">
        <v>7744</v>
      </c>
      <c r="ILY5" s="43" t="s">
        <v>7744</v>
      </c>
      <c r="IMA5" s="43" t="s">
        <v>7744</v>
      </c>
      <c r="IMC5" s="43" t="s">
        <v>7744</v>
      </c>
      <c r="IME5" s="43" t="s">
        <v>7744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4398</v>
      </c>
      <c r="ITO5" s="43">
        <v>4386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-47.2</v>
      </c>
      <c r="IUL5" s="43">
        <v>3.9610000000000007</v>
      </c>
      <c r="IUM5" s="43">
        <v>3.0839465000000003E-2</v>
      </c>
      <c r="IUN5" s="43">
        <v>0.88109090909090915</v>
      </c>
      <c r="IVP5" s="43">
        <v>52.85</v>
      </c>
      <c r="IYL5" s="43" t="s">
        <v>7676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965</v>
      </c>
      <c r="JAG5" s="43">
        <v>1509</v>
      </c>
      <c r="JAH5" s="43">
        <v>1157</v>
      </c>
      <c r="JAI5" s="43">
        <v>1638</v>
      </c>
      <c r="JAJ5" s="43">
        <v>1127</v>
      </c>
      <c r="JAK5" s="43">
        <v>1092</v>
      </c>
      <c r="JAL5" s="43">
        <v>1139</v>
      </c>
      <c r="JAM5" s="43">
        <v>1656</v>
      </c>
      <c r="JAN5" s="43">
        <v>1046</v>
      </c>
      <c r="JAO5" s="43">
        <v>1145</v>
      </c>
      <c r="JAP5" s="43">
        <v>1132</v>
      </c>
      <c r="JAQ5" s="43">
        <v>1217</v>
      </c>
      <c r="JAR5" s="43">
        <v>1336</v>
      </c>
      <c r="JAS5" s="43">
        <v>1123</v>
      </c>
      <c r="JAT5" s="43">
        <v>1643</v>
      </c>
      <c r="JAU5" s="43">
        <v>1891</v>
      </c>
      <c r="JAV5" s="43">
        <v>1634</v>
      </c>
      <c r="JAW5" s="43">
        <v>1117</v>
      </c>
      <c r="JAX5" s="43">
        <v>1379</v>
      </c>
      <c r="JAY5" s="43">
        <v>1517</v>
      </c>
      <c r="JAZ5" s="43">
        <v>1104</v>
      </c>
      <c r="JBA5" s="43">
        <v>1488</v>
      </c>
      <c r="JBB5" s="43">
        <v>1250</v>
      </c>
      <c r="JBC5" s="43">
        <v>1492</v>
      </c>
      <c r="JBY5" s="43">
        <v>109.5</v>
      </c>
      <c r="JBZ5" s="43">
        <v>0</v>
      </c>
      <c r="JCA5" s="43">
        <v>0</v>
      </c>
      <c r="JCB5" s="43">
        <v>0</v>
      </c>
      <c r="JCC5" s="43">
        <v>264.63799999999998</v>
      </c>
      <c r="JCD5" s="43">
        <v>0</v>
      </c>
      <c r="JCE5" s="43">
        <v>0</v>
      </c>
      <c r="JCF5" s="43">
        <v>0</v>
      </c>
      <c r="JCG5" s="43">
        <v>1057.2</v>
      </c>
      <c r="JCH5" s="43">
        <v>0</v>
      </c>
      <c r="JCI5" s="43">
        <v>0</v>
      </c>
      <c r="JCJ5" s="43">
        <v>0</v>
      </c>
      <c r="JCK5" s="43">
        <v>2.4</v>
      </c>
      <c r="JCL5" s="43">
        <v>0</v>
      </c>
      <c r="JCM5" s="43">
        <v>0</v>
      </c>
      <c r="JCN5" s="43">
        <v>0</v>
      </c>
      <c r="JCO5" s="43">
        <v>1.9350000000000001</v>
      </c>
      <c r="JCP5" s="43">
        <v>1.9350000000000001</v>
      </c>
      <c r="JCQ5" s="43">
        <v>1.9350000000000001</v>
      </c>
      <c r="JCR5" s="43">
        <v>1.9350000000000001</v>
      </c>
      <c r="JCS5" s="43">
        <v>26.7</v>
      </c>
      <c r="JCT5" s="43">
        <v>0</v>
      </c>
      <c r="JCU5" s="43">
        <v>0</v>
      </c>
      <c r="JCV5" s="43">
        <v>0</v>
      </c>
      <c r="JDE5" s="43">
        <v>1</v>
      </c>
      <c r="JDF5" s="43">
        <v>14908</v>
      </c>
      <c r="JDG5" s="43">
        <v>1</v>
      </c>
      <c r="JDH5" s="43">
        <v>14908</v>
      </c>
      <c r="JDI5" s="43">
        <v>1</v>
      </c>
      <c r="JDJ5" s="43">
        <v>14908</v>
      </c>
      <c r="JDK5" s="43">
        <v>1</v>
      </c>
      <c r="JDL5" s="43">
        <v>14908</v>
      </c>
      <c r="JDM5" s="43">
        <v>1</v>
      </c>
      <c r="JDN5" s="43">
        <v>14908</v>
      </c>
      <c r="JDO5" s="43">
        <v>1</v>
      </c>
      <c r="JDQ5" s="43">
        <v>1</v>
      </c>
      <c r="JDR5" s="43">
        <v>14908</v>
      </c>
      <c r="JDS5" s="43">
        <v>1</v>
      </c>
      <c r="JDT5" s="43">
        <v>14908</v>
      </c>
      <c r="JDU5" s="43">
        <v>1</v>
      </c>
      <c r="JDV5" s="43">
        <v>14908</v>
      </c>
      <c r="JDW5" s="43">
        <v>1</v>
      </c>
      <c r="JDY5" s="43">
        <v>1</v>
      </c>
      <c r="JEA5" s="43">
        <v>1</v>
      </c>
      <c r="JEC5" s="43">
        <v>1</v>
      </c>
      <c r="JED5" s="43">
        <v>14908</v>
      </c>
      <c r="JEE5" s="43">
        <v>1</v>
      </c>
      <c r="JEG5" s="43">
        <v>1</v>
      </c>
      <c r="JEH5" s="43">
        <v>14908</v>
      </c>
      <c r="JEI5" s="43">
        <v>1</v>
      </c>
      <c r="JEJ5" s="43">
        <v>14908</v>
      </c>
      <c r="JEK5" s="43">
        <v>1</v>
      </c>
      <c r="JEM5" s="43">
        <v>1</v>
      </c>
      <c r="JEN5" s="43">
        <v>14908</v>
      </c>
      <c r="JEO5" s="43">
        <v>1</v>
      </c>
      <c r="JEP5" s="43">
        <v>14908</v>
      </c>
      <c r="JEQ5" s="43">
        <v>1</v>
      </c>
      <c r="JER5" s="43">
        <v>14908</v>
      </c>
      <c r="JES5" s="43">
        <v>1</v>
      </c>
      <c r="JEU5" s="43">
        <v>1</v>
      </c>
      <c r="JEW5" s="43">
        <v>1</v>
      </c>
      <c r="JEX5" s="43">
        <v>14908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98.7</v>
      </c>
      <c r="JMS5" s="43">
        <v>98.6</v>
      </c>
      <c r="JMT5" s="43">
        <v>-24.9</v>
      </c>
      <c r="JMU5" s="43">
        <v>-24.9</v>
      </c>
      <c r="JMV5" s="43">
        <v>8.4</v>
      </c>
      <c r="JMW5" s="43">
        <v>8.8000000000000007</v>
      </c>
      <c r="JMX5" s="43">
        <v>-24.9</v>
      </c>
      <c r="JMY5" s="43">
        <v>8.6999999999999993</v>
      </c>
      <c r="JMZ5" s="43">
        <v>-24.9</v>
      </c>
      <c r="JNA5" s="43">
        <v>-24.9</v>
      </c>
      <c r="JNB5" s="43">
        <v>-24.9</v>
      </c>
      <c r="JNC5" s="43">
        <v>6.0289999999999999</v>
      </c>
      <c r="JND5" s="112">
        <v>5.95</v>
      </c>
      <c r="JNE5" s="112">
        <v>6.01</v>
      </c>
      <c r="JNF5" s="112">
        <v>-2.5</v>
      </c>
      <c r="JNG5" s="112">
        <v>5.99</v>
      </c>
      <c r="JNH5" s="112">
        <v>-2.5</v>
      </c>
      <c r="JNI5" s="112">
        <v>22206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8.8000000000000007</v>
      </c>
      <c r="JNO5" s="112">
        <v>8.8000000000000007</v>
      </c>
      <c r="JNP5" s="112">
        <v>8.8000000000000007</v>
      </c>
      <c r="JNQ5" s="112">
        <v>8.8000000000000007</v>
      </c>
      <c r="JNR5" s="112">
        <v>6.0250000000000004</v>
      </c>
      <c r="JNS5" s="112">
        <v>1500</v>
      </c>
      <c r="JNT5" s="112">
        <v>1498</v>
      </c>
      <c r="JNU5" s="112">
        <v>5.2</v>
      </c>
      <c r="JNV5" s="112">
        <v>54</v>
      </c>
      <c r="JNW5" s="112">
        <v>0</v>
      </c>
      <c r="JNX5" s="112">
        <v>0</v>
      </c>
      <c r="JNY5" s="112">
        <v>54</v>
      </c>
      <c r="JNZ5" s="112">
        <v>-30</v>
      </c>
      <c r="JOA5" s="112" t="s">
        <v>140</v>
      </c>
    </row>
    <row r="6" spans="1:7258" ht="15" customHeight="1" x14ac:dyDescent="0.2">
      <c r="A6" s="205">
        <v>1</v>
      </c>
      <c r="B6" s="87" t="s">
        <v>7749</v>
      </c>
      <c r="C6" s="81">
        <v>37</v>
      </c>
      <c r="D6" s="43">
        <v>1</v>
      </c>
      <c r="E6" s="43">
        <v>0</v>
      </c>
      <c r="F6" s="43" t="s">
        <v>8254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4.2</v>
      </c>
      <c r="O6" s="43">
        <v>0</v>
      </c>
      <c r="P6" s="43">
        <v>0</v>
      </c>
      <c r="Q6" s="43">
        <v>0</v>
      </c>
      <c r="R6" s="43">
        <v>-121</v>
      </c>
      <c r="S6" s="43">
        <v>0</v>
      </c>
      <c r="T6" s="43">
        <v>4.1500000000000004</v>
      </c>
      <c r="U6" s="43">
        <v>0</v>
      </c>
      <c r="V6" s="43">
        <v>3.12</v>
      </c>
      <c r="W6" s="43">
        <v>4.24</v>
      </c>
      <c r="X6" s="43">
        <v>23.5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5.25</v>
      </c>
      <c r="AH6" s="43">
        <v>0</v>
      </c>
      <c r="AI6" s="43">
        <v>5.26</v>
      </c>
      <c r="AJ6" s="43">
        <v>0</v>
      </c>
      <c r="AK6" s="43">
        <v>0</v>
      </c>
      <c r="AL6" s="43">
        <v>0</v>
      </c>
      <c r="AM6" s="43" t="s">
        <v>7781</v>
      </c>
      <c r="AN6" s="43">
        <v>3964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12287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0.02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84660204</v>
      </c>
      <c r="FB6" s="43">
        <v>0</v>
      </c>
      <c r="FC6" s="43">
        <v>361453</v>
      </c>
      <c r="FD6" s="43">
        <v>1030137</v>
      </c>
      <c r="FE6" s="43">
        <v>74866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345</v>
      </c>
      <c r="FL6" s="43">
        <v>973</v>
      </c>
      <c r="FM6" s="43">
        <v>15</v>
      </c>
      <c r="FN6" s="43">
        <v>-27</v>
      </c>
      <c r="FO6" s="43">
        <v>27654</v>
      </c>
      <c r="FP6" s="43">
        <v>27654</v>
      </c>
      <c r="FQ6" s="43">
        <v>698170</v>
      </c>
      <c r="FR6" s="43">
        <v>798170</v>
      </c>
      <c r="FS6" s="43">
        <v>32346</v>
      </c>
      <c r="FT6" s="43">
        <v>32350</v>
      </c>
      <c r="FU6" s="43">
        <v>32350</v>
      </c>
      <c r="FV6" s="43">
        <v>1257</v>
      </c>
      <c r="FW6" s="43">
        <v>1485</v>
      </c>
      <c r="FX6" s="43">
        <v>49.7</v>
      </c>
      <c r="FY6" s="43">
        <v>45</v>
      </c>
      <c r="FZ6" s="43">
        <v>58.5</v>
      </c>
      <c r="GA6" s="43">
        <v>70</v>
      </c>
      <c r="GB6" s="43">
        <v>69.900000000000006</v>
      </c>
      <c r="GC6" s="43">
        <v>68.2</v>
      </c>
      <c r="GD6" s="43">
        <v>0</v>
      </c>
      <c r="GE6" s="43">
        <v>0</v>
      </c>
      <c r="GF6" s="43">
        <v>0</v>
      </c>
      <c r="GG6" s="43">
        <v>30</v>
      </c>
      <c r="GH6" s="43">
        <v>23.5</v>
      </c>
      <c r="GI6" s="43">
        <v>35</v>
      </c>
      <c r="GJ6" s="43">
        <v>0</v>
      </c>
      <c r="GK6" s="43">
        <v>0</v>
      </c>
      <c r="GL6" s="43">
        <v>0</v>
      </c>
      <c r="GM6" s="43">
        <v>127.9</v>
      </c>
      <c r="GN6" s="43">
        <v>126.2</v>
      </c>
      <c r="GO6" s="43">
        <v>35</v>
      </c>
      <c r="GP6" s="43">
        <v>45</v>
      </c>
      <c r="GQ6" s="43">
        <v>45</v>
      </c>
      <c r="GR6" s="43">
        <v>0</v>
      </c>
      <c r="GS6" s="43">
        <v>87.8</v>
      </c>
      <c r="GT6" s="43">
        <v>87.8</v>
      </c>
      <c r="GU6" s="43">
        <v>0</v>
      </c>
      <c r="GV6" s="43">
        <v>120</v>
      </c>
      <c r="GW6" s="43">
        <v>593.70000000000005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26.3</v>
      </c>
      <c r="HV6" s="43">
        <v>593.70000000000005</v>
      </c>
      <c r="HW6" s="43">
        <v>5.6</v>
      </c>
      <c r="HX6" s="43">
        <v>7.5</v>
      </c>
      <c r="HY6" s="43">
        <v>1928.9</v>
      </c>
      <c r="HZ6" s="43">
        <v>7.6</v>
      </c>
      <c r="IA6" s="43">
        <v>7.4</v>
      </c>
      <c r="IB6" s="43">
        <v>1.8</v>
      </c>
      <c r="IC6" s="43">
        <v>2.2000000000000002</v>
      </c>
      <c r="ID6" s="43">
        <v>22657.3</v>
      </c>
      <c r="IE6" s="43">
        <v>2481.6</v>
      </c>
      <c r="IF6" s="43">
        <v>50.3</v>
      </c>
      <c r="IG6" s="43">
        <v>40.299999999999997</v>
      </c>
      <c r="IH6" s="43">
        <v>29.2</v>
      </c>
      <c r="II6" s="43">
        <v>94.2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40.550829088881649</v>
      </c>
      <c r="OT6" s="43">
        <v>40.492569929195064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4.29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79.3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1609227810321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37.590000000000003</v>
      </c>
      <c r="SY6" s="43">
        <v>0</v>
      </c>
      <c r="SZ6" s="43">
        <v>0</v>
      </c>
      <c r="TA6" s="43">
        <v>1834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553</v>
      </c>
      <c r="TS6" s="43">
        <v>552</v>
      </c>
      <c r="TT6" s="43">
        <v>551</v>
      </c>
      <c r="TU6" s="43">
        <v>554</v>
      </c>
      <c r="TV6" s="43">
        <v>555</v>
      </c>
      <c r="TW6" s="43">
        <v>553</v>
      </c>
      <c r="TX6" s="43">
        <v>555</v>
      </c>
      <c r="TY6" s="43">
        <v>557</v>
      </c>
      <c r="TZ6" s="43">
        <v>552</v>
      </c>
      <c r="UA6" s="43">
        <v>551</v>
      </c>
      <c r="UB6" s="43">
        <v>555</v>
      </c>
      <c r="UC6" s="43">
        <v>554</v>
      </c>
      <c r="UD6" s="43">
        <v>560</v>
      </c>
      <c r="UE6" s="43">
        <v>555</v>
      </c>
      <c r="UF6" s="43">
        <v>553</v>
      </c>
      <c r="UG6" s="43">
        <v>552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553</v>
      </c>
      <c r="UQ6" s="43">
        <v>553</v>
      </c>
      <c r="UR6" s="43">
        <v>560</v>
      </c>
      <c r="US6" s="43">
        <v>560</v>
      </c>
      <c r="UT6" s="43">
        <v>551</v>
      </c>
      <c r="UU6" s="43">
        <v>550</v>
      </c>
      <c r="UV6" s="43">
        <v>0</v>
      </c>
      <c r="UW6" s="43">
        <v>371</v>
      </c>
      <c r="UX6" s="43">
        <v>127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50.4</v>
      </c>
      <c r="XO6" s="43">
        <v>44.5</v>
      </c>
      <c r="XP6" s="43">
        <v>0</v>
      </c>
      <c r="XQ6" s="43">
        <v>0</v>
      </c>
      <c r="XR6" s="43">
        <v>96.4</v>
      </c>
      <c r="XS6" s="43">
        <v>96.5</v>
      </c>
      <c r="XT6" s="43">
        <v>94.9</v>
      </c>
      <c r="XU6" s="43">
        <v>34.200000000000003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2705</v>
      </c>
      <c r="YD6" s="43">
        <v>0.98899999999999999</v>
      </c>
      <c r="YE6" s="43">
        <v>49.99</v>
      </c>
      <c r="YF6" s="43">
        <v>0</v>
      </c>
      <c r="YG6" s="43">
        <v>10251</v>
      </c>
      <c r="YH6" s="43">
        <v>5929</v>
      </c>
      <c r="YI6" s="43">
        <v>10244</v>
      </c>
      <c r="YJ6" s="43">
        <v>5911</v>
      </c>
      <c r="YK6" s="43">
        <v>10283</v>
      </c>
      <c r="YL6" s="43">
        <v>5929</v>
      </c>
      <c r="YM6" s="43">
        <v>10259</v>
      </c>
      <c r="YN6" s="43">
        <v>5940</v>
      </c>
      <c r="YO6" s="43">
        <v>10256</v>
      </c>
      <c r="YP6" s="43">
        <v>5915</v>
      </c>
      <c r="YQ6" s="43">
        <v>10294</v>
      </c>
      <c r="YR6" s="43">
        <v>5935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2.15</v>
      </c>
      <c r="YZ6" s="43">
        <v>-29.1</v>
      </c>
      <c r="ZA6" s="43">
        <v>4.37</v>
      </c>
      <c r="ZB6" s="43">
        <v>0.88</v>
      </c>
      <c r="ZC6" s="43">
        <v>0</v>
      </c>
      <c r="ZD6" s="43">
        <v>0</v>
      </c>
      <c r="ZE6" s="43">
        <v>87.8</v>
      </c>
      <c r="ZF6" s="43">
        <v>73.400000000000006</v>
      </c>
      <c r="ZG6" s="43">
        <v>0</v>
      </c>
      <c r="ZH6" s="43">
        <v>0</v>
      </c>
      <c r="ZI6" s="43">
        <v>0</v>
      </c>
      <c r="ZJ6" s="43">
        <v>69.900000000000006</v>
      </c>
      <c r="ZK6" s="43">
        <v>2</v>
      </c>
      <c r="ZL6" s="43">
        <v>0</v>
      </c>
      <c r="ZM6" s="43">
        <v>0</v>
      </c>
      <c r="ZN6" s="43">
        <v>23.9</v>
      </c>
      <c r="ZO6" s="43">
        <v>23.9</v>
      </c>
      <c r="ZP6" s="43">
        <v>23.9</v>
      </c>
      <c r="ZQ6" s="43">
        <v>23.9</v>
      </c>
      <c r="ZR6" s="43">
        <v>23.9</v>
      </c>
      <c r="ZS6" s="43">
        <v>23.9</v>
      </c>
      <c r="ZT6" s="43">
        <v>23.9</v>
      </c>
      <c r="ZU6" s="43">
        <v>23.9</v>
      </c>
      <c r="ZV6" s="43">
        <v>23.9</v>
      </c>
      <c r="ZW6" s="43">
        <v>23.9</v>
      </c>
      <c r="ZX6" s="43">
        <v>23.9</v>
      </c>
      <c r="ZY6" s="43">
        <v>23.9</v>
      </c>
      <c r="ZZ6" s="43">
        <v>23.9</v>
      </c>
      <c r="AAA6" s="43">
        <v>23.9</v>
      </c>
      <c r="AAB6" s="43">
        <v>23.9</v>
      </c>
      <c r="AAC6" s="43">
        <v>23.9</v>
      </c>
      <c r="AAD6" s="43">
        <v>23.9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60.2</v>
      </c>
      <c r="AAN6" s="43">
        <v>0</v>
      </c>
      <c r="AAO6" s="43">
        <v>0</v>
      </c>
      <c r="AAP6" s="43">
        <v>0</v>
      </c>
      <c r="AAQ6" s="43">
        <v>77.7</v>
      </c>
      <c r="AAR6" s="43">
        <v>75.2</v>
      </c>
      <c r="AAS6" s="43">
        <v>78.5</v>
      </c>
      <c r="AAT6" s="43">
        <v>51.7</v>
      </c>
      <c r="AAU6" s="43">
        <v>71</v>
      </c>
      <c r="AAV6" s="43">
        <v>68.3</v>
      </c>
      <c r="AAW6" s="43">
        <v>74.3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17247</v>
      </c>
      <c r="ACJ6" s="43">
        <v>0</v>
      </c>
      <c r="ACK6" s="43">
        <v>0</v>
      </c>
      <c r="ACL6" s="43">
        <v>0</v>
      </c>
      <c r="ACM6" s="43">
        <v>9023.2000000000007</v>
      </c>
      <c r="ACN6" s="43">
        <v>32397.5</v>
      </c>
      <c r="ACO6" s="43">
        <v>9055.6</v>
      </c>
      <c r="ACP6" s="43">
        <v>32397.9</v>
      </c>
      <c r="ACQ6" s="43">
        <v>32365</v>
      </c>
      <c r="ACR6" s="43">
        <v>32397.7</v>
      </c>
      <c r="ACS6" s="43">
        <v>32397.8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62</v>
      </c>
      <c r="AHM6" s="43">
        <v>110</v>
      </c>
      <c r="AHN6" s="43">
        <v>158</v>
      </c>
      <c r="AHO6" s="43">
        <v>62</v>
      </c>
      <c r="AHP6" s="43">
        <v>141</v>
      </c>
      <c r="AHQ6" s="43">
        <v>126</v>
      </c>
      <c r="AHR6" s="43">
        <v>158</v>
      </c>
      <c r="AHS6" s="43">
        <v>141</v>
      </c>
      <c r="AHT6" s="43">
        <v>79</v>
      </c>
      <c r="AHU6" s="43">
        <v>158</v>
      </c>
      <c r="AHV6" s="43">
        <v>174</v>
      </c>
      <c r="AHW6" s="43">
        <v>110</v>
      </c>
      <c r="AHX6" s="43">
        <v>126</v>
      </c>
      <c r="AHY6" s="43">
        <v>158</v>
      </c>
      <c r="AHZ6" s="43">
        <v>110</v>
      </c>
      <c r="AIA6" s="43">
        <v>62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268</v>
      </c>
      <c r="AKN6" s="43">
        <v>256</v>
      </c>
      <c r="AKO6" s="43">
        <v>415</v>
      </c>
      <c r="AKP6" s="43">
        <v>268</v>
      </c>
      <c r="AKQ6" s="43">
        <v>415</v>
      </c>
      <c r="AKR6" s="43">
        <v>256</v>
      </c>
      <c r="AKS6" s="43">
        <v>354</v>
      </c>
      <c r="AKT6" s="43">
        <v>268</v>
      </c>
      <c r="AKU6" s="43">
        <v>329</v>
      </c>
      <c r="AKV6" s="43">
        <v>305</v>
      </c>
      <c r="AKW6" s="43">
        <v>476</v>
      </c>
      <c r="AKX6" s="43">
        <v>280</v>
      </c>
      <c r="AKY6" s="43">
        <v>427</v>
      </c>
      <c r="AKZ6" s="43">
        <v>341</v>
      </c>
      <c r="ALA6" s="43">
        <v>415</v>
      </c>
      <c r="ALB6" s="43">
        <v>488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-2E-3</v>
      </c>
      <c r="ALL6" s="43">
        <v>4.3600000000000003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86176.1</v>
      </c>
      <c r="APJ6" s="43">
        <v>0</v>
      </c>
      <c r="APK6" s="43">
        <v>28236.799999999999</v>
      </c>
      <c r="APL6" s="43">
        <v>0</v>
      </c>
      <c r="APM6" s="43">
        <v>154</v>
      </c>
      <c r="APN6" s="43">
        <v>0.02</v>
      </c>
      <c r="APO6" s="43">
        <v>0</v>
      </c>
      <c r="APP6" s="43">
        <v>379</v>
      </c>
      <c r="APQ6" s="43">
        <v>1.06</v>
      </c>
      <c r="APR6" s="43">
        <v>0</v>
      </c>
      <c r="APS6" s="43">
        <v>10276</v>
      </c>
      <c r="APT6" s="43" t="s">
        <v>7782</v>
      </c>
      <c r="APU6" s="43" t="s">
        <v>7783</v>
      </c>
      <c r="APV6" s="43" t="s">
        <v>7784</v>
      </c>
      <c r="APW6" s="43" t="s">
        <v>7662</v>
      </c>
      <c r="APX6" s="43" t="s">
        <v>7785</v>
      </c>
      <c r="APY6" s="43" t="s">
        <v>7786</v>
      </c>
      <c r="APZ6" s="43" t="s">
        <v>7662</v>
      </c>
      <c r="AQA6" s="43" t="s">
        <v>7787</v>
      </c>
      <c r="AQB6" s="43" t="s">
        <v>7662</v>
      </c>
      <c r="AQC6" s="43" t="s">
        <v>7785</v>
      </c>
      <c r="AQD6" s="43" t="s">
        <v>7666</v>
      </c>
      <c r="AQE6" s="43" t="s">
        <v>7662</v>
      </c>
      <c r="AQF6" s="43" t="s">
        <v>7788</v>
      </c>
      <c r="AQG6" s="43" t="s">
        <v>7785</v>
      </c>
      <c r="AQH6" s="43" t="s">
        <v>7789</v>
      </c>
      <c r="AQI6" s="43" t="s">
        <v>7790</v>
      </c>
      <c r="AQJ6" s="43" t="s">
        <v>7791</v>
      </c>
      <c r="AQK6" s="43" t="s">
        <v>7792</v>
      </c>
      <c r="AQL6" s="43" t="s">
        <v>7792</v>
      </c>
      <c r="AQM6" s="43" t="s">
        <v>7793</v>
      </c>
      <c r="AQN6" s="43" t="s">
        <v>7787</v>
      </c>
      <c r="AQO6" s="43" t="s">
        <v>7792</v>
      </c>
      <c r="AQP6" s="43" t="s">
        <v>7671</v>
      </c>
      <c r="AQQ6" s="43" t="s">
        <v>7794</v>
      </c>
      <c r="AQR6" s="43" t="s">
        <v>7792</v>
      </c>
      <c r="AQS6" s="43" t="s">
        <v>7795</v>
      </c>
      <c r="AQT6" s="43" t="s">
        <v>7785</v>
      </c>
      <c r="AQU6" s="43" t="s">
        <v>7792</v>
      </c>
      <c r="AQV6" s="43" t="s">
        <v>7791</v>
      </c>
      <c r="AQW6" s="43" t="s">
        <v>7782</v>
      </c>
      <c r="AQX6" s="43" t="s">
        <v>26</v>
      </c>
      <c r="AQY6" s="43">
        <v>20</v>
      </c>
      <c r="AQZ6" s="43">
        <v>23.2</v>
      </c>
      <c r="ARA6" s="43">
        <v>21.6</v>
      </c>
      <c r="ARB6" s="43">
        <v>21.9</v>
      </c>
      <c r="ARC6" s="43">
        <v>19.2</v>
      </c>
      <c r="ARD6" s="43">
        <v>20.7</v>
      </c>
      <c r="ARE6" s="43">
        <v>19.5</v>
      </c>
      <c r="ARF6" s="43">
        <v>18.7</v>
      </c>
      <c r="ARG6" s="43">
        <v>22.7</v>
      </c>
      <c r="ARH6" s="43">
        <v>19.899999999999999</v>
      </c>
      <c r="ARI6" s="43">
        <v>20.2</v>
      </c>
      <c r="ARJ6" s="43">
        <v>18.3</v>
      </c>
      <c r="ARK6" s="43">
        <v>19.899999999999999</v>
      </c>
      <c r="ARL6" s="43">
        <v>17.7</v>
      </c>
      <c r="ARM6" s="43">
        <v>18.600000000000001</v>
      </c>
      <c r="ARN6" s="43">
        <v>19</v>
      </c>
      <c r="ARO6" s="43">
        <v>19.8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24.4</v>
      </c>
      <c r="ARY6" s="43">
        <v>18.100000000000001</v>
      </c>
      <c r="ARZ6" s="43">
        <v>1277</v>
      </c>
      <c r="ATE6" s="43">
        <v>-1</v>
      </c>
      <c r="ATF6" s="43">
        <v>2</v>
      </c>
      <c r="ATG6" s="43">
        <v>1</v>
      </c>
      <c r="ATH6" s="43" t="s">
        <v>7703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7703</v>
      </c>
      <c r="ATP6" s="43">
        <v>4252</v>
      </c>
      <c r="ATQ6" s="43">
        <v>1</v>
      </c>
      <c r="ATR6" s="43">
        <v>1605744000000</v>
      </c>
      <c r="ATS6" s="43" t="s">
        <v>7703</v>
      </c>
      <c r="ATT6" s="43" t="s">
        <v>7703</v>
      </c>
      <c r="ATU6" s="43" t="s">
        <v>7703</v>
      </c>
      <c r="ATV6" s="43">
        <v>0.02</v>
      </c>
      <c r="ATW6" s="43">
        <v>5.65</v>
      </c>
      <c r="ATX6" s="43">
        <v>6</v>
      </c>
      <c r="ATY6" s="43" t="s">
        <v>7703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7675</v>
      </c>
      <c r="AVF6" s="43">
        <v>50</v>
      </c>
      <c r="AVG6" s="43" t="s">
        <v>7796</v>
      </c>
      <c r="AVK6" s="43">
        <v>21.65</v>
      </c>
      <c r="AVL6" s="43">
        <v>2</v>
      </c>
      <c r="AVM6" s="43">
        <v>2</v>
      </c>
      <c r="AVN6" s="43">
        <v>49.99</v>
      </c>
      <c r="AVO6" s="43">
        <v>49.99</v>
      </c>
      <c r="AVP6" s="43">
        <v>0</v>
      </c>
      <c r="AVQ6" s="43">
        <v>50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36</v>
      </c>
      <c r="DRL6" s="43" t="s">
        <v>7742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7743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7744</v>
      </c>
      <c r="ILS6" s="43" t="s">
        <v>7744</v>
      </c>
      <c r="ILU6" s="43" t="s">
        <v>7744</v>
      </c>
      <c r="ILW6" s="43" t="s">
        <v>7744</v>
      </c>
      <c r="ILY6" s="43" t="s">
        <v>7744</v>
      </c>
      <c r="IMA6" s="43" t="s">
        <v>7744</v>
      </c>
      <c r="IMC6" s="43" t="s">
        <v>7744</v>
      </c>
      <c r="IME6" s="43" t="s">
        <v>7744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2678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2679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191.7</v>
      </c>
      <c r="IUJ6" s="43">
        <v>21.9</v>
      </c>
      <c r="IUK6" s="43">
        <v>-29.259999999999998</v>
      </c>
      <c r="IUL6" s="43">
        <v>4.3780000000000001</v>
      </c>
      <c r="IUN6" s="43">
        <v>0.87609090909090892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560</v>
      </c>
      <c r="IUW6" s="43">
        <v>0</v>
      </c>
      <c r="IUX6" s="43">
        <v>0</v>
      </c>
      <c r="IUY6" s="43">
        <v>158</v>
      </c>
      <c r="IUZ6" s="43">
        <v>164</v>
      </c>
      <c r="IVA6" s="43">
        <v>121</v>
      </c>
      <c r="IVB6" s="43">
        <v>99</v>
      </c>
      <c r="IVC6" s="43">
        <v>61</v>
      </c>
      <c r="IVD6" s="43">
        <v>36</v>
      </c>
      <c r="IVE6" s="43">
        <v>41</v>
      </c>
      <c r="IVF6" s="43">
        <v>33</v>
      </c>
      <c r="IVG6" s="43">
        <v>367</v>
      </c>
      <c r="IVH6" s="43">
        <v>347</v>
      </c>
      <c r="IVI6" s="43">
        <v>298</v>
      </c>
      <c r="IVJ6" s="43">
        <v>298</v>
      </c>
      <c r="IVK6" s="43">
        <v>134</v>
      </c>
      <c r="IVL6" s="43">
        <v>52</v>
      </c>
      <c r="IVM6" s="43">
        <v>43</v>
      </c>
      <c r="IVN6" s="43">
        <v>40</v>
      </c>
      <c r="IVO6" s="43">
        <v>0</v>
      </c>
      <c r="IVP6" s="43">
        <v>70.95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371</v>
      </c>
      <c r="IWP6" s="43">
        <v>366</v>
      </c>
      <c r="IWQ6" s="43">
        <v>379</v>
      </c>
      <c r="IWR6" s="43">
        <v>378</v>
      </c>
      <c r="IWS6" s="43">
        <v>380</v>
      </c>
      <c r="IWT6" s="43">
        <v>378</v>
      </c>
      <c r="IWU6" s="43">
        <v>378</v>
      </c>
      <c r="IWV6" s="43">
        <v>379</v>
      </c>
      <c r="IWW6" s="43">
        <v>0</v>
      </c>
      <c r="IWX6" s="43">
        <v>0</v>
      </c>
      <c r="IWY6" s="43">
        <v>0</v>
      </c>
      <c r="IWZ6" s="43">
        <v>378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376</v>
      </c>
      <c r="IXG6" s="43">
        <v>379</v>
      </c>
      <c r="IXH6" s="43">
        <v>378</v>
      </c>
      <c r="IXI6" s="43">
        <v>379</v>
      </c>
      <c r="IXJ6" s="43">
        <v>379</v>
      </c>
      <c r="IXK6" s="43">
        <v>376</v>
      </c>
      <c r="IXL6" s="43">
        <v>384</v>
      </c>
      <c r="IXM6" s="43">
        <v>523</v>
      </c>
      <c r="IXN6" s="43">
        <v>523</v>
      </c>
      <c r="IXO6" s="43">
        <v>0</v>
      </c>
      <c r="IXP6" s="43">
        <v>529</v>
      </c>
      <c r="IXQ6" s="43">
        <v>526</v>
      </c>
      <c r="IXR6" s="43">
        <v>527</v>
      </c>
      <c r="IXS6" s="43">
        <v>528</v>
      </c>
      <c r="IXT6" s="43">
        <v>526</v>
      </c>
      <c r="IXU6" s="43">
        <v>0</v>
      </c>
      <c r="IXV6" s="43">
        <v>0</v>
      </c>
      <c r="IXW6" s="43">
        <v>0</v>
      </c>
      <c r="IXX6" s="43">
        <v>523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0</v>
      </c>
      <c r="IYE6" s="43">
        <v>524</v>
      </c>
      <c r="IYF6" s="43">
        <v>523</v>
      </c>
      <c r="IYG6" s="43">
        <v>0</v>
      </c>
      <c r="IYH6" s="43">
        <v>521</v>
      </c>
      <c r="IYI6" s="43">
        <v>524</v>
      </c>
      <c r="IYJ6" s="43">
        <v>527</v>
      </c>
      <c r="IYL6" s="43" t="s">
        <v>7676</v>
      </c>
      <c r="IYM6" s="43">
        <v>30</v>
      </c>
      <c r="IYN6" s="43">
        <v>41</v>
      </c>
      <c r="IYO6" s="43">
        <v>42</v>
      </c>
      <c r="IYP6" s="43">
        <v>41</v>
      </c>
      <c r="IYQ6" s="43">
        <v>42</v>
      </c>
      <c r="IYR6" s="43">
        <v>41</v>
      </c>
      <c r="IYS6" s="43">
        <v>42</v>
      </c>
      <c r="IYT6" s="43">
        <v>40</v>
      </c>
      <c r="IYU6" s="43">
        <v>42</v>
      </c>
      <c r="IYV6" s="43">
        <v>40</v>
      </c>
      <c r="IYW6" s="43">
        <v>41</v>
      </c>
      <c r="IYX6" s="43">
        <v>41</v>
      </c>
      <c r="IYY6" s="43">
        <v>41</v>
      </c>
      <c r="IYZ6" s="43">
        <v>41</v>
      </c>
      <c r="IZA6" s="43">
        <v>42</v>
      </c>
      <c r="IZB6" s="43">
        <v>41</v>
      </c>
      <c r="IZC6" s="43">
        <v>41</v>
      </c>
      <c r="IZD6" s="43">
        <v>41</v>
      </c>
      <c r="IZE6" s="43">
        <v>41</v>
      </c>
      <c r="IZF6" s="43">
        <v>42</v>
      </c>
      <c r="IZG6" s="43">
        <v>41</v>
      </c>
      <c r="JAF6" s="43">
        <v>1176</v>
      </c>
      <c r="JAG6" s="43">
        <v>1516</v>
      </c>
      <c r="JAH6" s="43">
        <v>1302</v>
      </c>
      <c r="JAI6" s="43">
        <v>1100</v>
      </c>
      <c r="JAJ6" s="43">
        <v>3150</v>
      </c>
      <c r="JAK6" s="43">
        <v>1089</v>
      </c>
      <c r="JAL6" s="43">
        <v>1117</v>
      </c>
      <c r="JAM6" s="43">
        <v>1391</v>
      </c>
      <c r="JAN6" s="43">
        <v>1105</v>
      </c>
      <c r="JAO6" s="43">
        <v>3151</v>
      </c>
      <c r="JAP6" s="43">
        <v>1185</v>
      </c>
      <c r="JAQ6" s="43">
        <v>1045</v>
      </c>
      <c r="JAR6" s="43">
        <v>1258</v>
      </c>
      <c r="JAS6" s="43">
        <v>1116</v>
      </c>
      <c r="JAT6" s="43">
        <v>1145</v>
      </c>
      <c r="JAU6" s="43">
        <v>3008</v>
      </c>
      <c r="JBD6" s="43">
        <v>14</v>
      </c>
      <c r="JBE6" s="43">
        <v>47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148</v>
      </c>
      <c r="JBZ6" s="43">
        <v>0</v>
      </c>
      <c r="JCA6" s="43">
        <v>0</v>
      </c>
      <c r="JCB6" s="43">
        <v>0</v>
      </c>
      <c r="JCC6" s="43">
        <v>165.2</v>
      </c>
      <c r="JCD6" s="43">
        <v>0</v>
      </c>
      <c r="JCE6" s="43">
        <v>0</v>
      </c>
      <c r="JCF6" s="43">
        <v>0</v>
      </c>
      <c r="JCG6" s="43">
        <v>1109</v>
      </c>
      <c r="JCH6" s="43">
        <v>0</v>
      </c>
      <c r="JCI6" s="43">
        <v>0</v>
      </c>
      <c r="JCJ6" s="43">
        <v>0</v>
      </c>
      <c r="JCK6" s="43">
        <v>10.7</v>
      </c>
      <c r="JCL6" s="43">
        <v>0</v>
      </c>
      <c r="JCM6" s="43">
        <v>0</v>
      </c>
      <c r="JCN6" s="43">
        <v>0</v>
      </c>
      <c r="JCO6" s="43">
        <v>1.851</v>
      </c>
      <c r="JCP6" s="43">
        <v>1.8720000000000001</v>
      </c>
      <c r="JCQ6" s="43">
        <v>1.8720000000000001</v>
      </c>
      <c r="JCR6" s="43">
        <v>1.8720000000000001</v>
      </c>
      <c r="JCS6" s="43">
        <v>68.3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5626</v>
      </c>
      <c r="JDG6" s="43">
        <v>1</v>
      </c>
      <c r="JDI6" s="43">
        <v>1</v>
      </c>
      <c r="JDJ6" s="43">
        <v>5626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1</v>
      </c>
      <c r="JMM6" s="43">
        <v>1</v>
      </c>
      <c r="JMN6" s="43">
        <v>1</v>
      </c>
      <c r="JMO6" s="43">
        <v>17</v>
      </c>
      <c r="JMP6" s="43">
        <v>0</v>
      </c>
      <c r="JMQ6" s="43">
        <v>100</v>
      </c>
      <c r="JMR6" s="43">
        <v>0</v>
      </c>
      <c r="JMS6" s="43">
        <v>0</v>
      </c>
      <c r="JMT6" s="43">
        <v>0</v>
      </c>
      <c r="JMU6" s="43">
        <v>0</v>
      </c>
      <c r="JMV6" s="43">
        <v>35.799999999999997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4.3600000000000003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100</v>
      </c>
      <c r="JNK6" s="112">
        <v>100</v>
      </c>
      <c r="JNL6" s="112">
        <v>100</v>
      </c>
      <c r="JNM6" s="112">
        <v>100</v>
      </c>
      <c r="JNN6" s="112">
        <v>35.799999999999997</v>
      </c>
      <c r="JNO6" s="112">
        <v>35.799999999999997</v>
      </c>
      <c r="JNP6" s="112">
        <v>35.799999999999997</v>
      </c>
      <c r="JNQ6" s="112">
        <v>35.799999999999997</v>
      </c>
      <c r="JNR6" s="112">
        <v>4.3010000000000002</v>
      </c>
      <c r="JNS6" s="112">
        <v>1500</v>
      </c>
      <c r="JNT6" s="112">
        <v>1499</v>
      </c>
      <c r="JNU6" s="112">
        <v>23.8</v>
      </c>
      <c r="JNV6" s="112">
        <v>45</v>
      </c>
      <c r="JNW6" s="112">
        <v>0</v>
      </c>
      <c r="JNY6" s="112">
        <v>0</v>
      </c>
      <c r="JNZ6" s="112">
        <v>0</v>
      </c>
      <c r="JOA6" s="112" t="s">
        <v>142</v>
      </c>
    </row>
    <row r="7" spans="1:7258" ht="15" customHeight="1" x14ac:dyDescent="0.2">
      <c r="A7" s="205">
        <v>2</v>
      </c>
      <c r="B7" s="87" t="s">
        <v>7749</v>
      </c>
      <c r="C7" s="81">
        <v>54</v>
      </c>
      <c r="D7" s="43">
        <v>1.014</v>
      </c>
      <c r="E7" s="43">
        <v>0</v>
      </c>
      <c r="F7" s="43" t="s">
        <v>8263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5.9</v>
      </c>
      <c r="O7" s="43">
        <v>0</v>
      </c>
      <c r="P7" s="43">
        <v>0</v>
      </c>
      <c r="Q7" s="43">
        <v>0</v>
      </c>
      <c r="R7" s="43">
        <v>-1282</v>
      </c>
      <c r="S7" s="43">
        <v>0</v>
      </c>
      <c r="T7" s="43">
        <v>6.18</v>
      </c>
      <c r="U7" s="43">
        <v>0</v>
      </c>
      <c r="V7" s="43">
        <v>4.5</v>
      </c>
      <c r="W7" s="43">
        <v>4.59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5.33</v>
      </c>
      <c r="AI7" s="43">
        <v>5.32</v>
      </c>
      <c r="AM7" s="43" t="s">
        <v>7797</v>
      </c>
      <c r="AN7" s="43">
        <v>1655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0.03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1713</v>
      </c>
      <c r="FL7" s="43">
        <v>4628</v>
      </c>
      <c r="FM7" s="43">
        <v>29628</v>
      </c>
      <c r="FN7" s="43">
        <v>1713</v>
      </c>
      <c r="FO7" s="43">
        <v>464</v>
      </c>
      <c r="FP7" s="43">
        <v>4964</v>
      </c>
      <c r="FQ7" s="43">
        <v>1713</v>
      </c>
      <c r="FR7" s="43">
        <v>794836</v>
      </c>
      <c r="FS7" s="43">
        <v>30372</v>
      </c>
      <c r="FT7" s="43">
        <v>30335</v>
      </c>
      <c r="FU7" s="43">
        <v>30335</v>
      </c>
      <c r="FV7" s="43">
        <v>43</v>
      </c>
      <c r="FW7" s="43">
        <v>811</v>
      </c>
      <c r="FY7" s="43">
        <v>49.8</v>
      </c>
      <c r="FZ7" s="43">
        <v>19</v>
      </c>
      <c r="GA7" s="43">
        <v>65</v>
      </c>
      <c r="GB7" s="43">
        <v>64.8</v>
      </c>
      <c r="GC7" s="43">
        <v>8.6999999999999993</v>
      </c>
      <c r="GD7" s="43">
        <v>72</v>
      </c>
      <c r="GE7" s="43">
        <v>64.900000000000006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90.4</v>
      </c>
      <c r="GO7" s="43">
        <v>100</v>
      </c>
      <c r="GP7" s="43">
        <v>50</v>
      </c>
      <c r="GQ7" s="43">
        <v>49.8</v>
      </c>
      <c r="GR7" s="43">
        <v>0</v>
      </c>
      <c r="GS7" s="43">
        <v>75</v>
      </c>
      <c r="GT7" s="43">
        <v>82.5</v>
      </c>
      <c r="GU7" s="43">
        <v>0</v>
      </c>
      <c r="GV7" s="43">
        <v>72</v>
      </c>
      <c r="GW7" s="43">
        <v>64.8</v>
      </c>
      <c r="GX7" s="43">
        <v>0</v>
      </c>
      <c r="GY7" s="43">
        <v>6.3</v>
      </c>
      <c r="GZ7" s="43">
        <v>6.3</v>
      </c>
      <c r="HA7" s="43">
        <v>79.900000000000006</v>
      </c>
      <c r="HB7" s="43">
        <v>20</v>
      </c>
      <c r="HC7" s="43">
        <v>20.8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43.2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4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10.1</v>
      </c>
      <c r="LI7" s="43">
        <v>0</v>
      </c>
      <c r="LJ7" s="43">
        <v>0</v>
      </c>
      <c r="LK7" s="43">
        <v>4.2</v>
      </c>
      <c r="LL7" s="43">
        <v>4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10.1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5168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11.2</v>
      </c>
      <c r="QS7" s="43">
        <v>0</v>
      </c>
      <c r="QT7" s="43">
        <v>0</v>
      </c>
      <c r="QU7" s="43">
        <v>0</v>
      </c>
      <c r="QV7" s="43">
        <v>0</v>
      </c>
      <c r="QW7" s="43">
        <v>399</v>
      </c>
      <c r="QX7" s="43">
        <v>399</v>
      </c>
      <c r="QY7" s="43">
        <v>399</v>
      </c>
      <c r="QZ7" s="43">
        <v>126.3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120.4</v>
      </c>
      <c r="RG7" s="43">
        <v>0</v>
      </c>
      <c r="RH7" s="43">
        <v>0</v>
      </c>
      <c r="RI7" s="43">
        <v>0</v>
      </c>
      <c r="RJ7" s="43">
        <v>120.4</v>
      </c>
      <c r="RK7" s="43">
        <v>0</v>
      </c>
      <c r="RL7" s="43">
        <v>0</v>
      </c>
      <c r="RM7" s="43">
        <v>0</v>
      </c>
      <c r="RN7" s="43">
        <v>382</v>
      </c>
      <c r="RO7" s="43">
        <v>382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1609235905054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4</v>
      </c>
      <c r="SX7" s="43">
        <v>16.670000000000002</v>
      </c>
      <c r="SY7" s="43">
        <v>0.5</v>
      </c>
      <c r="TA7" s="43">
        <v>5164</v>
      </c>
      <c r="TF7" s="43">
        <v>30</v>
      </c>
      <c r="TG7" s="43">
        <v>57</v>
      </c>
      <c r="TH7" s="43">
        <v>0</v>
      </c>
      <c r="TI7" s="43">
        <v>0</v>
      </c>
      <c r="TJ7" s="43">
        <v>38130</v>
      </c>
      <c r="TK7" s="43">
        <v>38142</v>
      </c>
      <c r="TL7" s="43">
        <v>36199</v>
      </c>
      <c r="TM7" s="43">
        <v>36467</v>
      </c>
      <c r="TN7" s="43">
        <v>0</v>
      </c>
      <c r="TO7" s="43">
        <v>0</v>
      </c>
      <c r="TP7" s="43">
        <v>335</v>
      </c>
      <c r="TQ7" s="43">
        <v>329</v>
      </c>
      <c r="TR7" s="43">
        <v>560</v>
      </c>
      <c r="TS7" s="43">
        <v>560</v>
      </c>
      <c r="TT7" s="43">
        <v>563</v>
      </c>
      <c r="TU7" s="43">
        <v>562</v>
      </c>
      <c r="TV7" s="43">
        <v>559</v>
      </c>
      <c r="TW7" s="43">
        <v>564</v>
      </c>
      <c r="TX7" s="43">
        <v>561</v>
      </c>
      <c r="TY7" s="43">
        <v>565</v>
      </c>
      <c r="TZ7" s="43">
        <v>563</v>
      </c>
      <c r="UA7" s="43">
        <v>562</v>
      </c>
      <c r="UB7" s="43">
        <v>560</v>
      </c>
      <c r="UC7" s="43">
        <v>562</v>
      </c>
      <c r="UD7" s="43">
        <v>556</v>
      </c>
      <c r="UE7" s="43">
        <v>556</v>
      </c>
      <c r="UF7" s="43">
        <v>564</v>
      </c>
      <c r="UG7" s="43">
        <v>563</v>
      </c>
      <c r="UH7" s="43">
        <v>561</v>
      </c>
      <c r="UI7" s="43">
        <v>561</v>
      </c>
      <c r="UJ7" s="43">
        <v>564</v>
      </c>
      <c r="UK7" s="43">
        <v>560</v>
      </c>
      <c r="UL7" s="43">
        <v>561</v>
      </c>
      <c r="UM7" s="43">
        <v>558</v>
      </c>
      <c r="UN7" s="43">
        <v>561</v>
      </c>
      <c r="UO7" s="43">
        <v>558</v>
      </c>
      <c r="UP7" s="43">
        <v>561</v>
      </c>
      <c r="UQ7" s="43">
        <v>560</v>
      </c>
      <c r="UR7" s="43">
        <v>565</v>
      </c>
      <c r="US7" s="43">
        <v>564</v>
      </c>
      <c r="UT7" s="43">
        <v>556</v>
      </c>
      <c r="UU7" s="43">
        <v>555</v>
      </c>
      <c r="UV7" s="43">
        <v>0</v>
      </c>
      <c r="UW7" s="43">
        <v>0</v>
      </c>
      <c r="UX7" s="43">
        <v>0</v>
      </c>
      <c r="UY7" s="43">
        <v>337</v>
      </c>
      <c r="UZ7" s="43">
        <v>335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57.2</v>
      </c>
      <c r="XO7" s="43">
        <v>43.7</v>
      </c>
      <c r="XR7" s="43">
        <v>59.5</v>
      </c>
      <c r="XS7" s="43">
        <v>58.5</v>
      </c>
      <c r="XT7" s="43">
        <v>68.099999999999994</v>
      </c>
      <c r="XU7" s="43">
        <v>29.6</v>
      </c>
      <c r="XV7" s="43">
        <v>57.4</v>
      </c>
      <c r="XW7" s="43">
        <v>43.8</v>
      </c>
      <c r="XX7" s="43">
        <v>56.643627609811695</v>
      </c>
      <c r="XY7" s="43">
        <v>43.421928371695088</v>
      </c>
      <c r="XZ7" s="43">
        <v>1</v>
      </c>
      <c r="YA7" s="43">
        <v>1606606418777</v>
      </c>
      <c r="YC7" s="43">
        <v>4411</v>
      </c>
      <c r="YD7" s="43">
        <v>-0.999</v>
      </c>
      <c r="YE7" s="43">
        <v>50.01</v>
      </c>
      <c r="YF7" s="43">
        <v>0</v>
      </c>
      <c r="YG7" s="43">
        <v>20887</v>
      </c>
      <c r="YH7" s="43">
        <v>12017</v>
      </c>
      <c r="YI7" s="43">
        <v>20915</v>
      </c>
      <c r="YJ7" s="43">
        <v>12002</v>
      </c>
      <c r="YK7" s="43">
        <v>20965</v>
      </c>
      <c r="YL7" s="43">
        <v>12219</v>
      </c>
      <c r="YM7" s="43">
        <v>10906</v>
      </c>
      <c r="YN7" s="43">
        <v>6298</v>
      </c>
      <c r="YO7" s="43">
        <v>10922</v>
      </c>
      <c r="YP7" s="43">
        <v>6326</v>
      </c>
      <c r="YQ7" s="43">
        <v>10904</v>
      </c>
      <c r="YR7" s="43">
        <v>6273</v>
      </c>
      <c r="YS7" s="43">
        <v>0</v>
      </c>
      <c r="YT7" s="43">
        <v>11397</v>
      </c>
      <c r="YU7" s="43">
        <v>3799</v>
      </c>
      <c r="YV7" s="43">
        <v>3</v>
      </c>
      <c r="YW7" s="43">
        <v>5.3999999999999999E-2</v>
      </c>
      <c r="YX7" s="43">
        <v>700</v>
      </c>
      <c r="YY7" s="43">
        <v>2.2999999999999998</v>
      </c>
      <c r="YZ7" s="43">
        <v>-53.4</v>
      </c>
      <c r="ZA7" s="43">
        <v>4.49</v>
      </c>
      <c r="ZB7" s="43">
        <v>0.83</v>
      </c>
      <c r="ZD7" s="43">
        <v>0</v>
      </c>
      <c r="ZE7" s="43">
        <v>82.5</v>
      </c>
      <c r="ZF7" s="43">
        <v>71.7</v>
      </c>
      <c r="ZG7" s="43">
        <v>0</v>
      </c>
      <c r="ZH7" s="43">
        <v>64.8</v>
      </c>
      <c r="ZI7" s="43">
        <v>64.900000000000006</v>
      </c>
      <c r="ZJ7" s="43">
        <v>64.7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62</v>
      </c>
      <c r="AAN7" s="43">
        <v>58.6</v>
      </c>
      <c r="AAO7" s="43">
        <v>57.8</v>
      </c>
      <c r="AAP7" s="43">
        <v>61.1</v>
      </c>
      <c r="AAQ7" s="43">
        <v>52.1</v>
      </c>
      <c r="AAR7" s="43">
        <v>51.2</v>
      </c>
      <c r="AAS7" s="43">
        <v>60</v>
      </c>
      <c r="AAT7" s="43">
        <v>58.3</v>
      </c>
      <c r="AAU7" s="43">
        <v>60.5</v>
      </c>
      <c r="AAV7" s="43">
        <v>54.7</v>
      </c>
      <c r="AAW7" s="43">
        <v>60.2</v>
      </c>
      <c r="AAX7" s="43">
        <v>60.2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9171.7000000000007</v>
      </c>
      <c r="ACJ7" s="43">
        <v>30415.8</v>
      </c>
      <c r="ACK7" s="43">
        <v>14103.3</v>
      </c>
      <c r="ACL7" s="43">
        <v>30415.8</v>
      </c>
      <c r="ACM7" s="43">
        <v>30416</v>
      </c>
      <c r="ACN7" s="43">
        <v>30416.1</v>
      </c>
      <c r="ACO7" s="43">
        <v>30406.400000000001</v>
      </c>
      <c r="ACP7" s="43">
        <v>30408.6</v>
      </c>
      <c r="ACQ7" s="43">
        <v>30415.9</v>
      </c>
      <c r="ACR7" s="43">
        <v>30415.9</v>
      </c>
      <c r="ACS7" s="43">
        <v>30415.9</v>
      </c>
      <c r="ACT7" s="43">
        <v>30415.9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126</v>
      </c>
      <c r="AHM7" s="43">
        <v>174</v>
      </c>
      <c r="AHN7" s="43">
        <v>141</v>
      </c>
      <c r="AHO7" s="43">
        <v>174</v>
      </c>
      <c r="AHP7" s="43">
        <v>141</v>
      </c>
      <c r="AHQ7" s="43">
        <v>189</v>
      </c>
      <c r="AHR7" s="43">
        <v>79</v>
      </c>
      <c r="AHS7" s="43">
        <v>126</v>
      </c>
      <c r="AHT7" s="43">
        <v>158</v>
      </c>
      <c r="AHU7" s="43">
        <v>126</v>
      </c>
      <c r="AHV7" s="43">
        <v>110</v>
      </c>
      <c r="AHW7" s="43">
        <v>220</v>
      </c>
      <c r="AHX7" s="43">
        <v>205</v>
      </c>
      <c r="AHY7" s="43">
        <v>174</v>
      </c>
      <c r="AHZ7" s="43">
        <v>158</v>
      </c>
      <c r="AIA7" s="43">
        <v>189</v>
      </c>
      <c r="AIB7" s="43">
        <v>205</v>
      </c>
      <c r="AIC7" s="43">
        <v>110</v>
      </c>
      <c r="AID7" s="43">
        <v>126</v>
      </c>
      <c r="AIE7" s="43">
        <v>126</v>
      </c>
      <c r="AIF7" s="43">
        <v>237</v>
      </c>
      <c r="AIG7" s="43">
        <v>253</v>
      </c>
      <c r="AIH7" s="43">
        <v>94</v>
      </c>
      <c r="AII7" s="43">
        <v>79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415</v>
      </c>
      <c r="AKN7" s="43">
        <v>305</v>
      </c>
      <c r="AKO7" s="43">
        <v>354</v>
      </c>
      <c r="AKP7" s="43">
        <v>512</v>
      </c>
      <c r="AKQ7" s="43">
        <v>305</v>
      </c>
      <c r="AKR7" s="43">
        <v>293</v>
      </c>
      <c r="AKS7" s="43">
        <v>317</v>
      </c>
      <c r="AKT7" s="43">
        <v>305</v>
      </c>
      <c r="AKU7" s="43">
        <v>244</v>
      </c>
      <c r="AKV7" s="43">
        <v>268</v>
      </c>
      <c r="AKW7" s="43">
        <v>268</v>
      </c>
      <c r="AKX7" s="43">
        <v>329</v>
      </c>
      <c r="AKY7" s="43">
        <v>329</v>
      </c>
      <c r="AKZ7" s="43">
        <v>500</v>
      </c>
      <c r="ALA7" s="43">
        <v>390</v>
      </c>
      <c r="ALB7" s="43">
        <v>305</v>
      </c>
      <c r="ALC7" s="43">
        <v>329</v>
      </c>
      <c r="ALD7" s="43">
        <v>402</v>
      </c>
      <c r="ALE7" s="43">
        <v>305</v>
      </c>
      <c r="ALF7" s="43">
        <v>293</v>
      </c>
      <c r="ALG7" s="43">
        <v>305</v>
      </c>
      <c r="ALH7" s="43">
        <v>268</v>
      </c>
      <c r="ALI7" s="43">
        <v>280</v>
      </c>
      <c r="ALJ7" s="43">
        <v>280</v>
      </c>
      <c r="ALK7" s="43">
        <v>8.9999999999999993E-3</v>
      </c>
      <c r="ALL7" s="43">
        <v>5.86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132902.79999999999</v>
      </c>
      <c r="APJ7" s="43">
        <v>0</v>
      </c>
      <c r="APK7" s="43">
        <v>5177.3</v>
      </c>
      <c r="APL7" s="43">
        <v>0</v>
      </c>
      <c r="APM7" s="43">
        <v>235</v>
      </c>
      <c r="APN7" s="43">
        <v>0.02</v>
      </c>
      <c r="APO7" s="43">
        <v>0</v>
      </c>
      <c r="APP7" s="43">
        <v>-184</v>
      </c>
      <c r="APQ7" s="43">
        <v>1.02</v>
      </c>
      <c r="APR7" s="43">
        <v>0</v>
      </c>
      <c r="APS7" s="43">
        <v>10910</v>
      </c>
      <c r="APT7" s="43" t="s">
        <v>7751</v>
      </c>
      <c r="APU7" s="43" t="s">
        <v>7798</v>
      </c>
      <c r="APV7" s="43" t="s">
        <v>7698</v>
      </c>
      <c r="APW7" s="43" t="s">
        <v>7764</v>
      </c>
      <c r="APX7" s="43" t="s">
        <v>7754</v>
      </c>
      <c r="APY7" s="43" t="s">
        <v>7799</v>
      </c>
      <c r="APZ7" s="43" t="s">
        <v>7662</v>
      </c>
      <c r="AQA7" s="43" t="s">
        <v>7800</v>
      </c>
      <c r="AQB7" s="43" t="s">
        <v>7757</v>
      </c>
      <c r="AQC7" s="43" t="s">
        <v>7800</v>
      </c>
      <c r="AQD7" s="43" t="s">
        <v>7751</v>
      </c>
      <c r="AQE7" s="43" t="s">
        <v>7759</v>
      </c>
      <c r="AQF7" s="43" t="s">
        <v>7751</v>
      </c>
      <c r="AQG7" s="43" t="s">
        <v>7801</v>
      </c>
      <c r="AQH7" s="43" t="s">
        <v>7760</v>
      </c>
      <c r="AQI7" s="43" t="s">
        <v>7802</v>
      </c>
      <c r="AQJ7" s="43" t="s">
        <v>7764</v>
      </c>
      <c r="AQK7" s="43" t="s">
        <v>7762</v>
      </c>
      <c r="AQL7" s="43" t="s">
        <v>7698</v>
      </c>
      <c r="AQM7" s="43" t="s">
        <v>7762</v>
      </c>
      <c r="AQN7" s="43" t="s">
        <v>7800</v>
      </c>
      <c r="AQO7" s="43" t="s">
        <v>7698</v>
      </c>
      <c r="AQP7" s="43" t="s">
        <v>7671</v>
      </c>
      <c r="AQQ7" s="43" t="s">
        <v>7803</v>
      </c>
      <c r="AQR7" s="43" t="s">
        <v>7698</v>
      </c>
      <c r="AQS7" s="43" t="s">
        <v>7804</v>
      </c>
      <c r="AQT7" s="43" t="s">
        <v>7760</v>
      </c>
      <c r="AQU7" s="43" t="s">
        <v>7698</v>
      </c>
      <c r="AQV7" s="43" t="s">
        <v>7805</v>
      </c>
      <c r="AQW7" s="43" t="s">
        <v>7698</v>
      </c>
      <c r="AQX7" s="43" t="s">
        <v>19</v>
      </c>
      <c r="AQY7" s="43">
        <v>25.1</v>
      </c>
      <c r="AQZ7" s="43">
        <v>29.6</v>
      </c>
      <c r="ARA7" s="43">
        <v>17.7</v>
      </c>
      <c r="ARB7" s="43">
        <v>25.9</v>
      </c>
      <c r="ARC7" s="43">
        <v>28.2</v>
      </c>
      <c r="ARD7" s="43">
        <v>30.9</v>
      </c>
      <c r="ARE7" s="43">
        <v>30.2</v>
      </c>
      <c r="ARF7" s="43">
        <v>25.4</v>
      </c>
      <c r="ARG7" s="43">
        <v>27.8</v>
      </c>
      <c r="ARH7" s="43">
        <v>27.3</v>
      </c>
      <c r="ARI7" s="43">
        <v>14.1</v>
      </c>
      <c r="ARJ7" s="43">
        <v>16.100000000000001</v>
      </c>
      <c r="ARK7" s="43">
        <v>28.5</v>
      </c>
      <c r="ARL7" s="43">
        <v>28.5</v>
      </c>
      <c r="ARM7" s="43">
        <v>31.2</v>
      </c>
      <c r="ARN7" s="43">
        <v>13.9</v>
      </c>
      <c r="ARO7" s="43">
        <v>25.4</v>
      </c>
      <c r="ARP7" s="43">
        <v>19.8</v>
      </c>
      <c r="ARQ7" s="43">
        <v>30.3</v>
      </c>
      <c r="ARR7" s="43">
        <v>27.8</v>
      </c>
      <c r="ARS7" s="43">
        <v>28</v>
      </c>
      <c r="ART7" s="43">
        <v>29.3</v>
      </c>
      <c r="ARU7" s="43">
        <v>25.5</v>
      </c>
      <c r="ARV7" s="43">
        <v>17.8</v>
      </c>
      <c r="ARW7" s="43">
        <v>25.3</v>
      </c>
      <c r="ARX7" s="43">
        <v>31.2</v>
      </c>
      <c r="ARY7" s="43">
        <v>13.9</v>
      </c>
      <c r="ARZ7" s="43">
        <v>1380</v>
      </c>
      <c r="AVE7" s="43" t="s">
        <v>7675</v>
      </c>
      <c r="AVF7" s="43">
        <v>50</v>
      </c>
      <c r="AVG7" s="43" t="s">
        <v>7806</v>
      </c>
      <c r="AVK7" s="43">
        <v>37.46</v>
      </c>
      <c r="AVL7" s="43">
        <v>2</v>
      </c>
      <c r="AVM7" s="43">
        <v>2</v>
      </c>
      <c r="AVO7" s="43">
        <v>50</v>
      </c>
      <c r="AVP7" s="43">
        <v>0</v>
      </c>
      <c r="AVQ7" s="43">
        <v>50.01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4410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3.11</v>
      </c>
      <c r="IUB7" s="43">
        <v>3.11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-53.39</v>
      </c>
      <c r="IUL7" s="43">
        <v>4.487000000000001</v>
      </c>
      <c r="IUM7" s="43">
        <v>2.1000000000000001E-2</v>
      </c>
      <c r="IUN7" s="43">
        <v>0.82745454545454544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2.2400000000000002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58.67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372</v>
      </c>
      <c r="IWP7" s="43">
        <v>367</v>
      </c>
      <c r="IWQ7" s="43">
        <v>370</v>
      </c>
      <c r="IWR7" s="43">
        <v>376</v>
      </c>
      <c r="IWS7" s="43">
        <v>381</v>
      </c>
      <c r="IWT7" s="43">
        <v>371</v>
      </c>
      <c r="IWU7" s="43">
        <v>369</v>
      </c>
      <c r="IWV7" s="43">
        <v>369</v>
      </c>
      <c r="IWW7" s="43">
        <v>367</v>
      </c>
      <c r="IWX7" s="43">
        <v>368</v>
      </c>
      <c r="IWY7" s="43">
        <v>0</v>
      </c>
      <c r="IWZ7" s="43">
        <v>372</v>
      </c>
      <c r="IXA7" s="43">
        <v>383</v>
      </c>
      <c r="IXB7" s="43">
        <v>371</v>
      </c>
      <c r="IXC7" s="43">
        <v>368</v>
      </c>
      <c r="IXD7" s="43">
        <v>367</v>
      </c>
      <c r="IXE7" s="43">
        <v>0</v>
      </c>
      <c r="IXF7" s="43">
        <v>370</v>
      </c>
      <c r="IXG7" s="43">
        <v>370</v>
      </c>
      <c r="IXH7" s="43">
        <v>374</v>
      </c>
      <c r="IXI7" s="43">
        <v>369</v>
      </c>
      <c r="IXJ7" s="43">
        <v>371</v>
      </c>
      <c r="IXK7" s="43">
        <v>369</v>
      </c>
      <c r="IXL7" s="43">
        <v>370</v>
      </c>
      <c r="IXM7" s="43">
        <v>490</v>
      </c>
      <c r="IXN7" s="43">
        <v>496</v>
      </c>
      <c r="IXO7" s="43">
        <v>0</v>
      </c>
      <c r="IXP7" s="43">
        <v>493</v>
      </c>
      <c r="IXQ7" s="43">
        <v>490</v>
      </c>
      <c r="IXR7" s="43">
        <v>0</v>
      </c>
      <c r="IXS7" s="43">
        <v>505</v>
      </c>
      <c r="IXT7" s="43">
        <v>502</v>
      </c>
      <c r="IXU7" s="43">
        <v>499</v>
      </c>
      <c r="IXV7" s="43">
        <v>0</v>
      </c>
      <c r="IXW7" s="43">
        <v>502</v>
      </c>
      <c r="IXX7" s="43">
        <v>0</v>
      </c>
      <c r="IXY7" s="43">
        <v>496</v>
      </c>
      <c r="IXZ7" s="43">
        <v>508</v>
      </c>
      <c r="IYA7" s="43">
        <v>505</v>
      </c>
      <c r="IYB7" s="43">
        <v>501</v>
      </c>
      <c r="IYC7" s="43">
        <v>507</v>
      </c>
      <c r="IYD7" s="43">
        <v>496</v>
      </c>
      <c r="IYE7" s="43">
        <v>497</v>
      </c>
      <c r="IYF7" s="43">
        <v>0</v>
      </c>
      <c r="IYG7" s="43">
        <v>489</v>
      </c>
      <c r="IYH7" s="43">
        <v>488</v>
      </c>
      <c r="IYI7" s="43">
        <v>493</v>
      </c>
      <c r="IYJ7" s="43">
        <v>495</v>
      </c>
      <c r="IYL7" s="43" t="s">
        <v>7676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467</v>
      </c>
      <c r="JAG7" s="43">
        <v>1297</v>
      </c>
      <c r="JAH7" s="43">
        <v>848</v>
      </c>
      <c r="JAI7" s="43">
        <v>595</v>
      </c>
      <c r="JAJ7" s="43">
        <v>55</v>
      </c>
      <c r="JAK7" s="43">
        <v>469</v>
      </c>
      <c r="JAL7" s="43">
        <v>887</v>
      </c>
      <c r="JAM7" s="43">
        <v>631</v>
      </c>
      <c r="JAN7" s="43">
        <v>719</v>
      </c>
      <c r="JAO7" s="43">
        <v>2132</v>
      </c>
      <c r="JAP7" s="43">
        <v>2277</v>
      </c>
      <c r="JAQ7" s="43">
        <v>330</v>
      </c>
      <c r="JAR7" s="43">
        <v>593</v>
      </c>
      <c r="JAS7" s="43">
        <v>379</v>
      </c>
      <c r="JAT7" s="43">
        <v>1898</v>
      </c>
      <c r="JAU7" s="43">
        <v>976</v>
      </c>
      <c r="JAV7" s="43">
        <v>3224</v>
      </c>
      <c r="JAW7" s="43">
        <v>452</v>
      </c>
      <c r="JAX7" s="43">
        <v>631</v>
      </c>
      <c r="JAY7" s="43">
        <v>596</v>
      </c>
      <c r="JAZ7" s="43">
        <v>483</v>
      </c>
      <c r="JBA7" s="43">
        <v>1013</v>
      </c>
      <c r="JBB7" s="43">
        <v>1565</v>
      </c>
      <c r="JBC7" s="43">
        <v>887</v>
      </c>
      <c r="JBE7" s="43">
        <v>21</v>
      </c>
      <c r="JBF7" s="43">
        <v>1</v>
      </c>
      <c r="JBR7" s="43">
        <v>67.3</v>
      </c>
      <c r="JBS7" s="43">
        <v>69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84</v>
      </c>
      <c r="JBZ7" s="43">
        <v>0</v>
      </c>
      <c r="JCA7" s="43">
        <v>0</v>
      </c>
      <c r="JCB7" s="43">
        <v>0</v>
      </c>
      <c r="JCC7" s="43">
        <v>309</v>
      </c>
      <c r="JCD7" s="43">
        <v>0</v>
      </c>
      <c r="JCE7" s="43">
        <v>0</v>
      </c>
      <c r="JCF7" s="43">
        <v>0</v>
      </c>
      <c r="JCG7" s="43">
        <v>999</v>
      </c>
      <c r="JCH7" s="43">
        <v>0</v>
      </c>
      <c r="JCI7" s="43">
        <v>0</v>
      </c>
      <c r="JCJ7" s="43">
        <v>0</v>
      </c>
      <c r="JCK7" s="43">
        <v>13.1</v>
      </c>
      <c r="JCL7" s="43">
        <v>0</v>
      </c>
      <c r="JCM7" s="43">
        <v>0</v>
      </c>
      <c r="JCN7" s="43">
        <v>0</v>
      </c>
      <c r="JCO7" s="43">
        <v>1.879</v>
      </c>
      <c r="JCS7" s="43">
        <v>33.700000000000003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17284</v>
      </c>
      <c r="JDE7" s="43">
        <v>1</v>
      </c>
      <c r="JDF7" s="43">
        <v>17284</v>
      </c>
      <c r="JDG7" s="43">
        <v>1</v>
      </c>
      <c r="JDH7" s="43">
        <v>17284</v>
      </c>
      <c r="JDI7" s="43">
        <v>1</v>
      </c>
      <c r="JDJ7" s="43">
        <v>17284</v>
      </c>
      <c r="JDK7" s="43">
        <v>1</v>
      </c>
      <c r="JDL7" s="43">
        <v>30299</v>
      </c>
      <c r="JDM7" s="43">
        <v>1</v>
      </c>
      <c r="JDN7" s="43">
        <v>30299</v>
      </c>
      <c r="JDO7" s="43">
        <v>1</v>
      </c>
      <c r="JDP7" s="43">
        <v>30299</v>
      </c>
      <c r="JDQ7" s="43">
        <v>1</v>
      </c>
      <c r="JDR7" s="43">
        <v>6946</v>
      </c>
      <c r="JDS7" s="43">
        <v>1</v>
      </c>
      <c r="JDT7" s="43">
        <v>30299</v>
      </c>
      <c r="JDU7" s="43">
        <v>1</v>
      </c>
      <c r="JDV7" s="43">
        <v>30299</v>
      </c>
      <c r="JDW7" s="43">
        <v>1</v>
      </c>
      <c r="JDX7" s="43">
        <v>30299</v>
      </c>
      <c r="JDY7" s="43">
        <v>1</v>
      </c>
      <c r="JDZ7" s="43">
        <v>6946</v>
      </c>
      <c r="JEA7" s="43">
        <v>1</v>
      </c>
      <c r="JEB7" s="43">
        <v>6946</v>
      </c>
      <c r="JEC7" s="43">
        <v>1</v>
      </c>
      <c r="JED7" s="43">
        <v>30299</v>
      </c>
      <c r="JEE7" s="43">
        <v>1</v>
      </c>
      <c r="JEF7" s="43">
        <v>30299</v>
      </c>
      <c r="JEG7" s="43">
        <v>1</v>
      </c>
      <c r="JEH7" s="43">
        <v>6946</v>
      </c>
      <c r="JEI7" s="43">
        <v>1</v>
      </c>
      <c r="JEJ7" s="43">
        <v>6946</v>
      </c>
      <c r="JEK7" s="43">
        <v>1</v>
      </c>
      <c r="JEL7" s="43">
        <v>30299</v>
      </c>
      <c r="JEM7" s="43">
        <v>1</v>
      </c>
      <c r="JEN7" s="43">
        <v>30299</v>
      </c>
      <c r="JEO7" s="43">
        <v>1</v>
      </c>
      <c r="JEP7" s="43">
        <v>30299</v>
      </c>
      <c r="JEQ7" s="43">
        <v>1</v>
      </c>
      <c r="JER7" s="43">
        <v>30299</v>
      </c>
      <c r="JES7" s="43">
        <v>1</v>
      </c>
      <c r="JET7" s="43">
        <v>30299</v>
      </c>
      <c r="JEU7" s="43">
        <v>1</v>
      </c>
      <c r="JEV7" s="43">
        <v>30299</v>
      </c>
      <c r="JEW7" s="43">
        <v>1</v>
      </c>
      <c r="JEX7" s="43">
        <v>30299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95.7</v>
      </c>
      <c r="JMS7" s="43">
        <v>99.3</v>
      </c>
      <c r="JMT7" s="43">
        <v>0</v>
      </c>
      <c r="JMU7" s="43">
        <v>0</v>
      </c>
      <c r="JMV7" s="43">
        <v>16</v>
      </c>
      <c r="JMW7" s="43">
        <v>15.7</v>
      </c>
      <c r="JMX7" s="43">
        <v>0</v>
      </c>
      <c r="JMY7" s="43">
        <v>15.8</v>
      </c>
      <c r="JMZ7" s="43">
        <v>0</v>
      </c>
      <c r="JNA7" s="43">
        <v>0</v>
      </c>
      <c r="JNB7" s="43">
        <v>0</v>
      </c>
      <c r="JNC7" s="43">
        <v>5.87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16</v>
      </c>
      <c r="JNO7" s="112">
        <v>16</v>
      </c>
      <c r="JNP7" s="112">
        <v>16</v>
      </c>
      <c r="JNQ7" s="112">
        <v>16</v>
      </c>
      <c r="JNS7" s="112">
        <v>1500</v>
      </c>
      <c r="JNT7" s="112">
        <v>1499</v>
      </c>
      <c r="JNU7" s="112">
        <v>18.100000000000001</v>
      </c>
      <c r="JNV7" s="112">
        <v>49.8</v>
      </c>
      <c r="JNY7" s="112">
        <v>0</v>
      </c>
      <c r="JNZ7" s="112">
        <v>0</v>
      </c>
      <c r="JOA7" s="112" t="s">
        <v>7</v>
      </c>
    </row>
    <row r="8" spans="1:7258" ht="15" customHeight="1" x14ac:dyDescent="0.2">
      <c r="A8" s="205">
        <v>3</v>
      </c>
      <c r="B8" s="87" t="s">
        <v>7749</v>
      </c>
      <c r="F8" s="43" t="s">
        <v>8264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</v>
      </c>
      <c r="O8" s="43">
        <v>0</v>
      </c>
      <c r="P8" s="43">
        <v>0</v>
      </c>
      <c r="Q8" s="43">
        <v>0</v>
      </c>
      <c r="R8" s="43">
        <v>-368</v>
      </c>
      <c r="S8" s="43">
        <v>0</v>
      </c>
      <c r="T8" s="43">
        <v>6.98</v>
      </c>
      <c r="U8" s="43">
        <v>0</v>
      </c>
      <c r="V8" s="43">
        <v>3.01</v>
      </c>
      <c r="W8" s="43">
        <v>3.86</v>
      </c>
      <c r="X8" s="43">
        <v>27.5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7750</v>
      </c>
      <c r="AN8" s="43">
        <v>5384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454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0.08</v>
      </c>
      <c r="EV8" s="43">
        <v>0.08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31396</v>
      </c>
      <c r="FL8" s="43">
        <v>-170</v>
      </c>
      <c r="FM8" s="43">
        <v>730</v>
      </c>
      <c r="FN8" s="43">
        <v>9701</v>
      </c>
      <c r="FO8" s="43">
        <v>5701</v>
      </c>
      <c r="FP8" s="43">
        <v>856683</v>
      </c>
      <c r="FQ8" s="43">
        <v>698202</v>
      </c>
      <c r="FR8" s="43">
        <v>798202</v>
      </c>
      <c r="FS8" s="43">
        <v>30299</v>
      </c>
      <c r="FT8" s="43">
        <v>30299</v>
      </c>
      <c r="FU8" s="43">
        <v>30299</v>
      </c>
      <c r="FV8" s="43">
        <v>6808</v>
      </c>
      <c r="FW8" s="43">
        <v>771</v>
      </c>
      <c r="FY8" s="43">
        <v>51.4</v>
      </c>
      <c r="FZ8" s="43">
        <v>0</v>
      </c>
      <c r="GA8" s="43">
        <v>73</v>
      </c>
      <c r="GB8" s="43">
        <v>72.900000000000006</v>
      </c>
      <c r="GC8" s="43">
        <v>18.600000000000001</v>
      </c>
      <c r="GD8" s="43">
        <v>70</v>
      </c>
      <c r="GE8" s="43">
        <v>0</v>
      </c>
      <c r="GF8" s="43">
        <v>0</v>
      </c>
      <c r="GG8" s="43">
        <v>28</v>
      </c>
      <c r="GH8" s="43">
        <v>27.5</v>
      </c>
      <c r="GI8" s="43">
        <v>26.4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94.9</v>
      </c>
      <c r="GO8" s="43">
        <v>74.599999999999994</v>
      </c>
      <c r="GP8" s="43">
        <v>50</v>
      </c>
      <c r="GQ8" s="43">
        <v>51.4</v>
      </c>
      <c r="GR8" s="43">
        <v>0</v>
      </c>
      <c r="GS8" s="43">
        <v>75</v>
      </c>
      <c r="GT8" s="43">
        <v>88.6</v>
      </c>
      <c r="GU8" s="43">
        <v>0</v>
      </c>
      <c r="GV8" s="43">
        <v>75</v>
      </c>
      <c r="GW8" s="43">
        <v>70.7</v>
      </c>
      <c r="GX8" s="43">
        <v>19.600000000000001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95.2</v>
      </c>
      <c r="HG8" s="43">
        <v>70.900000000000006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141.4</v>
      </c>
      <c r="HU8" s="43">
        <v>397.2</v>
      </c>
      <c r="HV8" s="43">
        <v>151.69999999999999</v>
      </c>
      <c r="HW8" s="43">
        <v>83.8</v>
      </c>
      <c r="HX8" s="43">
        <v>39</v>
      </c>
      <c r="HY8" s="43">
        <v>0</v>
      </c>
      <c r="HZ8" s="43">
        <v>37.5</v>
      </c>
      <c r="IA8" s="43">
        <v>37.4</v>
      </c>
      <c r="IB8" s="43">
        <v>39.1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40.299059272032821</v>
      </c>
      <c r="OT8" s="43">
        <v>40.156299116917268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1609239394211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38.979999999999997</v>
      </c>
      <c r="SY8" s="43">
        <v>0.70000000000000284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411</v>
      </c>
      <c r="TR8" s="43">
        <v>546</v>
      </c>
      <c r="TS8" s="43">
        <v>543</v>
      </c>
      <c r="TT8" s="43">
        <v>552</v>
      </c>
      <c r="TU8" s="43">
        <v>557</v>
      </c>
      <c r="TV8" s="43">
        <v>558</v>
      </c>
      <c r="TW8" s="43">
        <v>553</v>
      </c>
      <c r="TX8" s="43">
        <v>554</v>
      </c>
      <c r="TY8" s="43">
        <v>554</v>
      </c>
      <c r="TZ8" s="43">
        <v>549</v>
      </c>
      <c r="UA8" s="43">
        <v>544</v>
      </c>
      <c r="UB8" s="43">
        <v>549</v>
      </c>
      <c r="UC8" s="43">
        <v>550</v>
      </c>
      <c r="UD8" s="43">
        <v>549</v>
      </c>
      <c r="UE8" s="43">
        <v>544</v>
      </c>
      <c r="UF8" s="43">
        <v>551</v>
      </c>
      <c r="UG8" s="43">
        <v>547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550</v>
      </c>
      <c r="UQ8" s="43">
        <v>549</v>
      </c>
      <c r="UR8" s="43">
        <v>558</v>
      </c>
      <c r="US8" s="43">
        <v>557</v>
      </c>
      <c r="UT8" s="43">
        <v>543</v>
      </c>
      <c r="UU8" s="43">
        <v>543</v>
      </c>
      <c r="UV8" s="43">
        <v>0</v>
      </c>
      <c r="UW8" s="43">
        <v>401</v>
      </c>
      <c r="UX8" s="43">
        <v>0</v>
      </c>
      <c r="UY8" s="43">
        <v>0</v>
      </c>
      <c r="UZ8" s="43">
        <v>0</v>
      </c>
      <c r="VA8" s="43">
        <v>14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34.299999999999997</v>
      </c>
      <c r="XO8" s="43">
        <v>15.1</v>
      </c>
      <c r="XR8" s="43">
        <v>74.8</v>
      </c>
      <c r="XS8" s="43">
        <v>72.400000000000006</v>
      </c>
      <c r="XT8" s="43">
        <v>71.900000000000006</v>
      </c>
      <c r="XU8" s="43">
        <v>28.7</v>
      </c>
      <c r="XV8" s="43">
        <v>34.299999999999997</v>
      </c>
      <c r="XW8" s="43">
        <v>14.8</v>
      </c>
      <c r="XX8" s="43">
        <v>36.217710855014886</v>
      </c>
      <c r="XY8" s="43">
        <v>19.500163910171985</v>
      </c>
      <c r="XZ8" s="43">
        <v>1</v>
      </c>
      <c r="YC8" s="43">
        <v>2697</v>
      </c>
      <c r="YD8" s="43">
        <v>-0.999</v>
      </c>
      <c r="YE8" s="43">
        <v>50</v>
      </c>
      <c r="YF8" s="43">
        <v>0</v>
      </c>
      <c r="YG8" s="43">
        <v>15614</v>
      </c>
      <c r="YH8" s="43">
        <v>9023</v>
      </c>
      <c r="YI8" s="43">
        <v>15584</v>
      </c>
      <c r="YJ8" s="43">
        <v>8999</v>
      </c>
      <c r="YK8" s="43">
        <v>15608</v>
      </c>
      <c r="YL8" s="43">
        <v>9000</v>
      </c>
      <c r="YM8" s="43">
        <v>10407</v>
      </c>
      <c r="YN8" s="43">
        <v>6020</v>
      </c>
      <c r="YO8" s="43">
        <v>10408</v>
      </c>
      <c r="YP8" s="43">
        <v>6017</v>
      </c>
      <c r="YQ8" s="43">
        <v>10418</v>
      </c>
      <c r="YR8" s="43">
        <v>6008</v>
      </c>
      <c r="YS8" s="43">
        <v>0</v>
      </c>
      <c r="YT8" s="43">
        <v>7928</v>
      </c>
      <c r="YU8" s="43">
        <v>2642</v>
      </c>
      <c r="YV8" s="43">
        <v>3</v>
      </c>
      <c r="YW8" s="43">
        <v>5.6000000000000001E-2</v>
      </c>
      <c r="YX8" s="43">
        <v>500</v>
      </c>
      <c r="YY8" s="43">
        <v>2.11</v>
      </c>
      <c r="YZ8" s="43">
        <v>-25.9</v>
      </c>
      <c r="ZA8" s="43">
        <v>4.0199999999999996</v>
      </c>
      <c r="ZB8" s="43">
        <v>0.73</v>
      </c>
      <c r="ZD8" s="43">
        <v>0</v>
      </c>
      <c r="ZE8" s="43">
        <v>88.6</v>
      </c>
      <c r="ZF8" s="43">
        <v>78.5</v>
      </c>
      <c r="ZG8" s="43">
        <v>0</v>
      </c>
      <c r="ZH8" s="43">
        <v>72.900000000000006</v>
      </c>
      <c r="ZI8" s="43">
        <v>0</v>
      </c>
      <c r="ZJ8" s="43">
        <v>73.3</v>
      </c>
      <c r="ZK8" s="43">
        <v>4</v>
      </c>
      <c r="ZL8" s="43">
        <v>0</v>
      </c>
      <c r="ZM8" s="43">
        <v>0</v>
      </c>
      <c r="ZN8" s="43">
        <v>20.9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66.7</v>
      </c>
      <c r="AAN8" s="43">
        <v>0</v>
      </c>
      <c r="AAO8" s="43">
        <v>0</v>
      </c>
      <c r="AAP8" s="43">
        <v>0</v>
      </c>
      <c r="AAQ8" s="43">
        <v>73.099999999999994</v>
      </c>
      <c r="AAR8" s="43">
        <v>68.099999999999994</v>
      </c>
      <c r="AAS8" s="43">
        <v>76.099999999999994</v>
      </c>
      <c r="AAT8" s="43">
        <v>60.1</v>
      </c>
      <c r="AAU8" s="43">
        <v>72.8</v>
      </c>
      <c r="AAV8" s="43">
        <v>75.7</v>
      </c>
      <c r="AAW8" s="43">
        <v>82.2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11747.2</v>
      </c>
      <c r="ACJ8" s="43">
        <v>0</v>
      </c>
      <c r="ACK8" s="43">
        <v>0</v>
      </c>
      <c r="ACL8" s="43">
        <v>0</v>
      </c>
      <c r="ACM8" s="43">
        <v>30415.7</v>
      </c>
      <c r="ACN8" s="43">
        <v>30369.8</v>
      </c>
      <c r="ACO8" s="43">
        <v>30415.9</v>
      </c>
      <c r="ACP8" s="43">
        <v>30415.200000000001</v>
      </c>
      <c r="ACQ8" s="43">
        <v>30415.5</v>
      </c>
      <c r="ACR8" s="43">
        <v>30415.8</v>
      </c>
      <c r="ACS8" s="43">
        <v>30415.4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-5.0999999999999996</v>
      </c>
      <c r="AGO8" s="43">
        <v>-5.0999999999999996</v>
      </c>
      <c r="AGP8" s="43">
        <v>-5.0999999999999996</v>
      </c>
      <c r="AGQ8" s="43">
        <v>-5.0999999999999996</v>
      </c>
      <c r="AGR8" s="43">
        <v>-5.0999999999999996</v>
      </c>
      <c r="AGS8" s="43">
        <v>-5.0999999999999996</v>
      </c>
      <c r="AGT8" s="43">
        <v>-5.0999999999999996</v>
      </c>
      <c r="AGU8" s="43">
        <v>-5.0999999999999996</v>
      </c>
      <c r="AGV8" s="43">
        <v>-5.0999999999999996</v>
      </c>
      <c r="AGW8" s="43">
        <v>-5.0999999999999996</v>
      </c>
      <c r="AGX8" s="43">
        <v>-5.0999999999999996</v>
      </c>
      <c r="AGY8" s="43">
        <v>-5.0999999999999996</v>
      </c>
      <c r="AGZ8" s="43">
        <v>-5.0999999999999996</v>
      </c>
      <c r="AHA8" s="43">
        <v>-5.0999999999999996</v>
      </c>
      <c r="AHB8" s="43">
        <v>-5.0999999999999996</v>
      </c>
      <c r="AHC8" s="43">
        <v>-5.0999999999999996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94</v>
      </c>
      <c r="AHM8" s="43">
        <v>141</v>
      </c>
      <c r="AHN8" s="43">
        <v>141</v>
      </c>
      <c r="AHO8" s="43">
        <v>126</v>
      </c>
      <c r="AHP8" s="43">
        <v>110</v>
      </c>
      <c r="AHQ8" s="43">
        <v>94</v>
      </c>
      <c r="AHR8" s="43">
        <v>141</v>
      </c>
      <c r="AHS8" s="43">
        <v>126</v>
      </c>
      <c r="AHT8" s="43">
        <v>158</v>
      </c>
      <c r="AHU8" s="43">
        <v>110</v>
      </c>
      <c r="AHV8" s="43">
        <v>174</v>
      </c>
      <c r="AHW8" s="43">
        <v>110</v>
      </c>
      <c r="AHX8" s="43">
        <v>126</v>
      </c>
      <c r="AHY8" s="43">
        <v>158</v>
      </c>
      <c r="AHZ8" s="43">
        <v>126</v>
      </c>
      <c r="AIA8" s="43">
        <v>126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1318</v>
      </c>
      <c r="AKN8" s="43">
        <v>842</v>
      </c>
      <c r="AKO8" s="43">
        <v>1404</v>
      </c>
      <c r="AKP8" s="43">
        <v>842</v>
      </c>
      <c r="AKQ8" s="43">
        <v>879</v>
      </c>
      <c r="AKR8" s="43">
        <v>622</v>
      </c>
      <c r="AKS8" s="43">
        <v>1098</v>
      </c>
      <c r="AKT8" s="43">
        <v>1636</v>
      </c>
      <c r="AKU8" s="43">
        <v>1221</v>
      </c>
      <c r="AKV8" s="43">
        <v>488</v>
      </c>
      <c r="AKW8" s="43">
        <v>989</v>
      </c>
      <c r="AKX8" s="43">
        <v>964</v>
      </c>
      <c r="AKY8" s="43">
        <v>1111</v>
      </c>
      <c r="AKZ8" s="43">
        <v>854</v>
      </c>
      <c r="ALA8" s="43">
        <v>732</v>
      </c>
      <c r="ALB8" s="43">
        <v>634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-5.0000000000000001E-3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79800.899999999994</v>
      </c>
      <c r="APJ8" s="43">
        <v>0</v>
      </c>
      <c r="APK8" s="43">
        <v>3793.3</v>
      </c>
      <c r="APL8" s="43">
        <v>0</v>
      </c>
      <c r="APM8" s="43">
        <v>150</v>
      </c>
      <c r="APN8" s="43">
        <v>0.02</v>
      </c>
      <c r="APO8" s="43">
        <v>0</v>
      </c>
      <c r="APP8" s="43">
        <v>-96</v>
      </c>
      <c r="APQ8" s="43">
        <v>1.02</v>
      </c>
      <c r="APR8" s="43">
        <v>0</v>
      </c>
      <c r="APS8" s="43">
        <v>10413</v>
      </c>
      <c r="APT8" s="43" t="s">
        <v>7751</v>
      </c>
      <c r="APU8" s="43" t="s">
        <v>7752</v>
      </c>
      <c r="APV8" s="43" t="s">
        <v>7698</v>
      </c>
      <c r="APW8" s="43" t="s">
        <v>7753</v>
      </c>
      <c r="APX8" s="43" t="s">
        <v>7754</v>
      </c>
      <c r="APY8" s="43" t="s">
        <v>7755</v>
      </c>
      <c r="APZ8" s="43" t="s">
        <v>7756</v>
      </c>
      <c r="AQA8" s="43" t="s">
        <v>7757</v>
      </c>
      <c r="AQB8" s="43" t="s">
        <v>7757</v>
      </c>
      <c r="AQC8" s="43" t="s">
        <v>7758</v>
      </c>
      <c r="AQD8" s="43" t="s">
        <v>7751</v>
      </c>
      <c r="AQE8" s="43" t="s">
        <v>7759</v>
      </c>
      <c r="AQF8" s="43" t="s">
        <v>7751</v>
      </c>
      <c r="AQG8" s="43" t="s">
        <v>7751</v>
      </c>
      <c r="AQH8" s="43" t="s">
        <v>7760</v>
      </c>
      <c r="AQI8" s="43" t="s">
        <v>7761</v>
      </c>
      <c r="AQJ8" s="43" t="s">
        <v>7753</v>
      </c>
      <c r="AQK8" s="43" t="s">
        <v>7762</v>
      </c>
      <c r="AQL8" s="43" t="s">
        <v>7698</v>
      </c>
      <c r="AQM8" s="43" t="s">
        <v>7762</v>
      </c>
      <c r="AQN8" s="43" t="s">
        <v>7757</v>
      </c>
      <c r="AQO8" s="43" t="s">
        <v>7698</v>
      </c>
      <c r="AQP8" s="43" t="s">
        <v>7671</v>
      </c>
      <c r="AQQ8" s="43" t="s">
        <v>7763</v>
      </c>
      <c r="AQR8" s="43" t="s">
        <v>7698</v>
      </c>
      <c r="AQS8" s="43" t="s">
        <v>7757</v>
      </c>
      <c r="AQT8" s="43" t="s">
        <v>7760</v>
      </c>
      <c r="AQU8" s="43" t="s">
        <v>7698</v>
      </c>
      <c r="AQV8" s="43" t="s">
        <v>7764</v>
      </c>
      <c r="AQW8" s="43" t="s">
        <v>7698</v>
      </c>
      <c r="AQX8" s="43" t="s">
        <v>24</v>
      </c>
      <c r="AQY8" s="43">
        <v>22.6</v>
      </c>
      <c r="AQZ8" s="43">
        <v>18.7</v>
      </c>
      <c r="ARA8" s="43">
        <v>19.2</v>
      </c>
      <c r="ARB8" s="43">
        <v>28.1</v>
      </c>
      <c r="ARC8" s="43">
        <v>28.7</v>
      </c>
      <c r="ARD8" s="43">
        <v>26.9</v>
      </c>
      <c r="ARE8" s="43">
        <v>15.5</v>
      </c>
      <c r="ARF8" s="43">
        <v>25.5</v>
      </c>
      <c r="ARG8" s="43">
        <v>24.1</v>
      </c>
      <c r="ARH8" s="43">
        <v>20.5</v>
      </c>
      <c r="ARI8" s="43">
        <v>26.8</v>
      </c>
      <c r="ARJ8" s="43">
        <v>22.5</v>
      </c>
      <c r="ARK8" s="43">
        <v>15.9</v>
      </c>
      <c r="ARL8" s="43">
        <v>27.2</v>
      </c>
      <c r="ARM8" s="43">
        <v>14.8</v>
      </c>
      <c r="ARN8" s="43">
        <v>21.4</v>
      </c>
      <c r="ARO8" s="43">
        <v>26.1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28.7</v>
      </c>
      <c r="ARY8" s="43">
        <v>14.8</v>
      </c>
      <c r="ARZ8" s="43">
        <v>1614</v>
      </c>
      <c r="ATE8" s="43">
        <v>-1</v>
      </c>
      <c r="ATF8" s="43">
        <v>3</v>
      </c>
      <c r="ATG8" s="43">
        <v>1</v>
      </c>
      <c r="ATH8" s="43" t="s">
        <v>7703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7703</v>
      </c>
      <c r="ATP8" s="43">
        <v>2875</v>
      </c>
      <c r="ATQ8" s="43">
        <v>7</v>
      </c>
      <c r="ATR8" s="43">
        <v>1606176000000</v>
      </c>
      <c r="ATS8" s="43" t="s">
        <v>7703</v>
      </c>
      <c r="ATT8" s="43" t="s">
        <v>7703</v>
      </c>
      <c r="ATU8" s="43" t="s">
        <v>7703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7675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49.99</v>
      </c>
      <c r="AVP8" s="43">
        <v>0</v>
      </c>
      <c r="AVQ8" s="43">
        <v>49.99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2680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290.8</v>
      </c>
      <c r="IUJ8" s="43">
        <v>11.9</v>
      </c>
      <c r="IUK8" s="43">
        <v>-26</v>
      </c>
      <c r="IUL8" s="43">
        <v>4.0199999999999987</v>
      </c>
      <c r="IUM8" s="43">
        <v>6.3E-2</v>
      </c>
      <c r="IUN8" s="43">
        <v>0.72227272727272718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71.97</v>
      </c>
      <c r="IYL8" s="43" t="s">
        <v>7676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1201</v>
      </c>
      <c r="JAG8" s="43">
        <v>1013</v>
      </c>
      <c r="JAH8" s="43">
        <v>593</v>
      </c>
      <c r="JAI8" s="43">
        <v>549</v>
      </c>
      <c r="JAJ8" s="43">
        <v>760</v>
      </c>
      <c r="JAK8" s="43">
        <v>2135</v>
      </c>
      <c r="JAL8" s="43">
        <v>927</v>
      </c>
      <c r="JAM8" s="43">
        <v>1098</v>
      </c>
      <c r="JAN8" s="43">
        <v>1557</v>
      </c>
      <c r="JAO8" s="43">
        <v>760</v>
      </c>
      <c r="JAP8" s="43">
        <v>1229</v>
      </c>
      <c r="JAQ8" s="43">
        <v>2133</v>
      </c>
      <c r="JAR8" s="43">
        <v>720</v>
      </c>
      <c r="JAS8" s="43">
        <v>2094</v>
      </c>
      <c r="JAT8" s="43">
        <v>1351</v>
      </c>
      <c r="JAU8" s="43">
        <v>761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101</v>
      </c>
      <c r="JBZ8" s="43">
        <v>0</v>
      </c>
      <c r="JCA8" s="43">
        <v>0</v>
      </c>
      <c r="JCB8" s="43">
        <v>0</v>
      </c>
      <c r="JCC8" s="43">
        <v>167.9</v>
      </c>
      <c r="JCD8" s="43">
        <v>0</v>
      </c>
      <c r="JCE8" s="43">
        <v>0</v>
      </c>
      <c r="JCF8" s="43">
        <v>0</v>
      </c>
      <c r="JCG8" s="43">
        <v>1095</v>
      </c>
      <c r="JCH8" s="43">
        <v>0</v>
      </c>
      <c r="JCI8" s="43">
        <v>0</v>
      </c>
      <c r="JCJ8" s="43">
        <v>0</v>
      </c>
      <c r="JCK8" s="43">
        <v>9.6999999999999993</v>
      </c>
      <c r="JCL8" s="43">
        <v>0</v>
      </c>
      <c r="JCM8" s="43">
        <v>0</v>
      </c>
      <c r="JCN8" s="43">
        <v>0</v>
      </c>
      <c r="JCO8" s="43">
        <v>1.5649999999999999</v>
      </c>
      <c r="JCS8" s="43">
        <v>79.599999999999994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30229</v>
      </c>
      <c r="JDE8" s="43">
        <v>1</v>
      </c>
      <c r="JDF8" s="43">
        <v>30229</v>
      </c>
      <c r="JDG8" s="43">
        <v>1</v>
      </c>
      <c r="JDH8" s="43">
        <v>30229</v>
      </c>
      <c r="JDI8" s="43">
        <v>1</v>
      </c>
      <c r="JDJ8" s="43">
        <v>30229</v>
      </c>
      <c r="JDK8" s="43">
        <v>1</v>
      </c>
      <c r="JDL8" s="43">
        <v>30229</v>
      </c>
      <c r="JDM8" s="43">
        <v>1</v>
      </c>
      <c r="JDN8" s="43">
        <v>30229</v>
      </c>
      <c r="JDO8" s="43">
        <v>1</v>
      </c>
      <c r="JDP8" s="43">
        <v>30229</v>
      </c>
      <c r="JDQ8" s="43">
        <v>1</v>
      </c>
      <c r="JDR8" s="43">
        <v>30229</v>
      </c>
      <c r="JDS8" s="43">
        <v>1</v>
      </c>
      <c r="JDT8" s="43">
        <v>30229</v>
      </c>
      <c r="JDU8" s="43">
        <v>1</v>
      </c>
      <c r="JDV8" s="43">
        <v>30229</v>
      </c>
      <c r="JDW8" s="43">
        <v>1</v>
      </c>
      <c r="JDX8" s="43">
        <v>30229</v>
      </c>
      <c r="JDY8" s="43">
        <v>1</v>
      </c>
      <c r="JDZ8" s="43">
        <v>30229</v>
      </c>
      <c r="JEA8" s="43">
        <v>1</v>
      </c>
      <c r="JEB8" s="43">
        <v>30229</v>
      </c>
      <c r="JEC8" s="43">
        <v>1</v>
      </c>
      <c r="JED8" s="43">
        <v>30229</v>
      </c>
      <c r="JEE8" s="43">
        <v>1</v>
      </c>
      <c r="JEF8" s="43">
        <v>30229</v>
      </c>
      <c r="JEG8" s="43">
        <v>1</v>
      </c>
      <c r="JEH8" s="43">
        <v>30229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36.299999999999997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36.299999999999997</v>
      </c>
      <c r="JNO8" s="112">
        <v>36.299999999999997</v>
      </c>
      <c r="JNP8" s="112">
        <v>36.299999999999997</v>
      </c>
      <c r="JNQ8" s="112">
        <v>36.299999999999997</v>
      </c>
      <c r="JNS8" s="112">
        <v>1500</v>
      </c>
      <c r="JNT8" s="112">
        <v>1499</v>
      </c>
      <c r="JNU8" s="112">
        <v>17.3</v>
      </c>
      <c r="JNV8" s="112">
        <v>51.4</v>
      </c>
      <c r="JNY8" s="112">
        <v>0</v>
      </c>
      <c r="JNZ8" s="112">
        <v>0</v>
      </c>
      <c r="JOA8" s="112" t="s">
        <v>139</v>
      </c>
    </row>
    <row r="9" spans="1:7258" ht="15" customHeight="1" x14ac:dyDescent="0.2">
      <c r="A9" s="205">
        <v>4</v>
      </c>
      <c r="F9" s="43" t="s">
        <v>8265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6</v>
      </c>
      <c r="S9" s="43">
        <v>0</v>
      </c>
      <c r="T9" s="43">
        <v>4.18</v>
      </c>
      <c r="U9" s="43">
        <v>0</v>
      </c>
      <c r="V9" s="43">
        <v>0</v>
      </c>
      <c r="W9" s="43">
        <v>0.96</v>
      </c>
      <c r="X9" s="43">
        <v>31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0.04</v>
      </c>
      <c r="AH9" s="43">
        <v>0</v>
      </c>
      <c r="AI9" s="43">
        <v>0.05</v>
      </c>
      <c r="AJ9" s="43">
        <v>0</v>
      </c>
      <c r="AK9" s="43">
        <v>0</v>
      </c>
      <c r="AL9" s="43">
        <v>0</v>
      </c>
      <c r="AM9" s="43" t="s">
        <v>7781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0</v>
      </c>
      <c r="CD9" s="43">
        <v>0</v>
      </c>
      <c r="CE9" s="43">
        <v>0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0.05</v>
      </c>
      <c r="EV9" s="43">
        <v>0.06</v>
      </c>
      <c r="FA9" s="43">
        <v>3541599</v>
      </c>
      <c r="FB9" s="43">
        <v>0</v>
      </c>
      <c r="FC9" s="43">
        <v>40297</v>
      </c>
      <c r="FD9" s="43">
        <v>1940444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33.4</v>
      </c>
      <c r="FZ9" s="43">
        <v>0</v>
      </c>
      <c r="GA9" s="43">
        <v>65</v>
      </c>
      <c r="GB9" s="43">
        <v>21.4</v>
      </c>
      <c r="GC9" s="43">
        <v>0</v>
      </c>
      <c r="GD9" s="43">
        <v>0</v>
      </c>
      <c r="GE9" s="43">
        <v>0</v>
      </c>
      <c r="GF9" s="43">
        <v>0</v>
      </c>
      <c r="GG9" s="43">
        <v>31</v>
      </c>
      <c r="GH9" s="43">
        <v>31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28.6</v>
      </c>
      <c r="GO9" s="43">
        <v>0</v>
      </c>
      <c r="GP9" s="43">
        <v>33.4</v>
      </c>
      <c r="GQ9" s="43">
        <v>33.4</v>
      </c>
      <c r="GR9" s="43">
        <v>0</v>
      </c>
      <c r="GS9" s="43">
        <v>75</v>
      </c>
      <c r="GT9" s="43">
        <v>36.9</v>
      </c>
      <c r="GU9" s="43">
        <v>0</v>
      </c>
      <c r="GV9" s="43">
        <v>3.4</v>
      </c>
      <c r="GW9" s="43">
        <v>3.4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3.4</v>
      </c>
      <c r="HV9" s="43">
        <v>1.9</v>
      </c>
      <c r="HW9" s="43">
        <v>0</v>
      </c>
      <c r="HX9" s="43">
        <v>7.1</v>
      </c>
      <c r="HY9" s="43">
        <v>12.2</v>
      </c>
      <c r="HZ9" s="43">
        <v>7.9</v>
      </c>
      <c r="IA9" s="43">
        <v>7.7</v>
      </c>
      <c r="IB9" s="43">
        <v>1.9</v>
      </c>
      <c r="IC9" s="43">
        <v>2.2000000000000002</v>
      </c>
      <c r="ID9" s="43">
        <v>19.7</v>
      </c>
      <c r="IE9" s="43">
        <v>31.9</v>
      </c>
      <c r="IF9" s="43">
        <v>22.2</v>
      </c>
      <c r="IG9" s="43">
        <v>20.9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106.8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1609163373743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35</v>
      </c>
      <c r="TS9" s="43">
        <v>34</v>
      </c>
      <c r="TT9" s="43">
        <v>35</v>
      </c>
      <c r="TU9" s="43">
        <v>37</v>
      </c>
      <c r="TV9" s="43">
        <v>35</v>
      </c>
      <c r="TW9" s="43">
        <v>35</v>
      </c>
      <c r="TX9" s="43">
        <v>34</v>
      </c>
      <c r="TY9" s="43">
        <v>34</v>
      </c>
      <c r="TZ9" s="43">
        <v>34</v>
      </c>
      <c r="UA9" s="43">
        <v>35</v>
      </c>
      <c r="UB9" s="43">
        <v>35</v>
      </c>
      <c r="UC9" s="43">
        <v>35</v>
      </c>
      <c r="UD9" s="43">
        <v>36</v>
      </c>
      <c r="UE9" s="43">
        <v>37</v>
      </c>
      <c r="UF9" s="43">
        <v>35</v>
      </c>
      <c r="UG9" s="43">
        <v>34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35</v>
      </c>
      <c r="UQ9" s="43">
        <v>536</v>
      </c>
      <c r="UR9" s="43">
        <v>37</v>
      </c>
      <c r="US9" s="43">
        <v>542</v>
      </c>
      <c r="UT9" s="43">
        <v>34</v>
      </c>
      <c r="UU9" s="43">
        <v>533</v>
      </c>
      <c r="UV9" s="43">
        <v>0</v>
      </c>
      <c r="UW9" s="43">
        <v>30</v>
      </c>
      <c r="UX9" s="43">
        <v>21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35.9</v>
      </c>
      <c r="XO9" s="43">
        <v>37.4</v>
      </c>
      <c r="XR9" s="43">
        <v>39.200000000000003</v>
      </c>
      <c r="XS9" s="43">
        <v>40.200000000000003</v>
      </c>
      <c r="XT9" s="43">
        <v>39.200000000000003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10235</v>
      </c>
      <c r="YH9" s="43">
        <v>5922</v>
      </c>
      <c r="YI9" s="43">
        <v>10258</v>
      </c>
      <c r="YJ9" s="43">
        <v>5909</v>
      </c>
      <c r="YK9" s="43">
        <v>10264</v>
      </c>
      <c r="YL9" s="43">
        <v>5926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1.21</v>
      </c>
      <c r="YZ9" s="43">
        <v>0.1</v>
      </c>
      <c r="ZA9" s="43">
        <v>0.13</v>
      </c>
      <c r="ZB9" s="43">
        <v>-0.08</v>
      </c>
      <c r="ZD9" s="43">
        <v>0</v>
      </c>
      <c r="ZE9" s="43">
        <v>36.9</v>
      </c>
      <c r="ZF9" s="43">
        <v>30.6</v>
      </c>
      <c r="ZG9" s="43">
        <v>0</v>
      </c>
      <c r="ZH9" s="43">
        <v>21.4</v>
      </c>
      <c r="ZI9" s="43">
        <v>0</v>
      </c>
      <c r="ZJ9" s="43">
        <v>31.3</v>
      </c>
      <c r="ZK9" s="43">
        <v>0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48.8</v>
      </c>
      <c r="AAN9" s="43">
        <v>0</v>
      </c>
      <c r="AAO9" s="43">
        <v>0</v>
      </c>
      <c r="AAP9" s="43">
        <v>0</v>
      </c>
      <c r="AAQ9" s="43">
        <v>48.6</v>
      </c>
      <c r="AAR9" s="43">
        <v>49</v>
      </c>
      <c r="AAS9" s="43">
        <v>48.2</v>
      </c>
      <c r="AAT9" s="43">
        <v>48.5</v>
      </c>
      <c r="AAU9" s="43">
        <v>48.8</v>
      </c>
      <c r="AAV9" s="43">
        <v>49.7</v>
      </c>
      <c r="AAW9" s="43">
        <v>49.2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0.65100000000000002</v>
      </c>
      <c r="ALL9" s="43">
        <v>0.3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7782</v>
      </c>
      <c r="APU9" s="43" t="s">
        <v>7783</v>
      </c>
      <c r="APV9" s="43" t="s">
        <v>7784</v>
      </c>
      <c r="APW9" s="43" t="s">
        <v>7662</v>
      </c>
      <c r="APX9" s="43" t="s">
        <v>7785</v>
      </c>
      <c r="APY9" s="43" t="s">
        <v>7828</v>
      </c>
      <c r="APZ9" s="43" t="s">
        <v>7662</v>
      </c>
      <c r="AQA9" s="43" t="s">
        <v>7787</v>
      </c>
      <c r="AQB9" s="43" t="s">
        <v>7662</v>
      </c>
      <c r="AQC9" s="43" t="s">
        <v>7785</v>
      </c>
      <c r="AQD9" s="43" t="s">
        <v>7666</v>
      </c>
      <c r="AQE9" s="43" t="s">
        <v>7662</v>
      </c>
      <c r="AQF9" s="43" t="s">
        <v>7788</v>
      </c>
      <c r="AQG9" s="43" t="s">
        <v>7785</v>
      </c>
      <c r="AQH9" s="43" t="s">
        <v>7811</v>
      </c>
      <c r="AQI9" s="43" t="s">
        <v>7790</v>
      </c>
      <c r="AQJ9" s="43" t="s">
        <v>7785</v>
      </c>
      <c r="AQK9" s="43" t="s">
        <v>7792</v>
      </c>
      <c r="AQL9" s="43" t="s">
        <v>7792</v>
      </c>
      <c r="AQM9" s="43" t="s">
        <v>7793</v>
      </c>
      <c r="AQN9" s="43" t="s">
        <v>7787</v>
      </c>
      <c r="AQO9" s="43" t="s">
        <v>7792</v>
      </c>
      <c r="AQP9" s="43" t="s">
        <v>7671</v>
      </c>
      <c r="AQQ9" s="43" t="s">
        <v>7794</v>
      </c>
      <c r="AQR9" s="43" t="s">
        <v>7792</v>
      </c>
      <c r="AQS9" s="43" t="s">
        <v>7795</v>
      </c>
      <c r="AQT9" s="43" t="s">
        <v>7785</v>
      </c>
      <c r="AQU9" s="43" t="s">
        <v>7829</v>
      </c>
      <c r="AQV9" s="43" t="s">
        <v>7791</v>
      </c>
      <c r="AQW9" s="43" t="s">
        <v>7782</v>
      </c>
      <c r="AQX9" s="43" t="s">
        <v>22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8058</v>
      </c>
      <c r="AVF9" s="43">
        <v>60</v>
      </c>
      <c r="AVK9" s="43">
        <v>30.36</v>
      </c>
      <c r="AVL9" s="43">
        <v>2</v>
      </c>
      <c r="AVM9" s="43">
        <v>2</v>
      </c>
      <c r="AVN9" s="43">
        <v>50.01</v>
      </c>
      <c r="AVO9" s="43">
        <v>0</v>
      </c>
      <c r="AVP9" s="43">
        <v>0</v>
      </c>
      <c r="AVQ9" s="43">
        <v>50.01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100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4</v>
      </c>
      <c r="BFL9" s="43">
        <v>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0</v>
      </c>
      <c r="IUJ9" s="43">
        <v>0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37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0</v>
      </c>
      <c r="IVK9" s="43">
        <v>0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0</v>
      </c>
      <c r="IWP9" s="43">
        <v>0</v>
      </c>
      <c r="IWQ9" s="43">
        <v>0</v>
      </c>
      <c r="IWR9" s="43">
        <v>0</v>
      </c>
      <c r="IWS9" s="43">
        <v>0</v>
      </c>
      <c r="IWT9" s="43">
        <v>0</v>
      </c>
      <c r="IWU9" s="43">
        <v>0</v>
      </c>
      <c r="IWV9" s="43">
        <v>0</v>
      </c>
      <c r="IWW9" s="43">
        <v>0</v>
      </c>
      <c r="IWX9" s="43">
        <v>0</v>
      </c>
      <c r="IWY9" s="43">
        <v>0</v>
      </c>
      <c r="IWZ9" s="43">
        <v>0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0</v>
      </c>
      <c r="IXG9" s="43">
        <v>0</v>
      </c>
      <c r="IXH9" s="43">
        <v>0</v>
      </c>
      <c r="IXI9" s="43">
        <v>0</v>
      </c>
      <c r="IXJ9" s="43">
        <v>0</v>
      </c>
      <c r="IXK9" s="43">
        <v>0</v>
      </c>
      <c r="IXL9" s="43">
        <v>0</v>
      </c>
      <c r="IXM9" s="43">
        <v>0</v>
      </c>
      <c r="IXN9" s="43">
        <v>0</v>
      </c>
      <c r="IXO9" s="43">
        <v>0</v>
      </c>
      <c r="IXP9" s="43">
        <v>0</v>
      </c>
      <c r="IXQ9" s="43">
        <v>0</v>
      </c>
      <c r="IXR9" s="43">
        <v>0</v>
      </c>
      <c r="IXS9" s="43">
        <v>0</v>
      </c>
      <c r="IXT9" s="43">
        <v>0</v>
      </c>
      <c r="IXU9" s="43">
        <v>0</v>
      </c>
      <c r="IXV9" s="43">
        <v>0</v>
      </c>
      <c r="IXW9" s="43">
        <v>0</v>
      </c>
      <c r="IXX9" s="43">
        <v>0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0</v>
      </c>
      <c r="IYE9" s="43">
        <v>0</v>
      </c>
      <c r="IYF9" s="43">
        <v>0</v>
      </c>
      <c r="IYG9" s="43">
        <v>0</v>
      </c>
      <c r="IYH9" s="43">
        <v>0</v>
      </c>
      <c r="IYI9" s="43">
        <v>0</v>
      </c>
      <c r="IYJ9" s="43">
        <v>0</v>
      </c>
      <c r="IYL9" s="43" t="s">
        <v>7676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1629</v>
      </c>
      <c r="JAG9" s="43">
        <v>1242</v>
      </c>
      <c r="JAH9" s="43">
        <v>1298</v>
      </c>
      <c r="JAI9" s="43">
        <v>1761</v>
      </c>
      <c r="JAJ9" s="43">
        <v>1884</v>
      </c>
      <c r="JAK9" s="43">
        <v>1635</v>
      </c>
      <c r="JAL9" s="43">
        <v>1912</v>
      </c>
      <c r="JAM9" s="43">
        <v>1251</v>
      </c>
      <c r="JAN9" s="43">
        <v>1842</v>
      </c>
      <c r="JAO9" s="43">
        <v>1654</v>
      </c>
      <c r="JAP9" s="43">
        <v>1245</v>
      </c>
      <c r="JAQ9" s="43">
        <v>1754</v>
      </c>
      <c r="JAR9" s="43">
        <v>2143</v>
      </c>
      <c r="JAS9" s="43">
        <v>2004</v>
      </c>
      <c r="JAT9" s="43">
        <v>1390</v>
      </c>
      <c r="JAU9" s="43">
        <v>1701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25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953</v>
      </c>
      <c r="JCH9" s="43">
        <v>0</v>
      </c>
      <c r="JCI9" s="43">
        <v>0</v>
      </c>
      <c r="JCJ9" s="43">
        <v>0</v>
      </c>
      <c r="JCK9" s="43">
        <v>29</v>
      </c>
      <c r="JCL9" s="43">
        <v>0</v>
      </c>
      <c r="JCM9" s="43">
        <v>0</v>
      </c>
      <c r="JCN9" s="43">
        <v>0</v>
      </c>
      <c r="JCO9" s="43">
        <v>1.3759999999999999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0.95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33.4</v>
      </c>
      <c r="JNY9" s="112">
        <v>0</v>
      </c>
      <c r="JNZ9" s="112">
        <v>0</v>
      </c>
      <c r="JOA9" s="112" t="s">
        <v>16</v>
      </c>
    </row>
    <row r="10" spans="1:7258" ht="15" customHeight="1" x14ac:dyDescent="0.2">
      <c r="A10" s="205">
        <v>5</v>
      </c>
      <c r="F10" s="43" t="s">
        <v>8266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-0.92</v>
      </c>
      <c r="N10" s="43">
        <v>4.28</v>
      </c>
      <c r="O10" s="43">
        <v>0</v>
      </c>
      <c r="P10" s="43">
        <v>0</v>
      </c>
      <c r="Q10" s="43">
        <v>0</v>
      </c>
      <c r="R10" s="43">
        <v>-408</v>
      </c>
      <c r="S10" s="43">
        <v>0</v>
      </c>
      <c r="T10" s="43">
        <v>4.16</v>
      </c>
      <c r="U10" s="43">
        <v>0</v>
      </c>
      <c r="V10" s="43">
        <v>3.19</v>
      </c>
      <c r="W10" s="43">
        <v>4.0199999999999996</v>
      </c>
      <c r="X10" s="43">
        <v>29.8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5.07</v>
      </c>
      <c r="AH10" s="43">
        <v>0</v>
      </c>
      <c r="AI10" s="43">
        <v>5.0999999999999996</v>
      </c>
      <c r="AJ10" s="43">
        <v>0</v>
      </c>
      <c r="AK10" s="43">
        <v>0</v>
      </c>
      <c r="AL10" s="43">
        <v>0</v>
      </c>
      <c r="AM10" s="43" t="s">
        <v>7781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1</v>
      </c>
      <c r="CB10" s="43">
        <v>0</v>
      </c>
      <c r="CC10" s="43">
        <v>1</v>
      </c>
      <c r="CD10" s="43">
        <v>1</v>
      </c>
      <c r="CE10" s="43">
        <v>1</v>
      </c>
      <c r="CF10" s="43">
        <v>1</v>
      </c>
      <c r="CH10" s="43">
        <v>12440</v>
      </c>
      <c r="CI10" s="43">
        <v>0</v>
      </c>
      <c r="CJ10" s="43">
        <v>0</v>
      </c>
      <c r="CK10" s="43">
        <v>2.6</v>
      </c>
      <c r="CL10" s="43">
        <v>0</v>
      </c>
      <c r="CM10" s="43">
        <v>0</v>
      </c>
      <c r="CN10" s="43">
        <v>0</v>
      </c>
      <c r="CO10" s="43">
        <v>0</v>
      </c>
      <c r="CP10" s="43">
        <v>-35.1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-32.5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0.02</v>
      </c>
      <c r="FA10" s="43">
        <v>3254875</v>
      </c>
      <c r="FB10" s="43">
        <v>0</v>
      </c>
      <c r="FC10" s="43">
        <v>34682</v>
      </c>
      <c r="FD10" s="43">
        <v>1837347</v>
      </c>
      <c r="FE10" s="43">
        <v>149693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102</v>
      </c>
      <c r="FL10" s="43">
        <v>1031</v>
      </c>
      <c r="FM10" s="43">
        <v>24</v>
      </c>
      <c r="FN10" s="43">
        <v>1643</v>
      </c>
      <c r="FO10" s="43">
        <v>28031</v>
      </c>
      <c r="FP10" s="43">
        <v>58031</v>
      </c>
      <c r="FQ10" s="43">
        <v>698031</v>
      </c>
      <c r="FR10" s="43">
        <v>798031</v>
      </c>
      <c r="FS10" s="43">
        <v>64734</v>
      </c>
      <c r="FT10" s="43">
        <v>81244</v>
      </c>
      <c r="FU10" s="43">
        <v>81244</v>
      </c>
      <c r="FW10" s="43">
        <v>1477</v>
      </c>
      <c r="FY10" s="43">
        <v>46.2</v>
      </c>
      <c r="FZ10" s="43">
        <v>100</v>
      </c>
      <c r="GA10" s="43">
        <v>70</v>
      </c>
      <c r="GB10" s="43">
        <v>69.900000000000006</v>
      </c>
      <c r="GC10" s="43">
        <v>69.3</v>
      </c>
      <c r="GD10" s="43">
        <v>0</v>
      </c>
      <c r="GE10" s="43">
        <v>0</v>
      </c>
      <c r="GF10" s="43">
        <v>0</v>
      </c>
      <c r="GG10" s="43">
        <v>30</v>
      </c>
      <c r="GH10" s="43">
        <v>29.8</v>
      </c>
      <c r="GI10" s="43">
        <v>62.5</v>
      </c>
      <c r="GJ10" s="43">
        <v>0</v>
      </c>
      <c r="GK10" s="43">
        <v>0</v>
      </c>
      <c r="GL10" s="43">
        <v>0</v>
      </c>
      <c r="GM10" s="43">
        <v>127.8</v>
      </c>
      <c r="GN10" s="43">
        <v>127.7</v>
      </c>
      <c r="GO10" s="43">
        <v>75.8</v>
      </c>
      <c r="GP10" s="43">
        <v>46.2</v>
      </c>
      <c r="GQ10" s="43">
        <v>46.2</v>
      </c>
      <c r="GR10" s="43">
        <v>0</v>
      </c>
      <c r="GS10" s="43">
        <v>89.3</v>
      </c>
      <c r="GT10" s="43">
        <v>89.3</v>
      </c>
      <c r="GU10" s="43">
        <v>0</v>
      </c>
      <c r="GV10" s="43">
        <v>28.4</v>
      </c>
      <c r="GW10" s="43">
        <v>28.4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28.4</v>
      </c>
      <c r="HV10" s="43">
        <v>584</v>
      </c>
      <c r="HW10" s="43">
        <v>6.5</v>
      </c>
      <c r="HX10" s="43">
        <v>7.5</v>
      </c>
      <c r="HY10" s="43">
        <v>2566.1999999999998</v>
      </c>
      <c r="HZ10" s="43">
        <v>7.9</v>
      </c>
      <c r="IA10" s="43">
        <v>7.4</v>
      </c>
      <c r="IB10" s="43">
        <v>1.8</v>
      </c>
      <c r="IC10" s="43">
        <v>2.2000000000000002</v>
      </c>
      <c r="ID10" s="43">
        <v>50.7</v>
      </c>
      <c r="IE10" s="43">
        <v>103.4</v>
      </c>
      <c r="IF10" s="43">
        <v>30.8</v>
      </c>
      <c r="IG10" s="43">
        <v>36.799999999999997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4.29</v>
      </c>
      <c r="QR10" s="43">
        <v>8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75.7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32.25</v>
      </c>
      <c r="SY10" s="43">
        <v>0</v>
      </c>
      <c r="SZ10" s="43">
        <v>0</v>
      </c>
      <c r="TA10" s="43">
        <v>1969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526</v>
      </c>
      <c r="TS10" s="43">
        <v>526</v>
      </c>
      <c r="TT10" s="43">
        <v>529</v>
      </c>
      <c r="TU10" s="43">
        <v>530</v>
      </c>
      <c r="TV10" s="43">
        <v>529</v>
      </c>
      <c r="TW10" s="43">
        <v>532</v>
      </c>
      <c r="TX10" s="43">
        <v>530</v>
      </c>
      <c r="TY10" s="43">
        <v>526</v>
      </c>
      <c r="TZ10" s="43">
        <v>527</v>
      </c>
      <c r="UA10" s="43">
        <v>524</v>
      </c>
      <c r="UB10" s="43">
        <v>526</v>
      </c>
      <c r="UC10" s="43">
        <v>531</v>
      </c>
      <c r="UD10" s="43">
        <v>529</v>
      </c>
      <c r="UE10" s="43">
        <v>527</v>
      </c>
      <c r="UF10" s="43">
        <v>528</v>
      </c>
      <c r="UG10" s="43">
        <v>526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527</v>
      </c>
      <c r="UQ10" s="43">
        <v>527</v>
      </c>
      <c r="UR10" s="43">
        <v>532</v>
      </c>
      <c r="US10" s="43">
        <v>532</v>
      </c>
      <c r="UT10" s="43">
        <v>524</v>
      </c>
      <c r="UU10" s="43">
        <v>524</v>
      </c>
      <c r="UV10" s="43">
        <v>0</v>
      </c>
      <c r="UW10" s="43">
        <v>347</v>
      </c>
      <c r="UX10" s="43">
        <v>143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2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48.1</v>
      </c>
      <c r="XO10" s="43">
        <v>40.4</v>
      </c>
      <c r="XR10" s="43">
        <v>79.400000000000006</v>
      </c>
      <c r="XS10" s="43">
        <v>79.8</v>
      </c>
      <c r="XT10" s="43">
        <v>80.8</v>
      </c>
      <c r="XU10" s="43">
        <v>25.5</v>
      </c>
      <c r="XZ10" s="43">
        <v>62796</v>
      </c>
      <c r="YA10" s="43">
        <v>1602534182914</v>
      </c>
      <c r="YC10" s="43">
        <v>2728</v>
      </c>
      <c r="YD10" s="43">
        <v>0.98</v>
      </c>
      <c r="YE10" s="43">
        <v>50</v>
      </c>
      <c r="YF10" s="43">
        <v>0</v>
      </c>
      <c r="YG10" s="43">
        <v>10237</v>
      </c>
      <c r="YH10" s="43">
        <v>5926</v>
      </c>
      <c r="YI10" s="43">
        <v>10260</v>
      </c>
      <c r="YJ10" s="43">
        <v>5911</v>
      </c>
      <c r="YK10" s="43">
        <v>10275</v>
      </c>
      <c r="YL10" s="43">
        <v>5929</v>
      </c>
      <c r="YM10" s="43">
        <v>10257</v>
      </c>
      <c r="YN10" s="43">
        <v>5948</v>
      </c>
      <c r="YO10" s="43">
        <v>10260</v>
      </c>
      <c r="YP10" s="43">
        <v>5924</v>
      </c>
      <c r="YQ10" s="43">
        <v>10290</v>
      </c>
      <c r="YR10" s="43">
        <v>5933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1.39</v>
      </c>
      <c r="YZ10" s="43">
        <v>-30.9</v>
      </c>
      <c r="ZA10" s="43">
        <v>4.08</v>
      </c>
      <c r="ZB10" s="43">
        <v>1.01</v>
      </c>
      <c r="ZD10" s="43">
        <v>0</v>
      </c>
      <c r="ZE10" s="43">
        <v>89.3</v>
      </c>
      <c r="ZF10" s="43">
        <v>76.5</v>
      </c>
      <c r="ZG10" s="43">
        <v>0</v>
      </c>
      <c r="ZH10" s="43">
        <v>69.900000000000006</v>
      </c>
      <c r="ZI10" s="43">
        <v>0</v>
      </c>
      <c r="ZJ10" s="43">
        <v>68.7</v>
      </c>
      <c r="ZK10" s="43">
        <v>0</v>
      </c>
      <c r="ZL10" s="43">
        <v>0</v>
      </c>
      <c r="ZM10" s="43">
        <v>0</v>
      </c>
      <c r="ZN10" s="43">
        <v>24</v>
      </c>
      <c r="ZO10" s="43">
        <v>23.9</v>
      </c>
      <c r="ZP10" s="43">
        <v>23.9</v>
      </c>
      <c r="ZQ10" s="43">
        <v>23.9</v>
      </c>
      <c r="ZR10" s="43">
        <v>23.9</v>
      </c>
      <c r="ZS10" s="43">
        <v>23.9</v>
      </c>
      <c r="ZT10" s="43">
        <v>23.9</v>
      </c>
      <c r="ZU10" s="43">
        <v>23.9</v>
      </c>
      <c r="ZV10" s="43">
        <v>23.9</v>
      </c>
      <c r="ZW10" s="43">
        <v>23.9</v>
      </c>
      <c r="ZX10" s="43">
        <v>23.9</v>
      </c>
      <c r="ZY10" s="43">
        <v>23.9</v>
      </c>
      <c r="ZZ10" s="43">
        <v>23.9</v>
      </c>
      <c r="AAA10" s="43">
        <v>23.9</v>
      </c>
      <c r="AAB10" s="43">
        <v>23.9</v>
      </c>
      <c r="AAC10" s="43">
        <v>23.9</v>
      </c>
      <c r="AAD10" s="43">
        <v>23.9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47.7</v>
      </c>
      <c r="AAN10" s="43">
        <v>0</v>
      </c>
      <c r="AAO10" s="43">
        <v>0</v>
      </c>
      <c r="AAP10" s="43">
        <v>0</v>
      </c>
      <c r="AAQ10" s="43">
        <v>62.2</v>
      </c>
      <c r="AAR10" s="43">
        <v>61.2</v>
      </c>
      <c r="AAS10" s="43">
        <v>65.7</v>
      </c>
      <c r="AAT10" s="43">
        <v>44.1</v>
      </c>
      <c r="AAU10" s="43">
        <v>58.1</v>
      </c>
      <c r="AAV10" s="43">
        <v>61.7</v>
      </c>
      <c r="AAW10" s="43">
        <v>73.099999999999994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1977.3</v>
      </c>
      <c r="ACJ10" s="43">
        <v>0</v>
      </c>
      <c r="ACK10" s="43">
        <v>0</v>
      </c>
      <c r="ACL10" s="43">
        <v>0</v>
      </c>
      <c r="ACM10" s="43">
        <v>1977.1</v>
      </c>
      <c r="ACN10" s="43">
        <v>1977.3</v>
      </c>
      <c r="ACO10" s="43">
        <v>1977.3</v>
      </c>
      <c r="ACP10" s="43">
        <v>1977.3</v>
      </c>
      <c r="ACQ10" s="43">
        <v>1977.3</v>
      </c>
      <c r="ACR10" s="43">
        <v>1977.3</v>
      </c>
      <c r="ACS10" s="43">
        <v>1977.3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-20</v>
      </c>
      <c r="AGO10" s="43">
        <v>-20</v>
      </c>
      <c r="AGP10" s="43">
        <v>-20</v>
      </c>
      <c r="AGQ10" s="43">
        <v>-20</v>
      </c>
      <c r="AGR10" s="43">
        <v>-20</v>
      </c>
      <c r="AGS10" s="43">
        <v>-20</v>
      </c>
      <c r="AGT10" s="43">
        <v>-20</v>
      </c>
      <c r="AGU10" s="43">
        <v>-20</v>
      </c>
      <c r="AGV10" s="43">
        <v>-20</v>
      </c>
      <c r="AGW10" s="43">
        <v>-20</v>
      </c>
      <c r="AGX10" s="43">
        <v>-20</v>
      </c>
      <c r="AGY10" s="43">
        <v>-20</v>
      </c>
      <c r="AGZ10" s="43">
        <v>-20</v>
      </c>
      <c r="AHA10" s="43">
        <v>-20</v>
      </c>
      <c r="AHB10" s="43">
        <v>-20</v>
      </c>
      <c r="AHC10" s="43">
        <v>-20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79</v>
      </c>
      <c r="AHM10" s="43">
        <v>158</v>
      </c>
      <c r="AHN10" s="43">
        <v>141</v>
      </c>
      <c r="AHO10" s="43">
        <v>94</v>
      </c>
      <c r="AHP10" s="43">
        <v>141</v>
      </c>
      <c r="AHQ10" s="43">
        <v>126</v>
      </c>
      <c r="AHR10" s="43">
        <v>62</v>
      </c>
      <c r="AHS10" s="43">
        <v>62</v>
      </c>
      <c r="AHT10" s="43">
        <v>174</v>
      </c>
      <c r="AHU10" s="43">
        <v>220</v>
      </c>
      <c r="AHV10" s="43">
        <v>174</v>
      </c>
      <c r="AHW10" s="43">
        <v>110</v>
      </c>
      <c r="AHX10" s="43">
        <v>94</v>
      </c>
      <c r="AHY10" s="43">
        <v>79</v>
      </c>
      <c r="AHZ10" s="43">
        <v>126</v>
      </c>
      <c r="AIA10" s="43">
        <v>62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256</v>
      </c>
      <c r="AKN10" s="43">
        <v>305</v>
      </c>
      <c r="AKO10" s="43">
        <v>268</v>
      </c>
      <c r="AKP10" s="43">
        <v>293</v>
      </c>
      <c r="AKQ10" s="43">
        <v>427</v>
      </c>
      <c r="AKR10" s="43">
        <v>317</v>
      </c>
      <c r="AKS10" s="43">
        <v>280</v>
      </c>
      <c r="AKT10" s="43">
        <v>207</v>
      </c>
      <c r="AKU10" s="43">
        <v>256</v>
      </c>
      <c r="AKV10" s="43">
        <v>280</v>
      </c>
      <c r="AKW10" s="43">
        <v>427</v>
      </c>
      <c r="AKX10" s="43">
        <v>256</v>
      </c>
      <c r="AKY10" s="43">
        <v>317</v>
      </c>
      <c r="AKZ10" s="43">
        <v>268</v>
      </c>
      <c r="ALA10" s="43">
        <v>293</v>
      </c>
      <c r="ALB10" s="43">
        <v>476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2E-3</v>
      </c>
      <c r="ALL10" s="43">
        <v>4.43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172345.60000000001</v>
      </c>
      <c r="APJ10" s="43">
        <v>0</v>
      </c>
      <c r="APK10" s="43">
        <v>41510.699999999997</v>
      </c>
      <c r="APL10" s="43">
        <v>0</v>
      </c>
      <c r="APM10" s="43">
        <v>153</v>
      </c>
      <c r="APN10" s="43">
        <v>0.02</v>
      </c>
      <c r="APO10" s="43">
        <v>0</v>
      </c>
      <c r="APP10" s="43">
        <v>522</v>
      </c>
      <c r="APQ10" s="43">
        <v>1.06</v>
      </c>
      <c r="APR10" s="43">
        <v>0</v>
      </c>
      <c r="APS10" s="43">
        <v>10269</v>
      </c>
      <c r="APT10" s="43" t="s">
        <v>7782</v>
      </c>
      <c r="APU10" s="43" t="s">
        <v>7783</v>
      </c>
      <c r="APV10" s="43" t="s">
        <v>7784</v>
      </c>
      <c r="APW10" s="43" t="s">
        <v>7662</v>
      </c>
      <c r="APX10" s="43" t="s">
        <v>7785</v>
      </c>
      <c r="APY10" s="43" t="s">
        <v>7828</v>
      </c>
      <c r="APZ10" s="43" t="s">
        <v>7662</v>
      </c>
      <c r="AQA10" s="43" t="s">
        <v>7787</v>
      </c>
      <c r="AQB10" s="43" t="s">
        <v>7662</v>
      </c>
      <c r="AQC10" s="43" t="s">
        <v>7785</v>
      </c>
      <c r="AQD10" s="43" t="s">
        <v>7666</v>
      </c>
      <c r="AQE10" s="43" t="s">
        <v>7662</v>
      </c>
      <c r="AQF10" s="43" t="s">
        <v>7788</v>
      </c>
      <c r="AQG10" s="43" t="s">
        <v>7785</v>
      </c>
      <c r="AQH10" s="43" t="s">
        <v>7811</v>
      </c>
      <c r="AQI10" s="43" t="s">
        <v>7790</v>
      </c>
      <c r="AQJ10" s="43" t="s">
        <v>7785</v>
      </c>
      <c r="AQK10" s="43" t="s">
        <v>7792</v>
      </c>
      <c r="AQL10" s="43" t="s">
        <v>7792</v>
      </c>
      <c r="AQM10" s="43" t="s">
        <v>7793</v>
      </c>
      <c r="AQN10" s="43" t="s">
        <v>7787</v>
      </c>
      <c r="AQO10" s="43" t="s">
        <v>7792</v>
      </c>
      <c r="AQP10" s="43" t="s">
        <v>7671</v>
      </c>
      <c r="AQQ10" s="43" t="s">
        <v>7794</v>
      </c>
      <c r="AQR10" s="43" t="s">
        <v>7792</v>
      </c>
      <c r="AQS10" s="43" t="s">
        <v>7795</v>
      </c>
      <c r="AQT10" s="43" t="s">
        <v>7785</v>
      </c>
      <c r="AQU10" s="43" t="s">
        <v>7829</v>
      </c>
      <c r="AQV10" s="43" t="s">
        <v>7791</v>
      </c>
      <c r="AQW10" s="43" t="s">
        <v>7782</v>
      </c>
      <c r="AQX10" s="43" t="s">
        <v>24</v>
      </c>
      <c r="AQY10" s="43">
        <v>16.600000000000001</v>
      </c>
      <c r="AQZ10" s="43">
        <v>15.4</v>
      </c>
      <c r="ARA10" s="43">
        <v>16.100000000000001</v>
      </c>
      <c r="ARB10" s="43">
        <v>16.7</v>
      </c>
      <c r="ARC10" s="43">
        <v>16.600000000000001</v>
      </c>
      <c r="ARD10" s="43">
        <v>14.1</v>
      </c>
      <c r="ARE10" s="43">
        <v>16.8</v>
      </c>
      <c r="ARF10" s="43">
        <v>16.7</v>
      </c>
      <c r="ARG10" s="43">
        <v>16.7</v>
      </c>
      <c r="ARH10" s="43">
        <v>16.899999999999999</v>
      </c>
      <c r="ARI10" s="43">
        <v>16.2</v>
      </c>
      <c r="ARJ10" s="43">
        <v>17.2</v>
      </c>
      <c r="ARK10" s="43">
        <v>17.2</v>
      </c>
      <c r="ARL10" s="43">
        <v>16.8</v>
      </c>
      <c r="ARM10" s="43">
        <v>16.7</v>
      </c>
      <c r="ARN10" s="43">
        <v>17.100000000000001</v>
      </c>
      <c r="ARO10" s="43">
        <v>18.7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18.7</v>
      </c>
      <c r="ARY10" s="43">
        <v>14.1</v>
      </c>
      <c r="ARZ10" s="43">
        <v>1066</v>
      </c>
      <c r="ATE10" s="43">
        <v>-1</v>
      </c>
      <c r="ATF10" s="43">
        <v>1</v>
      </c>
      <c r="ATH10" s="43" t="s">
        <v>7703</v>
      </c>
      <c r="ATJ10" s="43">
        <v>1608293688000</v>
      </c>
      <c r="ATK10" s="43">
        <v>479</v>
      </c>
      <c r="ATM10" s="43">
        <v>5.9999999999999995E-4</v>
      </c>
      <c r="ATO10" s="43" t="s">
        <v>7703</v>
      </c>
      <c r="ATP10" s="43">
        <v>3691</v>
      </c>
      <c r="ATQ10" s="43">
        <v>1</v>
      </c>
      <c r="ATR10" s="43">
        <v>1607472000000</v>
      </c>
      <c r="ATS10" s="43" t="s">
        <v>7703</v>
      </c>
      <c r="ATT10" s="43" t="s">
        <v>7703</v>
      </c>
      <c r="ATU10" s="43" t="s">
        <v>7703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7675</v>
      </c>
      <c r="AVF10" s="43">
        <v>50</v>
      </c>
      <c r="AVK10" s="43">
        <v>43.73</v>
      </c>
      <c r="AVL10" s="43">
        <v>2</v>
      </c>
      <c r="AVM10" s="43">
        <v>2</v>
      </c>
      <c r="AVN10" s="43">
        <v>50</v>
      </c>
      <c r="AVO10" s="43">
        <v>50</v>
      </c>
      <c r="AVP10" s="43">
        <v>0</v>
      </c>
      <c r="AVQ10" s="43">
        <v>50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100</v>
      </c>
      <c r="AWI10" s="43">
        <v>100</v>
      </c>
      <c r="AWJ10" s="43">
        <v>0</v>
      </c>
      <c r="AWK10" s="43">
        <v>0</v>
      </c>
      <c r="AWL10" s="43">
        <v>0</v>
      </c>
      <c r="AWM10" s="43">
        <v>100</v>
      </c>
      <c r="AWN10" s="43">
        <v>100</v>
      </c>
      <c r="AWO10" s="43">
        <v>0</v>
      </c>
      <c r="AWP10" s="43">
        <v>0</v>
      </c>
      <c r="AWQ10" s="43">
        <v>0</v>
      </c>
      <c r="AWR10" s="43">
        <v>100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4</v>
      </c>
      <c r="BFL10" s="43">
        <v>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2680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2677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21.4</v>
      </c>
      <c r="IUJ10" s="43">
        <v>8</v>
      </c>
      <c r="IUK10" s="43">
        <v>-30.97</v>
      </c>
      <c r="IUL10" s="43">
        <v>4.069</v>
      </c>
      <c r="IUN10" s="43">
        <v>0.98045454545454536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532</v>
      </c>
      <c r="IUW10" s="43">
        <v>0</v>
      </c>
      <c r="IUX10" s="43">
        <v>0</v>
      </c>
      <c r="IUY10" s="43">
        <v>144</v>
      </c>
      <c r="IUZ10" s="43">
        <v>144</v>
      </c>
      <c r="IVA10" s="43">
        <v>84</v>
      </c>
      <c r="IVB10" s="43">
        <v>89</v>
      </c>
      <c r="IVC10" s="43">
        <v>145</v>
      </c>
      <c r="IVD10" s="43">
        <v>31</v>
      </c>
      <c r="IVE10" s="43">
        <v>28</v>
      </c>
      <c r="IVF10" s="43">
        <v>36</v>
      </c>
      <c r="IVG10" s="43">
        <v>295</v>
      </c>
      <c r="IVH10" s="43">
        <v>295</v>
      </c>
      <c r="IVI10" s="43">
        <v>466</v>
      </c>
      <c r="IVJ10" s="43">
        <v>466</v>
      </c>
      <c r="IVK10" s="43">
        <v>323</v>
      </c>
      <c r="IVL10" s="43">
        <v>36</v>
      </c>
      <c r="IVM10" s="43">
        <v>34</v>
      </c>
      <c r="IVN10" s="43">
        <v>142</v>
      </c>
      <c r="IVO10" s="43">
        <v>0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396</v>
      </c>
      <c r="IWP10" s="43">
        <v>395</v>
      </c>
      <c r="IWQ10" s="43">
        <v>393</v>
      </c>
      <c r="IWR10" s="43">
        <v>397</v>
      </c>
      <c r="IWS10" s="43">
        <v>398</v>
      </c>
      <c r="IWT10" s="43">
        <v>395</v>
      </c>
      <c r="IWU10" s="43">
        <v>398</v>
      </c>
      <c r="IWV10" s="43">
        <v>395</v>
      </c>
      <c r="IWW10" s="43">
        <v>0</v>
      </c>
      <c r="IWX10" s="43">
        <v>0</v>
      </c>
      <c r="IWY10" s="43">
        <v>0</v>
      </c>
      <c r="IWZ10" s="43">
        <v>400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394</v>
      </c>
      <c r="IXG10" s="43">
        <v>398</v>
      </c>
      <c r="IXH10" s="43">
        <v>394</v>
      </c>
      <c r="IXI10" s="43">
        <v>396</v>
      </c>
      <c r="IXJ10" s="43">
        <v>400</v>
      </c>
      <c r="IXK10" s="43">
        <v>399</v>
      </c>
      <c r="IXL10" s="43">
        <v>395</v>
      </c>
      <c r="IXM10" s="43">
        <v>526</v>
      </c>
      <c r="IXN10" s="43">
        <v>523</v>
      </c>
      <c r="IXO10" s="43">
        <v>522</v>
      </c>
      <c r="IXP10" s="43">
        <v>523</v>
      </c>
      <c r="IXQ10" s="43">
        <v>521</v>
      </c>
      <c r="IXR10" s="43">
        <v>522</v>
      </c>
      <c r="IXS10" s="43">
        <v>524</v>
      </c>
      <c r="IXT10" s="43">
        <v>525</v>
      </c>
      <c r="IXU10" s="43">
        <v>0</v>
      </c>
      <c r="IXV10" s="43">
        <v>0</v>
      </c>
      <c r="IXW10" s="43">
        <v>0</v>
      </c>
      <c r="IXX10" s="43">
        <v>522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526</v>
      </c>
      <c r="IYE10" s="43">
        <v>524</v>
      </c>
      <c r="IYF10" s="43">
        <v>522</v>
      </c>
      <c r="IYG10" s="43">
        <v>523</v>
      </c>
      <c r="IYH10" s="43">
        <v>520</v>
      </c>
      <c r="IYI10" s="43">
        <v>523</v>
      </c>
      <c r="IYJ10" s="43">
        <v>520</v>
      </c>
      <c r="IYL10" s="43" t="s">
        <v>7676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2030</v>
      </c>
      <c r="JAG10" s="43">
        <v>2096</v>
      </c>
      <c r="JAH10" s="43">
        <v>1345</v>
      </c>
      <c r="JAI10" s="43">
        <v>1886</v>
      </c>
      <c r="JAJ10" s="43">
        <v>1968</v>
      </c>
      <c r="JAK10" s="43">
        <v>1752</v>
      </c>
      <c r="JAL10" s="43">
        <v>1829</v>
      </c>
      <c r="JAM10" s="43">
        <v>1761</v>
      </c>
      <c r="JAN10" s="43">
        <v>1494</v>
      </c>
      <c r="JAO10" s="43">
        <v>1895</v>
      </c>
      <c r="JAP10" s="43">
        <v>1750</v>
      </c>
      <c r="JAQ10" s="43">
        <v>1658</v>
      </c>
      <c r="JAR10" s="43">
        <v>1714</v>
      </c>
      <c r="JAS10" s="43">
        <v>1895</v>
      </c>
      <c r="JAT10" s="43">
        <v>1757</v>
      </c>
      <c r="JAU10" s="43">
        <v>1172</v>
      </c>
      <c r="JBE10" s="43">
        <v>48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124</v>
      </c>
      <c r="JBZ10" s="43">
        <v>0</v>
      </c>
      <c r="JCA10" s="43">
        <v>0</v>
      </c>
      <c r="JCB10" s="43">
        <v>0</v>
      </c>
      <c r="JCC10" s="43">
        <v>162.6</v>
      </c>
      <c r="JCD10" s="43">
        <v>0</v>
      </c>
      <c r="JCE10" s="43">
        <v>0</v>
      </c>
      <c r="JCF10" s="43">
        <v>0</v>
      </c>
      <c r="JCG10" s="43">
        <v>1084</v>
      </c>
      <c r="JCH10" s="43">
        <v>0</v>
      </c>
      <c r="JCI10" s="43">
        <v>0</v>
      </c>
      <c r="JCJ10" s="43">
        <v>0</v>
      </c>
      <c r="JCK10" s="43">
        <v>10.3</v>
      </c>
      <c r="JCL10" s="43">
        <v>0</v>
      </c>
      <c r="JCM10" s="43">
        <v>0</v>
      </c>
      <c r="JCN10" s="43">
        <v>0</v>
      </c>
      <c r="JCO10" s="43">
        <v>1.9419999999999999</v>
      </c>
      <c r="JCS10" s="43">
        <v>58.1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1</v>
      </c>
      <c r="JMM10" s="43">
        <v>1</v>
      </c>
      <c r="JMN10" s="43">
        <v>1</v>
      </c>
      <c r="JMO10" s="43">
        <v>17</v>
      </c>
      <c r="JMP10" s="43">
        <v>0</v>
      </c>
      <c r="JMQ10" s="43">
        <v>100</v>
      </c>
      <c r="JMR10" s="43">
        <v>0</v>
      </c>
      <c r="JMS10" s="43">
        <v>0</v>
      </c>
      <c r="JMT10" s="43">
        <v>0</v>
      </c>
      <c r="JMU10" s="43">
        <v>0</v>
      </c>
      <c r="JMV10" s="43">
        <v>30.2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4.43</v>
      </c>
      <c r="JNE10" s="112">
        <v>0</v>
      </c>
      <c r="JNF10" s="112">
        <v>0</v>
      </c>
      <c r="JNG10" s="112">
        <v>0</v>
      </c>
      <c r="JNH10" s="112">
        <v>0</v>
      </c>
      <c r="JNJ10" s="112">
        <v>100</v>
      </c>
      <c r="JNK10" s="112">
        <v>100</v>
      </c>
      <c r="JNL10" s="112">
        <v>100</v>
      </c>
      <c r="JNM10" s="112">
        <v>100</v>
      </c>
      <c r="JNN10" s="112">
        <v>30.2</v>
      </c>
      <c r="JNO10" s="112">
        <v>30.2</v>
      </c>
      <c r="JNP10" s="112">
        <v>30.2</v>
      </c>
      <c r="JNQ10" s="112">
        <v>30.2</v>
      </c>
      <c r="JNS10" s="112">
        <v>1500</v>
      </c>
      <c r="JNT10" s="112">
        <v>1499</v>
      </c>
      <c r="JNV10" s="112">
        <v>46.2</v>
      </c>
      <c r="JNY10" s="112">
        <v>0</v>
      </c>
      <c r="JNZ10" s="112">
        <v>0</v>
      </c>
      <c r="JOA10" s="112" t="s">
        <v>142</v>
      </c>
    </row>
    <row r="11" spans="1:7258" ht="15" customHeight="1" x14ac:dyDescent="0.2">
      <c r="A11" s="205">
        <v>6</v>
      </c>
      <c r="F11" s="43" t="s">
        <v>8243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5.23</v>
      </c>
      <c r="O11" s="43">
        <v>0</v>
      </c>
      <c r="P11" s="43">
        <v>0</v>
      </c>
      <c r="Q11" s="43">
        <v>0</v>
      </c>
      <c r="R11" s="43">
        <v>-1250</v>
      </c>
      <c r="S11" s="43">
        <v>0</v>
      </c>
      <c r="T11" s="43">
        <v>6.45</v>
      </c>
      <c r="U11" s="43">
        <v>0</v>
      </c>
      <c r="V11" s="43">
        <v>3.96</v>
      </c>
      <c r="W11" s="43">
        <v>4.03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4.93</v>
      </c>
      <c r="AH11" s="43">
        <v>6.34</v>
      </c>
      <c r="AI11" s="43">
        <v>4.93</v>
      </c>
      <c r="AJ11" s="43">
        <v>0</v>
      </c>
      <c r="AK11" s="43">
        <v>0</v>
      </c>
      <c r="AL11" s="43">
        <v>0</v>
      </c>
      <c r="AM11" s="43" t="s">
        <v>8125</v>
      </c>
      <c r="AN11" s="43">
        <v>8503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17660</v>
      </c>
      <c r="CI11" s="43">
        <v>0</v>
      </c>
      <c r="CJ11" s="43">
        <v>0</v>
      </c>
      <c r="CK11" s="43">
        <v>0</v>
      </c>
      <c r="CL11" s="43">
        <v>0</v>
      </c>
      <c r="CM11" s="43">
        <v>-5296</v>
      </c>
      <c r="CN11" s="43">
        <v>0</v>
      </c>
      <c r="CO11" s="43">
        <v>-1319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-113</v>
      </c>
      <c r="FL11" s="43">
        <v>1808</v>
      </c>
      <c r="FM11" s="43">
        <v>5808</v>
      </c>
      <c r="FN11" s="43">
        <v>15808</v>
      </c>
      <c r="FO11" s="43">
        <v>495809</v>
      </c>
      <c r="FP11" s="43">
        <v>595809</v>
      </c>
      <c r="FQ11" s="43">
        <v>695809</v>
      </c>
      <c r="FR11" s="43">
        <v>795809</v>
      </c>
      <c r="FS11" s="43">
        <v>4191</v>
      </c>
      <c r="FT11" s="43">
        <v>9455</v>
      </c>
      <c r="FU11" s="43">
        <v>9455</v>
      </c>
      <c r="FW11" s="43">
        <v>147</v>
      </c>
      <c r="FY11" s="43">
        <v>52.7</v>
      </c>
      <c r="FZ11" s="43">
        <v>28.4</v>
      </c>
      <c r="GA11" s="43">
        <v>70</v>
      </c>
      <c r="GB11" s="43">
        <v>67.3</v>
      </c>
      <c r="GC11" s="43">
        <v>100</v>
      </c>
      <c r="GD11" s="43">
        <v>67</v>
      </c>
      <c r="GE11" s="43">
        <v>67.2</v>
      </c>
      <c r="GF11" s="43">
        <v>78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52.7</v>
      </c>
      <c r="GR11" s="43">
        <v>100</v>
      </c>
      <c r="GS11" s="43">
        <v>84.2</v>
      </c>
      <c r="GT11" s="43">
        <v>84.2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1609207792140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18.010000000000002</v>
      </c>
      <c r="SY11" s="43">
        <v>0</v>
      </c>
      <c r="TA11" s="43">
        <v>4191</v>
      </c>
      <c r="TF11" s="43">
        <v>0</v>
      </c>
      <c r="TG11" s="43">
        <v>0</v>
      </c>
      <c r="TH11" s="43">
        <v>0</v>
      </c>
      <c r="TI11" s="43">
        <v>0</v>
      </c>
      <c r="TJ11" s="43">
        <v>40183</v>
      </c>
      <c r="TK11" s="43">
        <v>39901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566</v>
      </c>
      <c r="TS11" s="43">
        <v>571</v>
      </c>
      <c r="TT11" s="43">
        <v>566</v>
      </c>
      <c r="TU11" s="43">
        <v>572</v>
      </c>
      <c r="TV11" s="43">
        <v>569</v>
      </c>
      <c r="TW11" s="43">
        <v>569</v>
      </c>
      <c r="TX11" s="43">
        <v>571</v>
      </c>
      <c r="TY11" s="43">
        <v>568</v>
      </c>
      <c r="TZ11" s="43">
        <v>570</v>
      </c>
      <c r="UA11" s="43">
        <v>570</v>
      </c>
      <c r="UB11" s="43">
        <v>571</v>
      </c>
      <c r="UC11" s="43">
        <v>571</v>
      </c>
      <c r="UD11" s="43">
        <v>567</v>
      </c>
      <c r="UE11" s="43">
        <v>565</v>
      </c>
      <c r="UF11" s="43">
        <v>566</v>
      </c>
      <c r="UG11" s="43">
        <v>566</v>
      </c>
      <c r="UH11" s="43">
        <v>564</v>
      </c>
      <c r="UI11" s="43">
        <v>566</v>
      </c>
      <c r="UJ11" s="43">
        <v>569</v>
      </c>
      <c r="UK11" s="43">
        <v>566</v>
      </c>
      <c r="UL11" s="43">
        <v>569</v>
      </c>
      <c r="UM11" s="43">
        <v>569</v>
      </c>
      <c r="UN11" s="43">
        <v>566</v>
      </c>
      <c r="UO11" s="43">
        <v>566</v>
      </c>
      <c r="UP11" s="43">
        <v>568</v>
      </c>
      <c r="UQ11" s="43">
        <v>568</v>
      </c>
      <c r="UR11" s="43">
        <v>573</v>
      </c>
      <c r="US11" s="43">
        <v>572</v>
      </c>
      <c r="UT11" s="43">
        <v>563</v>
      </c>
      <c r="UU11" s="43">
        <v>563</v>
      </c>
      <c r="UV11" s="43">
        <v>0</v>
      </c>
      <c r="UW11" s="43">
        <v>0</v>
      </c>
      <c r="UX11" s="43">
        <v>184</v>
      </c>
      <c r="UY11" s="43">
        <v>374</v>
      </c>
      <c r="UZ11" s="43">
        <v>374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51.1</v>
      </c>
      <c r="XO11" s="43">
        <v>37.799999999999997</v>
      </c>
      <c r="XR11" s="43">
        <v>87</v>
      </c>
      <c r="XS11" s="43">
        <v>87.5</v>
      </c>
      <c r="XT11" s="43">
        <v>87.3</v>
      </c>
      <c r="XU11" s="43">
        <v>28.6</v>
      </c>
      <c r="XZ11" s="43">
        <v>758</v>
      </c>
      <c r="YA11" s="43">
        <v>1606207384071</v>
      </c>
      <c r="YC11" s="43">
        <v>4424</v>
      </c>
      <c r="YD11" s="43">
        <v>0.94899999999999995</v>
      </c>
      <c r="YE11" s="43">
        <v>50.01</v>
      </c>
      <c r="YF11" s="43">
        <v>0</v>
      </c>
      <c r="YG11" s="43">
        <v>10062</v>
      </c>
      <c r="YH11" s="43">
        <v>5811</v>
      </c>
      <c r="YI11" s="43">
        <v>10035</v>
      </c>
      <c r="YJ11" s="43">
        <v>5799</v>
      </c>
      <c r="YK11" s="43">
        <v>10052</v>
      </c>
      <c r="YL11" s="43">
        <v>5797</v>
      </c>
      <c r="YM11" s="43">
        <v>10044</v>
      </c>
      <c r="YN11" s="43">
        <v>5803</v>
      </c>
      <c r="YO11" s="43">
        <v>10019</v>
      </c>
      <c r="YP11" s="43">
        <v>5792</v>
      </c>
      <c r="YQ11" s="43">
        <v>10054</v>
      </c>
      <c r="YR11" s="43">
        <v>5787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2.15</v>
      </c>
      <c r="YZ11" s="43">
        <v>-44.5</v>
      </c>
      <c r="ZA11" s="43">
        <v>4.05</v>
      </c>
      <c r="ZB11" s="43">
        <v>0.87</v>
      </c>
      <c r="ZD11" s="43">
        <v>0</v>
      </c>
      <c r="ZE11" s="43">
        <v>84.2</v>
      </c>
      <c r="ZF11" s="43">
        <v>72.400000000000006</v>
      </c>
      <c r="ZG11" s="43">
        <v>0</v>
      </c>
      <c r="ZH11" s="43">
        <v>67.3</v>
      </c>
      <c r="ZI11" s="43">
        <v>67.2</v>
      </c>
      <c r="ZJ11" s="43">
        <v>67.599999999999994</v>
      </c>
      <c r="ZK11" s="43">
        <v>4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61.8</v>
      </c>
      <c r="AAN11" s="43">
        <v>73.2</v>
      </c>
      <c r="AAO11" s="43">
        <v>78.2</v>
      </c>
      <c r="AAP11" s="43">
        <v>66.7</v>
      </c>
      <c r="AAQ11" s="43">
        <v>52.2</v>
      </c>
      <c r="AAR11" s="43">
        <v>67.8</v>
      </c>
      <c r="AAS11" s="43">
        <v>69.7</v>
      </c>
      <c r="AAT11" s="43">
        <v>73.099999999999994</v>
      </c>
      <c r="AAU11" s="43">
        <v>75.099999999999994</v>
      </c>
      <c r="AAV11" s="43">
        <v>65.2</v>
      </c>
      <c r="AAW11" s="43">
        <v>65.5</v>
      </c>
      <c r="AAX11" s="43">
        <v>72.099999999999994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9480.2000000000007</v>
      </c>
      <c r="ACJ11" s="43">
        <v>9480.6</v>
      </c>
      <c r="ACK11" s="43">
        <v>9533.9</v>
      </c>
      <c r="ACL11" s="43">
        <v>9480.7000000000007</v>
      </c>
      <c r="ACM11" s="43">
        <v>9480.2000000000007</v>
      </c>
      <c r="ACN11" s="43">
        <v>9480.2000000000007</v>
      </c>
      <c r="ACO11" s="43">
        <v>4043.1</v>
      </c>
      <c r="ACP11" s="43">
        <v>9480.6</v>
      </c>
      <c r="ACQ11" s="43">
        <v>9480.6</v>
      </c>
      <c r="ACR11" s="43">
        <v>9480.6</v>
      </c>
      <c r="ACS11" s="43">
        <v>9480.5</v>
      </c>
      <c r="ACT11" s="43">
        <v>9480.6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364</v>
      </c>
      <c r="AHM11" s="43">
        <v>126</v>
      </c>
      <c r="AHN11" s="43">
        <v>110</v>
      </c>
      <c r="AHO11" s="43">
        <v>126</v>
      </c>
      <c r="AHP11" s="43">
        <v>158</v>
      </c>
      <c r="AHQ11" s="43">
        <v>174</v>
      </c>
      <c r="AHR11" s="43">
        <v>126</v>
      </c>
      <c r="AHS11" s="43">
        <v>174</v>
      </c>
      <c r="AHT11" s="43">
        <v>220</v>
      </c>
      <c r="AHU11" s="43">
        <v>237</v>
      </c>
      <c r="AHV11" s="43">
        <v>174</v>
      </c>
      <c r="AHW11" s="43">
        <v>205</v>
      </c>
      <c r="AHX11" s="43">
        <v>126</v>
      </c>
      <c r="AHY11" s="43">
        <v>174</v>
      </c>
      <c r="AHZ11" s="43">
        <v>126</v>
      </c>
      <c r="AIA11" s="43">
        <v>174</v>
      </c>
      <c r="AIB11" s="43">
        <v>110</v>
      </c>
      <c r="AIC11" s="43">
        <v>110</v>
      </c>
      <c r="AID11" s="43">
        <v>174</v>
      </c>
      <c r="AIE11" s="43">
        <v>158</v>
      </c>
      <c r="AIF11" s="43">
        <v>126</v>
      </c>
      <c r="AIG11" s="43">
        <v>94</v>
      </c>
      <c r="AIH11" s="43">
        <v>189</v>
      </c>
      <c r="AII11" s="43">
        <v>269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268</v>
      </c>
      <c r="AKN11" s="43">
        <v>207</v>
      </c>
      <c r="AKO11" s="43">
        <v>378</v>
      </c>
      <c r="AKP11" s="43">
        <v>268</v>
      </c>
      <c r="AKQ11" s="43">
        <v>354</v>
      </c>
      <c r="AKR11" s="43">
        <v>402</v>
      </c>
      <c r="AKS11" s="43">
        <v>317</v>
      </c>
      <c r="AKT11" s="43">
        <v>500</v>
      </c>
      <c r="AKU11" s="43">
        <v>427</v>
      </c>
      <c r="AKV11" s="43">
        <v>305</v>
      </c>
      <c r="AKW11" s="43">
        <v>354</v>
      </c>
      <c r="AKX11" s="43">
        <v>256</v>
      </c>
      <c r="AKY11" s="43">
        <v>280</v>
      </c>
      <c r="AKZ11" s="43">
        <v>354</v>
      </c>
      <c r="ALA11" s="43">
        <v>354</v>
      </c>
      <c r="ALB11" s="43">
        <v>439</v>
      </c>
      <c r="ALC11" s="43">
        <v>329</v>
      </c>
      <c r="ALD11" s="43">
        <v>512</v>
      </c>
      <c r="ALE11" s="43">
        <v>268</v>
      </c>
      <c r="ALF11" s="43">
        <v>476</v>
      </c>
      <c r="ALG11" s="43">
        <v>378</v>
      </c>
      <c r="ALH11" s="43">
        <v>317</v>
      </c>
      <c r="ALI11" s="43">
        <v>341</v>
      </c>
      <c r="ALJ11" s="43">
        <v>463</v>
      </c>
      <c r="ALK11" s="43">
        <v>3.0000000000000001E-3</v>
      </c>
      <c r="ALL11" s="43">
        <v>5.27</v>
      </c>
      <c r="ALM11" s="43">
        <v>0</v>
      </c>
      <c r="ALN11" s="43">
        <v>3</v>
      </c>
      <c r="API11" s="43">
        <v>38197.1</v>
      </c>
      <c r="APJ11" s="43">
        <v>0</v>
      </c>
      <c r="APK11" s="43">
        <v>12165.6</v>
      </c>
      <c r="APL11" s="43">
        <v>0</v>
      </c>
      <c r="APM11" s="43">
        <v>256</v>
      </c>
      <c r="APN11" s="43">
        <v>0.02</v>
      </c>
      <c r="APO11" s="43">
        <v>0</v>
      </c>
      <c r="APP11" s="43">
        <v>1381</v>
      </c>
      <c r="APQ11" s="43">
        <v>1.1000000000000001</v>
      </c>
      <c r="APR11" s="43">
        <v>0</v>
      </c>
      <c r="APS11" s="43">
        <v>10034</v>
      </c>
      <c r="APT11" s="43" t="s">
        <v>7656</v>
      </c>
      <c r="APU11" s="43" t="s">
        <v>7657</v>
      </c>
      <c r="APV11" s="43" t="s">
        <v>7658</v>
      </c>
      <c r="APW11" s="43" t="s">
        <v>7659</v>
      </c>
      <c r="APX11" s="43" t="s">
        <v>7660</v>
      </c>
      <c r="APY11" s="43" t="s">
        <v>7661</v>
      </c>
      <c r="APZ11" s="43" t="s">
        <v>8126</v>
      </c>
      <c r="AQA11" s="43" t="s">
        <v>8127</v>
      </c>
      <c r="AQB11" s="43" t="s">
        <v>7664</v>
      </c>
      <c r="AQC11" s="43" t="s">
        <v>8128</v>
      </c>
      <c r="AQD11" s="43" t="s">
        <v>7666</v>
      </c>
      <c r="AQE11" s="43" t="s">
        <v>7666</v>
      </c>
      <c r="AQF11" s="43" t="s">
        <v>7667</v>
      </c>
      <c r="AQG11" s="43" t="s">
        <v>7668</v>
      </c>
      <c r="AQH11" s="43" t="s">
        <v>7677</v>
      </c>
      <c r="AQI11" s="43" t="s">
        <v>7669</v>
      </c>
      <c r="AQJ11" s="43" t="s">
        <v>7670</v>
      </c>
      <c r="AQK11" s="43" t="s">
        <v>7660</v>
      </c>
      <c r="AQL11" s="43" t="s">
        <v>7660</v>
      </c>
      <c r="AQM11" s="43" t="s">
        <v>7666</v>
      </c>
      <c r="AQN11" s="43" t="s">
        <v>7658</v>
      </c>
      <c r="AQO11" s="43" t="s">
        <v>7660</v>
      </c>
      <c r="AQP11" s="43" t="s">
        <v>7671</v>
      </c>
      <c r="AQQ11" s="43" t="s">
        <v>7672</v>
      </c>
      <c r="AQR11" s="43" t="s">
        <v>7660</v>
      </c>
      <c r="AQS11" s="43" t="s">
        <v>8127</v>
      </c>
      <c r="AQT11" s="43" t="s">
        <v>7673</v>
      </c>
      <c r="AQU11" s="43" t="s">
        <v>7660</v>
      </c>
      <c r="AQV11" s="43" t="s">
        <v>7666</v>
      </c>
      <c r="AQW11" s="43" t="s">
        <v>7674</v>
      </c>
      <c r="AQY11" s="43">
        <v>20.2</v>
      </c>
      <c r="AQZ11" s="43">
        <v>22.5</v>
      </c>
      <c r="ARA11" s="43">
        <v>18.3</v>
      </c>
      <c r="ARB11" s="43">
        <v>18.7</v>
      </c>
      <c r="ARC11" s="43">
        <v>18.600000000000001</v>
      </c>
      <c r="ARD11" s="43">
        <v>19.8</v>
      </c>
      <c r="ARE11" s="43">
        <v>21.4</v>
      </c>
      <c r="ARF11" s="43">
        <v>18</v>
      </c>
      <c r="ARG11" s="43">
        <v>19.399999999999999</v>
      </c>
      <c r="ARH11" s="43">
        <v>20.7</v>
      </c>
      <c r="ARI11" s="43">
        <v>21.1</v>
      </c>
      <c r="ARJ11" s="43">
        <v>21.8</v>
      </c>
      <c r="ARK11" s="43">
        <v>20.399999999999999</v>
      </c>
      <c r="ARL11" s="43">
        <v>20.9</v>
      </c>
      <c r="ARM11" s="43">
        <v>20.3</v>
      </c>
      <c r="ARN11" s="43">
        <v>20.7</v>
      </c>
      <c r="ARO11" s="43">
        <v>20.399999999999999</v>
      </c>
      <c r="ARP11" s="43">
        <v>19.8</v>
      </c>
      <c r="ARQ11" s="43">
        <v>21.5</v>
      </c>
      <c r="ARR11" s="43">
        <v>21.3</v>
      </c>
      <c r="ARS11" s="43">
        <v>19.600000000000001</v>
      </c>
      <c r="ART11" s="43">
        <v>20.6</v>
      </c>
      <c r="ARU11" s="43">
        <v>19.2</v>
      </c>
      <c r="ARV11" s="43">
        <v>21</v>
      </c>
      <c r="ARW11" s="43">
        <v>19.899999999999999</v>
      </c>
      <c r="ARX11" s="43">
        <v>22.5</v>
      </c>
      <c r="ARY11" s="43">
        <v>18</v>
      </c>
      <c r="ARZ11" s="43">
        <v>1318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7675</v>
      </c>
      <c r="AVF11" s="43">
        <v>50</v>
      </c>
      <c r="AVK11" s="43">
        <v>27.51</v>
      </c>
      <c r="AVL11" s="43">
        <v>2</v>
      </c>
      <c r="AVM11" s="43">
        <v>2</v>
      </c>
      <c r="AVN11" s="43">
        <v>50.01</v>
      </c>
      <c r="AVO11" s="43">
        <v>50.01</v>
      </c>
      <c r="AVP11" s="43">
        <v>0</v>
      </c>
      <c r="AVQ11" s="43">
        <v>50.01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98.4</v>
      </c>
      <c r="HCZ11" s="43">
        <v>92.4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4198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433.6</v>
      </c>
      <c r="IUJ11" s="43">
        <v>7.4</v>
      </c>
      <c r="IUK11" s="43">
        <v>-44.720000000000006</v>
      </c>
      <c r="IUL11" s="43">
        <v>4.0020000000000007</v>
      </c>
      <c r="IUN11" s="43">
        <v>0.8592727272727273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2.25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67.95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368</v>
      </c>
      <c r="IWQ11" s="43">
        <v>372</v>
      </c>
      <c r="IWR11" s="43">
        <v>381</v>
      </c>
      <c r="IWS11" s="43">
        <v>386</v>
      </c>
      <c r="IWT11" s="43">
        <v>386</v>
      </c>
      <c r="IWU11" s="43">
        <v>0</v>
      </c>
      <c r="IWV11" s="43">
        <v>357</v>
      </c>
      <c r="IWW11" s="43">
        <v>383</v>
      </c>
      <c r="IWX11" s="43">
        <v>386</v>
      </c>
      <c r="IWY11" s="43">
        <v>0</v>
      </c>
      <c r="IWZ11" s="43">
        <v>384</v>
      </c>
      <c r="IXA11" s="43">
        <v>0</v>
      </c>
      <c r="IXB11" s="43">
        <v>373</v>
      </c>
      <c r="IXC11" s="43">
        <v>370</v>
      </c>
      <c r="IXD11" s="43">
        <v>383</v>
      </c>
      <c r="IXE11" s="43">
        <v>0</v>
      </c>
      <c r="IXF11" s="43">
        <v>382</v>
      </c>
      <c r="IXG11" s="43">
        <v>0</v>
      </c>
      <c r="IXH11" s="43">
        <v>383</v>
      </c>
      <c r="IXI11" s="43">
        <v>384</v>
      </c>
      <c r="IXJ11" s="43">
        <v>378</v>
      </c>
      <c r="IXK11" s="43">
        <v>369</v>
      </c>
      <c r="IXL11" s="43">
        <v>362</v>
      </c>
      <c r="IXM11" s="43">
        <v>0</v>
      </c>
      <c r="IXN11" s="43">
        <v>501</v>
      </c>
      <c r="IXO11" s="43">
        <v>493</v>
      </c>
      <c r="IXP11" s="43">
        <v>488</v>
      </c>
      <c r="IXQ11" s="43">
        <v>497</v>
      </c>
      <c r="IXR11" s="43">
        <v>493</v>
      </c>
      <c r="IXS11" s="43">
        <v>497</v>
      </c>
      <c r="IXT11" s="43">
        <v>499</v>
      </c>
      <c r="IXU11" s="43">
        <v>0</v>
      </c>
      <c r="IXV11" s="43">
        <v>0</v>
      </c>
      <c r="IXW11" s="43">
        <v>494</v>
      </c>
      <c r="IXX11" s="43">
        <v>0</v>
      </c>
      <c r="IXY11" s="43">
        <v>492</v>
      </c>
      <c r="IXZ11" s="43">
        <v>496</v>
      </c>
      <c r="IYA11" s="43">
        <v>495</v>
      </c>
      <c r="IYB11" s="43">
        <v>492</v>
      </c>
      <c r="IYC11" s="43">
        <v>498</v>
      </c>
      <c r="IYD11" s="43">
        <v>0</v>
      </c>
      <c r="IYE11" s="43">
        <v>504</v>
      </c>
      <c r="IYF11" s="43">
        <v>0</v>
      </c>
      <c r="IYG11" s="43">
        <v>489</v>
      </c>
      <c r="IYH11" s="43">
        <v>0</v>
      </c>
      <c r="IYI11" s="43">
        <v>495</v>
      </c>
      <c r="IYJ11" s="43">
        <v>499</v>
      </c>
      <c r="IYL11" s="43" t="s">
        <v>7676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1334</v>
      </c>
      <c r="JAG11" s="43">
        <v>1211</v>
      </c>
      <c r="JAH11" s="43">
        <v>1139</v>
      </c>
      <c r="JAI11" s="43">
        <v>1218</v>
      </c>
      <c r="JAJ11" s="43">
        <v>1045</v>
      </c>
      <c r="JAK11" s="43">
        <v>1478</v>
      </c>
      <c r="JAL11" s="43">
        <v>1283</v>
      </c>
      <c r="JAM11" s="43">
        <v>1052</v>
      </c>
      <c r="JAN11" s="43">
        <v>1513</v>
      </c>
      <c r="JAO11" s="43">
        <v>1514</v>
      </c>
      <c r="JAP11" s="43">
        <v>1300</v>
      </c>
      <c r="JAQ11" s="43">
        <v>1516</v>
      </c>
      <c r="JAR11" s="43">
        <v>3008</v>
      </c>
      <c r="JAS11" s="43">
        <v>3008</v>
      </c>
      <c r="JAT11" s="43">
        <v>3007</v>
      </c>
      <c r="JAU11" s="43">
        <v>3007</v>
      </c>
      <c r="JAV11" s="43">
        <v>3150</v>
      </c>
      <c r="JAW11" s="43">
        <v>1477</v>
      </c>
      <c r="JAX11" s="43">
        <v>1431</v>
      </c>
      <c r="JAY11" s="43">
        <v>3198</v>
      </c>
      <c r="JAZ11" s="43">
        <v>3008</v>
      </c>
      <c r="JBA11" s="43">
        <v>1090</v>
      </c>
      <c r="JBB11" s="43">
        <v>1427</v>
      </c>
      <c r="JBC11" s="43">
        <v>3008</v>
      </c>
      <c r="JBE11" s="43">
        <v>49</v>
      </c>
      <c r="JBF11" s="43">
        <v>1</v>
      </c>
      <c r="JBR11" s="43">
        <v>68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70</v>
      </c>
      <c r="JBZ11" s="43">
        <v>0</v>
      </c>
      <c r="JCA11" s="43">
        <v>0</v>
      </c>
      <c r="JCB11" s="43">
        <v>0</v>
      </c>
      <c r="JCC11" s="43">
        <v>241.8</v>
      </c>
      <c r="JCD11" s="43">
        <v>0</v>
      </c>
      <c r="JCE11" s="43">
        <v>0</v>
      </c>
      <c r="JCF11" s="43">
        <v>0</v>
      </c>
      <c r="JCG11" s="43">
        <v>1091</v>
      </c>
      <c r="JCH11" s="43">
        <v>0</v>
      </c>
      <c r="JCI11" s="43">
        <v>0</v>
      </c>
      <c r="JCJ11" s="43">
        <v>0</v>
      </c>
      <c r="JCK11" s="43">
        <v>10.9</v>
      </c>
      <c r="JCL11" s="43">
        <v>0</v>
      </c>
      <c r="JCM11" s="43">
        <v>0</v>
      </c>
      <c r="JCN11" s="43">
        <v>0</v>
      </c>
      <c r="JCO11" s="43">
        <v>1.9470000000000001</v>
      </c>
      <c r="JCS11" s="43">
        <v>28.7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98.2</v>
      </c>
      <c r="JMS11" s="43">
        <v>98.4</v>
      </c>
      <c r="JMT11" s="43">
        <v>0</v>
      </c>
      <c r="JMU11" s="43">
        <v>0</v>
      </c>
      <c r="JMV11" s="43">
        <v>17.600000000000001</v>
      </c>
      <c r="JMW11" s="43">
        <v>17.100000000000001</v>
      </c>
      <c r="JMX11" s="43">
        <v>0</v>
      </c>
      <c r="JMY11" s="43">
        <v>16.600000000000001</v>
      </c>
      <c r="JMZ11" s="43">
        <v>0</v>
      </c>
      <c r="JNA11" s="43">
        <v>0</v>
      </c>
      <c r="JNB11" s="43">
        <v>0</v>
      </c>
      <c r="JNC11" s="43">
        <v>5.28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17.600000000000001</v>
      </c>
      <c r="JNO11" s="112">
        <v>17.600000000000001</v>
      </c>
      <c r="JNP11" s="112">
        <v>17.600000000000001</v>
      </c>
      <c r="JNQ11" s="112">
        <v>17.600000000000001</v>
      </c>
      <c r="JNS11" s="112">
        <v>1500</v>
      </c>
      <c r="JNT11" s="112">
        <v>1500</v>
      </c>
      <c r="JNV11" s="112">
        <v>52.7</v>
      </c>
      <c r="JNY11" s="112">
        <v>0</v>
      </c>
      <c r="JNZ11" s="112">
        <v>0</v>
      </c>
      <c r="JOA11" s="112" t="s">
        <v>4</v>
      </c>
    </row>
    <row r="12" spans="1:7258" ht="15" customHeight="1" x14ac:dyDescent="0.2">
      <c r="A12" s="205">
        <v>7</v>
      </c>
      <c r="F12" s="43" t="s">
        <v>8267</v>
      </c>
      <c r="G12" s="43">
        <v>0</v>
      </c>
      <c r="H12" s="43">
        <v>0</v>
      </c>
      <c r="I12" s="43">
        <v>0</v>
      </c>
      <c r="J12" s="43">
        <v>688</v>
      </c>
      <c r="K12" s="43">
        <v>0</v>
      </c>
      <c r="L12" s="43">
        <v>0</v>
      </c>
      <c r="M12" s="43">
        <v>-0.92</v>
      </c>
      <c r="N12" s="43">
        <v>5.07</v>
      </c>
      <c r="O12" s="43">
        <v>12.6</v>
      </c>
      <c r="P12" s="43">
        <v>562</v>
      </c>
      <c r="Q12" s="43">
        <v>0</v>
      </c>
      <c r="R12" s="43">
        <v>-1156</v>
      </c>
      <c r="S12" s="43">
        <v>0</v>
      </c>
      <c r="T12" s="43">
        <v>6.34</v>
      </c>
      <c r="U12" s="43">
        <v>0</v>
      </c>
      <c r="V12" s="43">
        <v>3.82</v>
      </c>
      <c r="W12" s="43">
        <v>4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5.0599999999999996</v>
      </c>
      <c r="AH12" s="43">
        <v>6.57</v>
      </c>
      <c r="AI12" s="43">
        <v>5.0599999999999996</v>
      </c>
      <c r="AJ12" s="43">
        <v>0</v>
      </c>
      <c r="AK12" s="43">
        <v>0</v>
      </c>
      <c r="AL12" s="43">
        <v>0</v>
      </c>
      <c r="AM12" s="43" t="s">
        <v>7721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0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16211</v>
      </c>
      <c r="CI12" s="43">
        <v>0</v>
      </c>
      <c r="CJ12" s="43">
        <v>0</v>
      </c>
      <c r="CL12" s="43">
        <v>0</v>
      </c>
      <c r="CM12" s="43">
        <v>-5151</v>
      </c>
      <c r="CN12" s="43">
        <v>0</v>
      </c>
      <c r="CO12" s="43">
        <v>-1374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200</v>
      </c>
      <c r="FL12" s="43">
        <v>2200</v>
      </c>
      <c r="FM12" s="43">
        <v>4200</v>
      </c>
      <c r="FN12" s="43">
        <v>6200</v>
      </c>
      <c r="FO12" s="43">
        <v>498479</v>
      </c>
      <c r="FP12" s="43">
        <v>598479</v>
      </c>
      <c r="FQ12" s="43">
        <v>698479</v>
      </c>
      <c r="FR12" s="43">
        <v>798479</v>
      </c>
      <c r="FS12" s="43">
        <v>1780</v>
      </c>
      <c r="FT12" s="43">
        <v>18058</v>
      </c>
      <c r="FU12" s="43">
        <v>18058</v>
      </c>
      <c r="FW12" s="43">
        <v>391</v>
      </c>
      <c r="FY12" s="43">
        <v>71.7</v>
      </c>
      <c r="FZ12" s="43">
        <v>0</v>
      </c>
      <c r="GA12" s="43">
        <v>70</v>
      </c>
      <c r="GB12" s="43">
        <v>69.8</v>
      </c>
      <c r="GC12" s="43">
        <v>90.2</v>
      </c>
      <c r="GD12" s="43">
        <v>67</v>
      </c>
      <c r="GE12" s="43">
        <v>66.900000000000006</v>
      </c>
      <c r="GF12" s="43">
        <v>58.7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0.93899999999999995</v>
      </c>
      <c r="GL12" s="43">
        <v>53.1</v>
      </c>
      <c r="GM12" s="43">
        <v>90</v>
      </c>
      <c r="GN12" s="43">
        <v>90</v>
      </c>
      <c r="GO12" s="43">
        <v>38.6</v>
      </c>
      <c r="GP12" s="43">
        <v>71.7</v>
      </c>
      <c r="GQ12" s="43">
        <v>71.7</v>
      </c>
      <c r="GR12" s="43">
        <v>0</v>
      </c>
      <c r="GS12" s="43">
        <v>84</v>
      </c>
      <c r="GT12" s="43">
        <v>84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153.69999999999999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22.2</v>
      </c>
      <c r="SV12" s="43">
        <v>51.7</v>
      </c>
      <c r="SW12" s="43">
        <v>0</v>
      </c>
      <c r="SX12" s="43">
        <v>19.73</v>
      </c>
      <c r="SY12" s="43">
        <v>0</v>
      </c>
      <c r="TA12" s="43">
        <v>1521</v>
      </c>
      <c r="TF12" s="43">
        <v>0</v>
      </c>
      <c r="TG12" s="43">
        <v>0</v>
      </c>
      <c r="TH12" s="43">
        <v>0</v>
      </c>
      <c r="TI12" s="43">
        <v>0</v>
      </c>
      <c r="TJ12" s="43">
        <v>38449</v>
      </c>
      <c r="TK12" s="43">
        <v>38622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567</v>
      </c>
      <c r="TS12" s="43">
        <v>571</v>
      </c>
      <c r="TT12" s="43">
        <v>569</v>
      </c>
      <c r="TU12" s="43">
        <v>571</v>
      </c>
      <c r="TV12" s="43">
        <v>570</v>
      </c>
      <c r="TW12" s="43">
        <v>570</v>
      </c>
      <c r="TX12" s="43">
        <v>573</v>
      </c>
      <c r="TY12" s="43">
        <v>576</v>
      </c>
      <c r="TZ12" s="43">
        <v>577</v>
      </c>
      <c r="UA12" s="43">
        <v>575</v>
      </c>
      <c r="UB12" s="43">
        <v>573</v>
      </c>
      <c r="UC12" s="43">
        <v>571</v>
      </c>
      <c r="UD12" s="43">
        <v>571</v>
      </c>
      <c r="UE12" s="43">
        <v>572</v>
      </c>
      <c r="UF12" s="43">
        <v>570</v>
      </c>
      <c r="UG12" s="43">
        <v>573</v>
      </c>
      <c r="UH12" s="43">
        <v>573</v>
      </c>
      <c r="UI12" s="43">
        <v>572</v>
      </c>
      <c r="UJ12" s="43">
        <v>574</v>
      </c>
      <c r="UK12" s="43">
        <v>576</v>
      </c>
      <c r="UL12" s="43">
        <v>575</v>
      </c>
      <c r="UM12" s="43">
        <v>573</v>
      </c>
      <c r="UN12" s="43">
        <v>573</v>
      </c>
      <c r="UO12" s="43">
        <v>572</v>
      </c>
      <c r="UP12" s="43">
        <v>572</v>
      </c>
      <c r="UQ12" s="43">
        <v>573</v>
      </c>
      <c r="UR12" s="43">
        <v>577</v>
      </c>
      <c r="US12" s="43">
        <v>578</v>
      </c>
      <c r="UT12" s="43">
        <v>567</v>
      </c>
      <c r="UU12" s="43">
        <v>569</v>
      </c>
      <c r="UV12" s="43">
        <v>0</v>
      </c>
      <c r="UW12" s="43">
        <v>0</v>
      </c>
      <c r="UX12" s="43">
        <v>0</v>
      </c>
      <c r="UY12" s="43">
        <v>380</v>
      </c>
      <c r="UZ12" s="43">
        <v>377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17024163</v>
      </c>
      <c r="XA12" s="43">
        <v>9242236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57.7</v>
      </c>
      <c r="XO12" s="43">
        <v>49.2</v>
      </c>
      <c r="XR12" s="43">
        <v>69.8</v>
      </c>
      <c r="XS12" s="43">
        <v>69.7</v>
      </c>
      <c r="XT12" s="43">
        <v>72.3</v>
      </c>
      <c r="XU12" s="43">
        <v>28.4</v>
      </c>
      <c r="XZ12" s="43">
        <v>262</v>
      </c>
      <c r="YC12" s="43">
        <v>4206</v>
      </c>
      <c r="YD12" s="43">
        <v>0.93899999999999995</v>
      </c>
      <c r="YE12" s="43">
        <v>49.93</v>
      </c>
      <c r="YF12" s="43">
        <v>0</v>
      </c>
      <c r="YG12" s="43">
        <v>11136</v>
      </c>
      <c r="YH12" s="43">
        <v>6410</v>
      </c>
      <c r="YI12" s="43">
        <v>11124</v>
      </c>
      <c r="YJ12" s="43">
        <v>6413</v>
      </c>
      <c r="YK12" s="43">
        <v>11117</v>
      </c>
      <c r="YL12" s="43">
        <v>6447</v>
      </c>
      <c r="YM12" s="43">
        <v>11106</v>
      </c>
      <c r="YN12" s="43">
        <v>6404</v>
      </c>
      <c r="YO12" s="43">
        <v>11083</v>
      </c>
      <c r="YP12" s="43">
        <v>6404</v>
      </c>
      <c r="YQ12" s="43">
        <v>11094</v>
      </c>
      <c r="YR12" s="43">
        <v>6428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2.27</v>
      </c>
      <c r="YZ12" s="43">
        <v>-34.799999999999997</v>
      </c>
      <c r="ZA12" s="43">
        <v>4.12</v>
      </c>
      <c r="ZB12" s="43">
        <v>0.94</v>
      </c>
      <c r="ZD12" s="43">
        <v>0</v>
      </c>
      <c r="ZE12" s="43">
        <v>84</v>
      </c>
      <c r="ZF12" s="43">
        <v>75.2</v>
      </c>
      <c r="ZG12" s="43">
        <v>0</v>
      </c>
      <c r="ZH12" s="43">
        <v>0</v>
      </c>
      <c r="ZI12" s="43">
        <v>66.900000000000006</v>
      </c>
      <c r="ZJ12" s="43">
        <v>69.8</v>
      </c>
      <c r="ZK12" s="43">
        <v>17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46.3</v>
      </c>
      <c r="AAN12" s="43">
        <v>51.7</v>
      </c>
      <c r="AAO12" s="43">
        <v>53.8</v>
      </c>
      <c r="AAP12" s="43">
        <v>56.5</v>
      </c>
      <c r="AAQ12" s="43">
        <v>46.7</v>
      </c>
      <c r="AAR12" s="43">
        <v>44.7</v>
      </c>
      <c r="AAS12" s="43">
        <v>46.7</v>
      </c>
      <c r="AAT12" s="43">
        <v>52.8</v>
      </c>
      <c r="AAU12" s="43">
        <v>53</v>
      </c>
      <c r="AAV12" s="43">
        <v>48.2</v>
      </c>
      <c r="AAW12" s="43">
        <v>46.3</v>
      </c>
      <c r="AAX12" s="43">
        <v>50.2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17829.400000000001</v>
      </c>
      <c r="ACJ12" s="43">
        <v>17829.5</v>
      </c>
      <c r="ACK12" s="43">
        <v>17829.5</v>
      </c>
      <c r="ACL12" s="43">
        <v>17829.3</v>
      </c>
      <c r="ACM12" s="43">
        <v>17829.5</v>
      </c>
      <c r="ACN12" s="43">
        <v>17829.400000000001</v>
      </c>
      <c r="ACO12" s="43">
        <v>17829.5</v>
      </c>
      <c r="ACP12" s="43">
        <v>17829.400000000001</v>
      </c>
      <c r="ACQ12" s="43">
        <v>17829.400000000001</v>
      </c>
      <c r="ACR12" s="43">
        <v>17829.5</v>
      </c>
      <c r="ACS12" s="43">
        <v>17829.599999999999</v>
      </c>
      <c r="ACT12" s="43">
        <v>17829.5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141</v>
      </c>
      <c r="AHM12" s="43">
        <v>189</v>
      </c>
      <c r="AHN12" s="43">
        <v>110</v>
      </c>
      <c r="AHO12" s="43">
        <v>174</v>
      </c>
      <c r="AHP12" s="43">
        <v>126</v>
      </c>
      <c r="AHQ12" s="43">
        <v>174</v>
      </c>
      <c r="AHR12" s="43">
        <v>141</v>
      </c>
      <c r="AHS12" s="43">
        <v>110</v>
      </c>
      <c r="AHT12" s="43">
        <v>126</v>
      </c>
      <c r="AHU12" s="43">
        <v>174</v>
      </c>
      <c r="AHV12" s="43">
        <v>189</v>
      </c>
      <c r="AHW12" s="43">
        <v>94</v>
      </c>
      <c r="AHX12" s="43">
        <v>189</v>
      </c>
      <c r="AHY12" s="43">
        <v>126</v>
      </c>
      <c r="AHZ12" s="43">
        <v>253</v>
      </c>
      <c r="AIA12" s="43">
        <v>126</v>
      </c>
      <c r="AIB12" s="43">
        <v>110</v>
      </c>
      <c r="AIC12" s="43">
        <v>158</v>
      </c>
      <c r="AID12" s="43">
        <v>110</v>
      </c>
      <c r="AIE12" s="43">
        <v>126</v>
      </c>
      <c r="AIF12" s="43">
        <v>94</v>
      </c>
      <c r="AIG12" s="43">
        <v>220</v>
      </c>
      <c r="AIH12" s="43">
        <v>174</v>
      </c>
      <c r="AII12" s="43">
        <v>126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366</v>
      </c>
      <c r="AKN12" s="43">
        <v>293</v>
      </c>
      <c r="AKO12" s="43">
        <v>256</v>
      </c>
      <c r="AKP12" s="43">
        <v>219</v>
      </c>
      <c r="AKQ12" s="43">
        <v>341</v>
      </c>
      <c r="AKR12" s="43">
        <v>256</v>
      </c>
      <c r="AKS12" s="43">
        <v>341</v>
      </c>
      <c r="AKT12" s="43">
        <v>280</v>
      </c>
      <c r="AKU12" s="43">
        <v>244</v>
      </c>
      <c r="AKV12" s="43">
        <v>402</v>
      </c>
      <c r="AKW12" s="43">
        <v>244</v>
      </c>
      <c r="AKX12" s="43">
        <v>256</v>
      </c>
      <c r="AKY12" s="43">
        <v>329</v>
      </c>
      <c r="AKZ12" s="43">
        <v>268</v>
      </c>
      <c r="ALA12" s="43">
        <v>244</v>
      </c>
      <c r="ALB12" s="43">
        <v>354</v>
      </c>
      <c r="ALC12" s="43">
        <v>366</v>
      </c>
      <c r="ALD12" s="43">
        <v>268</v>
      </c>
      <c r="ALE12" s="43">
        <v>378</v>
      </c>
      <c r="ALF12" s="43">
        <v>366</v>
      </c>
      <c r="ALG12" s="43">
        <v>195</v>
      </c>
      <c r="ALH12" s="43">
        <v>305</v>
      </c>
      <c r="ALI12" s="43">
        <v>219</v>
      </c>
      <c r="ALJ12" s="43">
        <v>244</v>
      </c>
      <c r="ALK12" s="43">
        <v>2.1999999999999999E-2</v>
      </c>
      <c r="ALL12" s="43">
        <v>5.12</v>
      </c>
      <c r="ALM12" s="43">
        <v>0</v>
      </c>
      <c r="ALN12" s="43">
        <v>0</v>
      </c>
      <c r="API12" s="43">
        <v>67183.100000000006</v>
      </c>
      <c r="APJ12" s="43">
        <v>0</v>
      </c>
      <c r="APK12" s="43">
        <v>23969.4</v>
      </c>
      <c r="APL12" s="43">
        <v>0</v>
      </c>
      <c r="APM12" s="43">
        <v>218</v>
      </c>
      <c r="APN12" s="43">
        <v>0.02</v>
      </c>
      <c r="APO12" s="43">
        <v>0</v>
      </c>
      <c r="APP12" s="43">
        <v>1431</v>
      </c>
      <c r="APQ12" s="43">
        <v>1.04</v>
      </c>
      <c r="APR12" s="43">
        <v>0</v>
      </c>
      <c r="APS12" s="43">
        <v>11098</v>
      </c>
      <c r="APT12" s="43" t="s">
        <v>7674</v>
      </c>
      <c r="APU12" s="43" t="s">
        <v>7745</v>
      </c>
      <c r="APV12" s="43" t="s">
        <v>7674</v>
      </c>
      <c r="APW12" s="43" t="s">
        <v>7772</v>
      </c>
      <c r="APX12" s="43" t="s">
        <v>7773</v>
      </c>
      <c r="APY12" s="43" t="s">
        <v>7822</v>
      </c>
      <c r="APZ12" s="43" t="s">
        <v>7662</v>
      </c>
      <c r="AQA12" s="43" t="s">
        <v>7710</v>
      </c>
      <c r="AQB12" s="43" t="s">
        <v>7770</v>
      </c>
      <c r="AQC12" s="43" t="s">
        <v>7710</v>
      </c>
      <c r="AQD12" s="43" t="s">
        <v>7674</v>
      </c>
      <c r="AQE12" s="43" t="s">
        <v>7769</v>
      </c>
      <c r="AQF12" s="43" t="s">
        <v>7674</v>
      </c>
      <c r="AQG12" s="43" t="s">
        <v>7674</v>
      </c>
      <c r="AQH12" s="43" t="s">
        <v>7774</v>
      </c>
      <c r="AQI12" s="43" t="s">
        <v>7864</v>
      </c>
      <c r="AQJ12" s="43" t="s">
        <v>7674</v>
      </c>
      <c r="AQK12" s="43" t="s">
        <v>7696</v>
      </c>
      <c r="AQL12" s="43" t="s">
        <v>7674</v>
      </c>
      <c r="AQM12" s="43" t="s">
        <v>7696</v>
      </c>
      <c r="AQN12" s="43" t="s">
        <v>7710</v>
      </c>
      <c r="AQO12" s="43" t="s">
        <v>7698</v>
      </c>
      <c r="AQP12" s="43" t="s">
        <v>7671</v>
      </c>
      <c r="AQQ12" s="43" t="s">
        <v>7776</v>
      </c>
      <c r="AQR12" s="43" t="s">
        <v>7700</v>
      </c>
      <c r="AQS12" s="43" t="s">
        <v>7727</v>
      </c>
      <c r="AQT12" s="43" t="s">
        <v>7774</v>
      </c>
      <c r="AQU12" s="43" t="s">
        <v>7698</v>
      </c>
      <c r="AQV12" s="43" t="s">
        <v>7767</v>
      </c>
      <c r="AQW12" s="43" t="s">
        <v>7674</v>
      </c>
      <c r="AQY12" s="43">
        <v>16</v>
      </c>
      <c r="AQZ12" s="43">
        <v>15.9</v>
      </c>
      <c r="ARA12" s="43">
        <v>15.6</v>
      </c>
      <c r="ARB12" s="43">
        <v>16.8</v>
      </c>
      <c r="ARC12" s="43">
        <v>17.399999999999999</v>
      </c>
      <c r="ARD12" s="43">
        <v>15.3</v>
      </c>
      <c r="ARE12" s="43">
        <v>16.100000000000001</v>
      </c>
      <c r="ARF12" s="43">
        <v>15.5</v>
      </c>
      <c r="ARG12" s="43">
        <v>15.3</v>
      </c>
      <c r="ARH12" s="43">
        <v>16.5</v>
      </c>
      <c r="ARI12" s="43">
        <v>15.4</v>
      </c>
      <c r="ARJ12" s="43">
        <v>16.5</v>
      </c>
      <c r="ARK12" s="43">
        <v>17.100000000000001</v>
      </c>
      <c r="ARL12" s="43">
        <v>13.2</v>
      </c>
      <c r="ARM12" s="43">
        <v>16</v>
      </c>
      <c r="ARN12" s="43">
        <v>15.6</v>
      </c>
      <c r="ARO12" s="43">
        <v>16.8</v>
      </c>
      <c r="ARP12" s="43">
        <v>18.3</v>
      </c>
      <c r="ARQ12" s="43">
        <v>16</v>
      </c>
      <c r="ARR12" s="43">
        <v>17.100000000000001</v>
      </c>
      <c r="ARS12" s="43">
        <v>14.7</v>
      </c>
      <c r="ART12" s="43">
        <v>16.7</v>
      </c>
      <c r="ARU12" s="43">
        <v>15.9</v>
      </c>
      <c r="ARV12" s="43">
        <v>16.3</v>
      </c>
      <c r="ARW12" s="43">
        <v>16</v>
      </c>
      <c r="ARX12" s="43">
        <v>18.3</v>
      </c>
      <c r="ARY12" s="43">
        <v>13.2</v>
      </c>
      <c r="ARZ12" s="43">
        <v>1122</v>
      </c>
      <c r="AVE12" s="43" t="s">
        <v>7675</v>
      </c>
      <c r="AVF12" s="43">
        <v>50</v>
      </c>
      <c r="AVK12" s="43">
        <v>3.44</v>
      </c>
      <c r="AVL12" s="43">
        <v>2</v>
      </c>
      <c r="AVM12" s="43">
        <v>1</v>
      </c>
      <c r="AVO12" s="43">
        <v>49.93</v>
      </c>
      <c r="AVP12" s="43">
        <v>0</v>
      </c>
      <c r="AVQ12" s="43">
        <v>49.93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3958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2.74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1853.2</v>
      </c>
      <c r="IUJ12" s="43">
        <v>15.5</v>
      </c>
      <c r="IUK12" s="43">
        <v>-35.56</v>
      </c>
      <c r="IUL12" s="43">
        <v>4.1319999999999997</v>
      </c>
      <c r="IUN12" s="43">
        <v>0.94618181818181801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2.21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51.15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383</v>
      </c>
      <c r="IWP12" s="43">
        <v>370</v>
      </c>
      <c r="IWQ12" s="43">
        <v>371</v>
      </c>
      <c r="IWR12" s="43">
        <v>374</v>
      </c>
      <c r="IWS12" s="43">
        <v>383</v>
      </c>
      <c r="IWT12" s="43">
        <v>374</v>
      </c>
      <c r="IWU12" s="43">
        <v>375</v>
      </c>
      <c r="IWV12" s="43">
        <v>372</v>
      </c>
      <c r="IWW12" s="43">
        <v>381</v>
      </c>
      <c r="IWX12" s="43">
        <v>384</v>
      </c>
      <c r="IWY12" s="43">
        <v>385</v>
      </c>
      <c r="IWZ12" s="43">
        <v>378</v>
      </c>
      <c r="IXA12" s="43">
        <v>380</v>
      </c>
      <c r="IXB12" s="43">
        <v>376</v>
      </c>
      <c r="IXC12" s="43">
        <v>374</v>
      </c>
      <c r="IXD12" s="43">
        <v>372</v>
      </c>
      <c r="IXE12" s="43">
        <v>372</v>
      </c>
      <c r="IXF12" s="43">
        <v>383</v>
      </c>
      <c r="IXG12" s="43">
        <v>382</v>
      </c>
      <c r="IXH12" s="43">
        <v>384</v>
      </c>
      <c r="IXI12" s="43">
        <v>381</v>
      </c>
      <c r="IXJ12" s="43">
        <v>371</v>
      </c>
      <c r="IXK12" s="43">
        <v>370</v>
      </c>
      <c r="IXL12" s="43">
        <v>379</v>
      </c>
      <c r="IXM12" s="43">
        <v>507</v>
      </c>
      <c r="IXN12" s="43">
        <v>504</v>
      </c>
      <c r="IXO12" s="43">
        <v>496</v>
      </c>
      <c r="IXP12" s="43">
        <v>493</v>
      </c>
      <c r="IXQ12" s="43">
        <v>490</v>
      </c>
      <c r="IXR12" s="43">
        <v>501</v>
      </c>
      <c r="IXS12" s="43">
        <v>504</v>
      </c>
      <c r="IXT12" s="43">
        <v>504</v>
      </c>
      <c r="IXU12" s="43">
        <v>501</v>
      </c>
      <c r="IXV12" s="43">
        <v>505</v>
      </c>
      <c r="IXW12" s="43">
        <v>502</v>
      </c>
      <c r="IXX12" s="43">
        <v>486</v>
      </c>
      <c r="IXY12" s="43">
        <v>495</v>
      </c>
      <c r="IXZ12" s="43">
        <v>496</v>
      </c>
      <c r="IYA12" s="43">
        <v>497</v>
      </c>
      <c r="IYB12" s="43">
        <v>493</v>
      </c>
      <c r="IYC12" s="43">
        <v>496</v>
      </c>
      <c r="IYD12" s="43">
        <v>503</v>
      </c>
      <c r="IYE12" s="43">
        <v>503</v>
      </c>
      <c r="IYF12" s="43">
        <v>506</v>
      </c>
      <c r="IYG12" s="43">
        <v>502</v>
      </c>
      <c r="IYH12" s="43">
        <v>505</v>
      </c>
      <c r="IYI12" s="43">
        <v>494</v>
      </c>
      <c r="IYJ12" s="43">
        <v>505</v>
      </c>
      <c r="IYL12" s="43" t="s">
        <v>7676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1911</v>
      </c>
      <c r="JAG12" s="43">
        <v>2141</v>
      </c>
      <c r="JAH12" s="43">
        <v>1768</v>
      </c>
      <c r="JAI12" s="43">
        <v>1705</v>
      </c>
      <c r="JAJ12" s="43">
        <v>1969</v>
      </c>
      <c r="JAK12" s="43">
        <v>1966</v>
      </c>
      <c r="JAL12" s="43">
        <v>2021</v>
      </c>
      <c r="JAM12" s="43">
        <v>1877</v>
      </c>
      <c r="JAN12" s="43">
        <v>1830</v>
      </c>
      <c r="JAO12" s="43">
        <v>1987</v>
      </c>
      <c r="JAP12" s="43">
        <v>1797</v>
      </c>
      <c r="JAQ12" s="43">
        <v>1747</v>
      </c>
      <c r="JAR12" s="43">
        <v>2146</v>
      </c>
      <c r="JAS12" s="43">
        <v>1840</v>
      </c>
      <c r="JAT12" s="43">
        <v>2021</v>
      </c>
      <c r="JAU12" s="43">
        <v>1845</v>
      </c>
      <c r="JAV12" s="43">
        <v>1241</v>
      </c>
      <c r="JAW12" s="43">
        <v>2068</v>
      </c>
      <c r="JAX12" s="43">
        <v>1734</v>
      </c>
      <c r="JAY12" s="43">
        <v>2004</v>
      </c>
      <c r="JAZ12" s="43">
        <v>1761</v>
      </c>
      <c r="JBA12" s="43">
        <v>2001</v>
      </c>
      <c r="JBB12" s="43">
        <v>1908</v>
      </c>
      <c r="JBC12" s="43">
        <v>1952</v>
      </c>
      <c r="JBE12" s="43">
        <v>0</v>
      </c>
      <c r="JBF12" s="43">
        <v>0</v>
      </c>
      <c r="JBR12" s="43">
        <v>71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80</v>
      </c>
      <c r="JBZ12" s="43">
        <v>0</v>
      </c>
      <c r="JCA12" s="43">
        <v>0</v>
      </c>
      <c r="JCB12" s="43">
        <v>0</v>
      </c>
      <c r="JCC12" s="43">
        <v>228.5</v>
      </c>
      <c r="JCD12" s="43">
        <v>0</v>
      </c>
      <c r="JCE12" s="43">
        <v>0</v>
      </c>
      <c r="JCF12" s="43">
        <v>0</v>
      </c>
      <c r="JCG12" s="43">
        <v>1086</v>
      </c>
      <c r="JCH12" s="43">
        <v>0</v>
      </c>
      <c r="JCI12" s="43">
        <v>0</v>
      </c>
      <c r="JCJ12" s="43">
        <v>0</v>
      </c>
      <c r="JCK12" s="43">
        <v>13.1</v>
      </c>
      <c r="JCL12" s="43">
        <v>0</v>
      </c>
      <c r="JCM12" s="43">
        <v>0</v>
      </c>
      <c r="JCN12" s="43">
        <v>0</v>
      </c>
      <c r="JCO12" s="43">
        <v>1.9179999999999999</v>
      </c>
      <c r="JCS12" s="43">
        <v>27.7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99.2</v>
      </c>
      <c r="JMS12" s="43">
        <v>99.5</v>
      </c>
      <c r="JMT12" s="43">
        <v>0</v>
      </c>
      <c r="JMU12" s="43">
        <v>0</v>
      </c>
      <c r="JMV12" s="43">
        <v>19.3</v>
      </c>
      <c r="JMW12" s="43">
        <v>19.399999999999999</v>
      </c>
      <c r="JMX12" s="43">
        <v>0</v>
      </c>
      <c r="JMY12" s="43">
        <v>19.7</v>
      </c>
      <c r="JMZ12" s="43">
        <v>0</v>
      </c>
      <c r="JNA12" s="43">
        <v>0</v>
      </c>
      <c r="JNB12" s="43">
        <v>0</v>
      </c>
      <c r="JNC12" s="43">
        <v>5.14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19.3</v>
      </c>
      <c r="JNO12" s="112">
        <v>19.3</v>
      </c>
      <c r="JNP12" s="112">
        <v>19.3</v>
      </c>
      <c r="JNQ12" s="112">
        <v>19.3</v>
      </c>
      <c r="JNS12" s="112">
        <v>1500</v>
      </c>
      <c r="JNT12" s="112">
        <v>1496</v>
      </c>
      <c r="JNV12" s="112">
        <v>71.7</v>
      </c>
      <c r="JNY12" s="112">
        <v>0</v>
      </c>
      <c r="JNZ12" s="112">
        <v>0</v>
      </c>
      <c r="JOA12" s="112" t="s">
        <v>141</v>
      </c>
    </row>
    <row r="13" spans="1:7258" ht="15" customHeight="1" x14ac:dyDescent="0.2">
      <c r="A13" s="205">
        <v>8</v>
      </c>
      <c r="B13" s="87" t="s">
        <v>7749</v>
      </c>
      <c r="C13" s="81">
        <v>33.948999999999998</v>
      </c>
      <c r="D13" s="43">
        <v>1.0890000152999999</v>
      </c>
      <c r="E13" s="43">
        <v>0</v>
      </c>
      <c r="F13" s="43" t="s">
        <v>8244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-0.92</v>
      </c>
      <c r="N13" s="43">
        <v>3.95</v>
      </c>
      <c r="O13" s="43">
        <v>0</v>
      </c>
      <c r="P13" s="43">
        <v>0</v>
      </c>
      <c r="Q13" s="43">
        <v>0</v>
      </c>
      <c r="R13" s="43">
        <v>-526</v>
      </c>
      <c r="S13" s="43">
        <v>0</v>
      </c>
      <c r="T13" s="43">
        <v>3.91</v>
      </c>
      <c r="U13" s="43">
        <v>0</v>
      </c>
      <c r="V13" s="43">
        <v>2.92</v>
      </c>
      <c r="W13" s="43">
        <v>3.62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4.88</v>
      </c>
      <c r="AI13" s="43">
        <v>4.8899999999999997</v>
      </c>
      <c r="AM13" s="43" t="s">
        <v>7815</v>
      </c>
      <c r="AN13" s="43">
        <v>7234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1</v>
      </c>
      <c r="CB13" s="43">
        <v>0</v>
      </c>
      <c r="CC13" s="43">
        <v>1</v>
      </c>
      <c r="CD13" s="43">
        <v>1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0.01</v>
      </c>
      <c r="FA13" s="43">
        <v>9829</v>
      </c>
      <c r="FB13" s="43">
        <v>18447</v>
      </c>
      <c r="FC13" s="43">
        <v>9805</v>
      </c>
      <c r="FD13" s="43">
        <v>9891</v>
      </c>
      <c r="FE13" s="43">
        <v>9915</v>
      </c>
      <c r="FF13" s="43">
        <v>9891</v>
      </c>
      <c r="FG13" s="43">
        <v>9916</v>
      </c>
      <c r="FH13" s="43">
        <v>0</v>
      </c>
      <c r="FI13" s="43">
        <v>0</v>
      </c>
      <c r="FJ13" s="43">
        <v>19097</v>
      </c>
      <c r="FK13" s="43">
        <v>644</v>
      </c>
      <c r="FL13" s="43">
        <v>192</v>
      </c>
      <c r="FM13" s="43">
        <v>18651</v>
      </c>
      <c r="FN13" s="43">
        <v>8651</v>
      </c>
      <c r="FO13" s="43">
        <v>480828</v>
      </c>
      <c r="FP13" s="43">
        <v>580828</v>
      </c>
      <c r="FQ13" s="43">
        <v>1000690641</v>
      </c>
      <c r="FR13" s="43">
        <v>790641</v>
      </c>
      <c r="FS13" s="43">
        <v>19766</v>
      </c>
      <c r="FT13" s="43">
        <v>19766</v>
      </c>
      <c r="FU13" s="43">
        <v>19766</v>
      </c>
      <c r="FV13" s="43">
        <v>3368</v>
      </c>
      <c r="FW13" s="43">
        <v>1281</v>
      </c>
      <c r="FY13" s="43">
        <v>44.3</v>
      </c>
      <c r="FZ13" s="43">
        <v>15.9</v>
      </c>
      <c r="GA13" s="43">
        <v>70</v>
      </c>
      <c r="GB13" s="43">
        <v>72.400000000000006</v>
      </c>
      <c r="GC13" s="43">
        <v>0</v>
      </c>
      <c r="GD13" s="43">
        <v>69</v>
      </c>
      <c r="GE13" s="43">
        <v>70.900000000000006</v>
      </c>
      <c r="GF13" s="43">
        <v>30</v>
      </c>
      <c r="GG13" s="43">
        <v>28</v>
      </c>
      <c r="GH13" s="43">
        <v>-3270</v>
      </c>
      <c r="GI13" s="43">
        <v>0</v>
      </c>
      <c r="GJ13" s="43">
        <v>0.93500000000000005</v>
      </c>
      <c r="GK13" s="43">
        <v>0.93400000000000005</v>
      </c>
      <c r="GL13" s="43">
        <v>39.299999999999997</v>
      </c>
      <c r="GM13" s="43">
        <v>90</v>
      </c>
      <c r="GN13" s="43">
        <v>83.4</v>
      </c>
      <c r="GO13" s="43">
        <v>0</v>
      </c>
      <c r="GP13" s="43">
        <v>50</v>
      </c>
      <c r="GQ13" s="43">
        <v>44.3</v>
      </c>
      <c r="GR13" s="43">
        <v>0</v>
      </c>
      <c r="GS13" s="43">
        <v>75</v>
      </c>
      <c r="GT13" s="43">
        <v>86.7</v>
      </c>
      <c r="GU13" s="43">
        <v>0</v>
      </c>
      <c r="GV13" s="43">
        <v>25</v>
      </c>
      <c r="GW13" s="43">
        <v>23.6</v>
      </c>
      <c r="GX13" s="43">
        <v>27.8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23.6</v>
      </c>
      <c r="HU13" s="43">
        <v>38.4</v>
      </c>
      <c r="HV13" s="43">
        <v>38.299999999999997</v>
      </c>
      <c r="HW13" s="43">
        <v>34.700000000000003</v>
      </c>
      <c r="HX13" s="43">
        <v>61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41.524268960998604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1609235647487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22.31</v>
      </c>
      <c r="SY13" s="43">
        <v>0.89999999999999858</v>
      </c>
      <c r="TA13" s="43">
        <v>9359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543</v>
      </c>
      <c r="TS13" s="43">
        <v>529</v>
      </c>
      <c r="TT13" s="43">
        <v>527</v>
      </c>
      <c r="TU13" s="43">
        <v>534</v>
      </c>
      <c r="TV13" s="43">
        <v>535</v>
      </c>
      <c r="TW13" s="43">
        <v>537</v>
      </c>
      <c r="TX13" s="43">
        <v>539</v>
      </c>
      <c r="TY13" s="43">
        <v>536</v>
      </c>
      <c r="TZ13" s="43">
        <v>538</v>
      </c>
      <c r="UA13" s="43">
        <v>523</v>
      </c>
      <c r="UB13" s="43">
        <v>537</v>
      </c>
      <c r="UC13" s="43">
        <v>538</v>
      </c>
      <c r="UD13" s="43">
        <v>540</v>
      </c>
      <c r="UE13" s="43">
        <v>540</v>
      </c>
      <c r="UF13" s="43">
        <v>538</v>
      </c>
      <c r="UG13" s="43">
        <v>535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535</v>
      </c>
      <c r="UQ13" s="43">
        <v>535</v>
      </c>
      <c r="UR13" s="43">
        <v>543</v>
      </c>
      <c r="US13" s="43">
        <v>543</v>
      </c>
      <c r="UT13" s="43">
        <v>523</v>
      </c>
      <c r="UU13" s="43">
        <v>523</v>
      </c>
      <c r="UV13" s="43">
        <v>0</v>
      </c>
      <c r="UW13" s="43">
        <v>399</v>
      </c>
      <c r="UX13" s="43">
        <v>0</v>
      </c>
      <c r="UY13" s="43">
        <v>0</v>
      </c>
      <c r="UZ13" s="43">
        <v>0</v>
      </c>
      <c r="VA13" s="43">
        <v>20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42.8</v>
      </c>
      <c r="XO13" s="43">
        <v>27.5</v>
      </c>
      <c r="XR13" s="43">
        <v>96.4</v>
      </c>
      <c r="XS13" s="43">
        <v>95.8</v>
      </c>
      <c r="XT13" s="43">
        <v>94.4</v>
      </c>
      <c r="XU13" s="43">
        <v>39.6</v>
      </c>
      <c r="XV13" s="43">
        <v>43</v>
      </c>
      <c r="XW13" s="43">
        <v>27.7</v>
      </c>
      <c r="XX13" s="43">
        <v>45.222837214586157</v>
      </c>
      <c r="XY13" s="43">
        <v>33.009229088904661</v>
      </c>
      <c r="XZ13" s="43">
        <v>1</v>
      </c>
      <c r="YA13" s="43">
        <v>1606540156493</v>
      </c>
      <c r="YB13" s="43">
        <v>17105</v>
      </c>
      <c r="YC13" s="43">
        <v>2876</v>
      </c>
      <c r="YD13" s="43">
        <v>0.93400000000000005</v>
      </c>
      <c r="YE13" s="43">
        <v>50.01</v>
      </c>
      <c r="YF13" s="43">
        <v>0</v>
      </c>
      <c r="YG13" s="43">
        <v>15448</v>
      </c>
      <c r="YH13" s="43">
        <v>8918</v>
      </c>
      <c r="YI13" s="43">
        <v>15451</v>
      </c>
      <c r="YJ13" s="43">
        <v>8925</v>
      </c>
      <c r="YK13" s="43">
        <v>15448</v>
      </c>
      <c r="YL13" s="43">
        <v>8915</v>
      </c>
      <c r="YM13" s="43">
        <v>6475</v>
      </c>
      <c r="YN13" s="43">
        <v>3770</v>
      </c>
      <c r="YO13" s="43">
        <v>6470</v>
      </c>
      <c r="YP13" s="43">
        <v>3768</v>
      </c>
      <c r="YQ13" s="43">
        <v>6483</v>
      </c>
      <c r="YR13" s="43">
        <v>3766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2.25</v>
      </c>
      <c r="YZ13" s="43">
        <v>-27</v>
      </c>
      <c r="ZA13" s="43">
        <v>4.1100000000000003</v>
      </c>
      <c r="ZB13" s="43">
        <v>0.77</v>
      </c>
      <c r="ZD13" s="43">
        <v>0</v>
      </c>
      <c r="ZE13" s="43">
        <v>86.7</v>
      </c>
      <c r="ZF13" s="43">
        <v>74.3</v>
      </c>
      <c r="ZG13" s="43">
        <v>0</v>
      </c>
      <c r="ZH13" s="43">
        <v>0</v>
      </c>
      <c r="ZI13" s="43">
        <v>70.900000000000006</v>
      </c>
      <c r="ZJ13" s="43">
        <v>72.400000000000006</v>
      </c>
      <c r="ZK13" s="43">
        <v>1</v>
      </c>
      <c r="ZL13" s="43">
        <v>0</v>
      </c>
      <c r="ZM13" s="43">
        <v>0</v>
      </c>
      <c r="ZN13" s="43">
        <v>22</v>
      </c>
      <c r="ZO13" s="43">
        <v>22</v>
      </c>
      <c r="ZP13" s="43">
        <v>22</v>
      </c>
      <c r="ZQ13" s="43">
        <v>22</v>
      </c>
      <c r="ZR13" s="43">
        <v>22</v>
      </c>
      <c r="ZS13" s="43">
        <v>22</v>
      </c>
      <c r="ZT13" s="43">
        <v>22</v>
      </c>
      <c r="ZU13" s="43">
        <v>22</v>
      </c>
      <c r="ZV13" s="43">
        <v>22</v>
      </c>
      <c r="ZW13" s="43">
        <v>22</v>
      </c>
      <c r="ZX13" s="43">
        <v>22</v>
      </c>
      <c r="ZY13" s="43">
        <v>22</v>
      </c>
      <c r="ZZ13" s="43">
        <v>22</v>
      </c>
      <c r="AAA13" s="43">
        <v>22</v>
      </c>
      <c r="AAB13" s="43">
        <v>22</v>
      </c>
      <c r="AAC13" s="43">
        <v>22</v>
      </c>
      <c r="AAD13" s="43">
        <v>22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50.7</v>
      </c>
      <c r="AAN13" s="43">
        <v>0</v>
      </c>
      <c r="AAO13" s="43">
        <v>0</v>
      </c>
      <c r="AAP13" s="43">
        <v>0</v>
      </c>
      <c r="AAQ13" s="43">
        <v>69.5</v>
      </c>
      <c r="AAR13" s="43">
        <v>71.599999999999994</v>
      </c>
      <c r="AAS13" s="43">
        <v>79.2</v>
      </c>
      <c r="AAT13" s="43">
        <v>80</v>
      </c>
      <c r="AAU13" s="43">
        <v>81.7</v>
      </c>
      <c r="AAV13" s="43">
        <v>76.3</v>
      </c>
      <c r="AAW13" s="43">
        <v>74.3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19831.400000000001</v>
      </c>
      <c r="ACJ13" s="43">
        <v>0</v>
      </c>
      <c r="ACK13" s="43">
        <v>0</v>
      </c>
      <c r="ACL13" s="43">
        <v>0</v>
      </c>
      <c r="ACM13" s="43">
        <v>19831.400000000001</v>
      </c>
      <c r="ACN13" s="43">
        <v>19831.5</v>
      </c>
      <c r="ACO13" s="43">
        <v>19831.5</v>
      </c>
      <c r="ACP13" s="43">
        <v>19831.5</v>
      </c>
      <c r="ACQ13" s="43">
        <v>19831.5</v>
      </c>
      <c r="ACR13" s="43">
        <v>19831.5</v>
      </c>
      <c r="ACS13" s="43">
        <v>19831.400000000001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-15.1</v>
      </c>
      <c r="AGO13" s="43">
        <v>-15.1</v>
      </c>
      <c r="AGP13" s="43">
        <v>-15.1</v>
      </c>
      <c r="AGQ13" s="43">
        <v>-15.1</v>
      </c>
      <c r="AGR13" s="43">
        <v>-15.1</v>
      </c>
      <c r="AGS13" s="43">
        <v>-15.1</v>
      </c>
      <c r="AGT13" s="43">
        <v>-15.1</v>
      </c>
      <c r="AGU13" s="43">
        <v>-15.1</v>
      </c>
      <c r="AGV13" s="43">
        <v>-15.1</v>
      </c>
      <c r="AGW13" s="43">
        <v>-15.1</v>
      </c>
      <c r="AGX13" s="43">
        <v>-15.1</v>
      </c>
      <c r="AGY13" s="43">
        <v>-15.1</v>
      </c>
      <c r="AGZ13" s="43">
        <v>-15.1</v>
      </c>
      <c r="AHA13" s="43">
        <v>-15.1</v>
      </c>
      <c r="AHB13" s="43">
        <v>-15.1</v>
      </c>
      <c r="AHC13" s="43">
        <v>-15.1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159</v>
      </c>
      <c r="AHM13" s="43">
        <v>111</v>
      </c>
      <c r="AHN13" s="43">
        <v>95</v>
      </c>
      <c r="AHO13" s="43">
        <v>95</v>
      </c>
      <c r="AHP13" s="43">
        <v>159</v>
      </c>
      <c r="AHQ13" s="43">
        <v>95</v>
      </c>
      <c r="AHR13" s="43">
        <v>143</v>
      </c>
      <c r="AHS13" s="43">
        <v>127</v>
      </c>
      <c r="AHT13" s="43">
        <v>143</v>
      </c>
      <c r="AHU13" s="43">
        <v>176</v>
      </c>
      <c r="AHV13" s="43">
        <v>95</v>
      </c>
      <c r="AHW13" s="43">
        <v>111</v>
      </c>
      <c r="AHX13" s="43">
        <v>95</v>
      </c>
      <c r="AHY13" s="43">
        <v>176</v>
      </c>
      <c r="AHZ13" s="43">
        <v>159</v>
      </c>
      <c r="AIA13" s="43">
        <v>127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503</v>
      </c>
      <c r="AKN13" s="43">
        <v>430</v>
      </c>
      <c r="AKO13" s="43">
        <v>421</v>
      </c>
      <c r="AKP13" s="43">
        <v>430</v>
      </c>
      <c r="AKQ13" s="43">
        <v>473</v>
      </c>
      <c r="AKR13" s="43">
        <v>356</v>
      </c>
      <c r="AKS13" s="43">
        <v>648</v>
      </c>
      <c r="AKT13" s="43">
        <v>518</v>
      </c>
      <c r="AKU13" s="43">
        <v>564</v>
      </c>
      <c r="AKV13" s="43">
        <v>431</v>
      </c>
      <c r="AKW13" s="43">
        <v>670</v>
      </c>
      <c r="AKX13" s="43">
        <v>407</v>
      </c>
      <c r="AKY13" s="43">
        <v>450</v>
      </c>
      <c r="AKZ13" s="43">
        <v>600</v>
      </c>
      <c r="ALA13" s="43">
        <v>366</v>
      </c>
      <c r="ALB13" s="43">
        <v>431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-2E-3</v>
      </c>
      <c r="ALL13" s="43">
        <v>4.1399999999999997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52728.5</v>
      </c>
      <c r="APJ13" s="43">
        <v>0</v>
      </c>
      <c r="APK13" s="43">
        <v>17577.400000000001</v>
      </c>
      <c r="APL13" s="43">
        <v>0</v>
      </c>
      <c r="APM13" s="43">
        <v>254</v>
      </c>
      <c r="APN13" s="43">
        <v>0.02</v>
      </c>
      <c r="APO13" s="43">
        <v>0</v>
      </c>
      <c r="APP13" s="43">
        <v>1030</v>
      </c>
      <c r="APQ13" s="43">
        <v>1.02</v>
      </c>
      <c r="APR13" s="43">
        <v>0</v>
      </c>
      <c r="APS13" s="43">
        <v>6484</v>
      </c>
      <c r="APT13" s="43" t="s">
        <v>7751</v>
      </c>
      <c r="APU13" s="43" t="s">
        <v>7752</v>
      </c>
      <c r="APV13" s="43" t="s">
        <v>7698</v>
      </c>
      <c r="APW13" s="43" t="s">
        <v>7764</v>
      </c>
      <c r="APX13" s="43" t="s">
        <v>7754</v>
      </c>
      <c r="APY13" s="43" t="s">
        <v>7816</v>
      </c>
      <c r="APZ13" s="43" t="s">
        <v>7756</v>
      </c>
      <c r="AQA13" s="43" t="s">
        <v>7751</v>
      </c>
      <c r="AQB13" s="43" t="s">
        <v>7698</v>
      </c>
      <c r="AQC13" s="43" t="s">
        <v>7817</v>
      </c>
      <c r="AQD13" s="43" t="s">
        <v>7751</v>
      </c>
      <c r="AQE13" s="43" t="s">
        <v>7698</v>
      </c>
      <c r="AQF13" s="43" t="s">
        <v>7751</v>
      </c>
      <c r="AQG13" s="43" t="s">
        <v>7764</v>
      </c>
      <c r="AQH13" s="43" t="s">
        <v>7754</v>
      </c>
      <c r="AQI13" s="43" t="s">
        <v>7818</v>
      </c>
      <c r="AQJ13" s="43" t="s">
        <v>7819</v>
      </c>
      <c r="AQK13" s="43" t="s">
        <v>7817</v>
      </c>
      <c r="AQL13" s="43" t="s">
        <v>7698</v>
      </c>
      <c r="AQM13" s="43" t="s">
        <v>7698</v>
      </c>
      <c r="AQN13" s="43" t="s">
        <v>7751</v>
      </c>
      <c r="AQO13" s="43" t="s">
        <v>7698</v>
      </c>
      <c r="AQP13" s="43" t="s">
        <v>7671</v>
      </c>
      <c r="AQQ13" s="43" t="s">
        <v>7751</v>
      </c>
      <c r="AQR13" s="43" t="s">
        <v>7698</v>
      </c>
      <c r="AQS13" s="43" t="s">
        <v>7764</v>
      </c>
      <c r="AQT13" s="43" t="s">
        <v>7698</v>
      </c>
      <c r="AQU13" s="43" t="s">
        <v>7698</v>
      </c>
      <c r="AQV13" s="43" t="s">
        <v>7764</v>
      </c>
      <c r="AQW13" s="43" t="s">
        <v>7698</v>
      </c>
      <c r="AQX13" s="43" t="s">
        <v>19</v>
      </c>
      <c r="AQY13" s="43">
        <v>20.2</v>
      </c>
      <c r="AQZ13" s="43">
        <v>18.2</v>
      </c>
      <c r="ARA13" s="43">
        <v>17.100000000000001</v>
      </c>
      <c r="ARB13" s="43">
        <v>15.7</v>
      </c>
      <c r="ARC13" s="43">
        <v>18.8</v>
      </c>
      <c r="ARD13" s="43">
        <v>19.7</v>
      </c>
      <c r="ARE13" s="43">
        <v>19.600000000000001</v>
      </c>
      <c r="ARF13" s="43">
        <v>18.3</v>
      </c>
      <c r="ARG13" s="43">
        <v>18.3</v>
      </c>
      <c r="ARH13" s="43">
        <v>17.2</v>
      </c>
      <c r="ARI13" s="43">
        <v>17.7</v>
      </c>
      <c r="ARJ13" s="43">
        <v>27.6</v>
      </c>
      <c r="ARK13" s="43">
        <v>27.4</v>
      </c>
      <c r="ARL13" s="43">
        <v>20.7</v>
      </c>
      <c r="ARM13" s="43">
        <v>18.399999999999999</v>
      </c>
      <c r="ARN13" s="43">
        <v>18.899999999999999</v>
      </c>
      <c r="ARO13" s="43">
        <v>28.1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28.1</v>
      </c>
      <c r="ARY13" s="43">
        <v>16.3</v>
      </c>
      <c r="ARZ13" s="43">
        <v>1507</v>
      </c>
      <c r="AVE13" s="43" t="s">
        <v>7675</v>
      </c>
      <c r="AVF13" s="43">
        <v>50</v>
      </c>
      <c r="AVG13" s="43" t="s">
        <v>7741</v>
      </c>
      <c r="AVK13" s="43">
        <v>15.25</v>
      </c>
      <c r="AVL13" s="43">
        <v>2</v>
      </c>
      <c r="AVM13" s="43">
        <v>2</v>
      </c>
      <c r="AVO13" s="43">
        <v>50</v>
      </c>
      <c r="AVP13" s="43">
        <v>0</v>
      </c>
      <c r="AVQ13" s="43">
        <v>50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1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2681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2683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94.3</v>
      </c>
      <c r="IUJ13" s="43">
        <v>11</v>
      </c>
      <c r="IUK13" s="43">
        <v>-27.029999999999994</v>
      </c>
      <c r="IUL13" s="43">
        <v>4.1669999999999998</v>
      </c>
      <c r="IUN13" s="43">
        <v>0.77563636363636368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177</v>
      </c>
      <c r="IUZ13" s="43">
        <v>171</v>
      </c>
      <c r="IVA13" s="43">
        <v>100</v>
      </c>
      <c r="IVB13" s="43">
        <v>101</v>
      </c>
      <c r="IVC13" s="43">
        <v>99</v>
      </c>
      <c r="IVD13" s="43">
        <v>379</v>
      </c>
      <c r="IVE13" s="43">
        <v>377</v>
      </c>
      <c r="IVF13" s="43">
        <v>350</v>
      </c>
      <c r="IVG13" s="43">
        <v>464</v>
      </c>
      <c r="IVH13" s="43">
        <v>464</v>
      </c>
      <c r="IVI13" s="43">
        <v>440</v>
      </c>
      <c r="IVJ13" s="43">
        <v>440</v>
      </c>
      <c r="IVK13" s="43">
        <v>269</v>
      </c>
      <c r="IVL13" s="43">
        <v>-192</v>
      </c>
      <c r="IVM13" s="43">
        <v>-191</v>
      </c>
      <c r="IVN13" s="43">
        <v>-181</v>
      </c>
      <c r="IVP13" s="43">
        <v>72.7</v>
      </c>
      <c r="IYL13" s="43" t="s">
        <v>7676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1780</v>
      </c>
      <c r="JAH13" s="43">
        <v>1908</v>
      </c>
      <c r="JAI13" s="43">
        <v>1116</v>
      </c>
      <c r="JAJ13" s="43">
        <v>3151</v>
      </c>
      <c r="JAK13" s="43">
        <v>1138</v>
      </c>
      <c r="JAL13" s="43">
        <v>1138</v>
      </c>
      <c r="JAM13" s="43">
        <v>1241</v>
      </c>
      <c r="JAN13" s="43">
        <v>1248</v>
      </c>
      <c r="JAO13" s="43">
        <v>1260</v>
      </c>
      <c r="JAP13" s="43">
        <v>672</v>
      </c>
      <c r="JAQ13" s="43">
        <v>676</v>
      </c>
      <c r="JAR13" s="43">
        <v>1555</v>
      </c>
      <c r="JAS13" s="43">
        <v>3150</v>
      </c>
      <c r="JAT13" s="43">
        <v>1132</v>
      </c>
      <c r="JAU13" s="43">
        <v>549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165</v>
      </c>
      <c r="JBZ13" s="43">
        <v>0</v>
      </c>
      <c r="JCA13" s="43">
        <v>0</v>
      </c>
      <c r="JCB13" s="43">
        <v>0</v>
      </c>
      <c r="JCC13" s="43">
        <v>149</v>
      </c>
      <c r="JCD13" s="43">
        <v>0</v>
      </c>
      <c r="JCE13" s="43">
        <v>0</v>
      </c>
      <c r="JCF13" s="43">
        <v>0</v>
      </c>
      <c r="JCG13" s="43">
        <v>1170</v>
      </c>
      <c r="JCH13" s="43">
        <v>0</v>
      </c>
      <c r="JCI13" s="43">
        <v>0</v>
      </c>
      <c r="JCJ13" s="43">
        <v>0</v>
      </c>
      <c r="JCK13" s="43">
        <v>12.1</v>
      </c>
      <c r="JCL13" s="43">
        <v>0</v>
      </c>
      <c r="JCM13" s="43">
        <v>0</v>
      </c>
      <c r="JCN13" s="43">
        <v>0</v>
      </c>
      <c r="JCO13" s="43">
        <v>1.9039999999999999</v>
      </c>
      <c r="JCS13" s="43">
        <v>61.5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9318</v>
      </c>
      <c r="JDI13" s="43">
        <v>1</v>
      </c>
      <c r="JDJ13" s="43">
        <v>1315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1284</v>
      </c>
      <c r="JDW13" s="43">
        <v>1</v>
      </c>
      <c r="JDY13" s="43">
        <v>1</v>
      </c>
      <c r="JEA13" s="43">
        <v>1</v>
      </c>
      <c r="JEB13" s="43">
        <v>4069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0</v>
      </c>
      <c r="JMM13" s="43">
        <v>1</v>
      </c>
      <c r="JMN13" s="43">
        <v>1</v>
      </c>
      <c r="JMO13" s="43">
        <v>17</v>
      </c>
      <c r="JMP13" s="43">
        <v>0</v>
      </c>
      <c r="JMQ13" s="43">
        <v>100</v>
      </c>
      <c r="JMR13" s="43">
        <v>0</v>
      </c>
      <c r="JMS13" s="43">
        <v>0</v>
      </c>
      <c r="JMT13" s="43">
        <v>0</v>
      </c>
      <c r="JMU13" s="43">
        <v>0</v>
      </c>
      <c r="JMV13" s="43">
        <v>22.8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4.1399999999999997</v>
      </c>
      <c r="JNE13" s="112">
        <v>0</v>
      </c>
      <c r="JNF13" s="112">
        <v>0</v>
      </c>
      <c r="JNG13" s="112">
        <v>0</v>
      </c>
      <c r="JNH13" s="112">
        <v>0</v>
      </c>
      <c r="JNJ13" s="112">
        <v>100</v>
      </c>
      <c r="JNK13" s="112">
        <v>100</v>
      </c>
      <c r="JNL13" s="112">
        <v>100</v>
      </c>
      <c r="JNM13" s="112">
        <v>100</v>
      </c>
      <c r="JNN13" s="112">
        <v>22.8</v>
      </c>
      <c r="JNO13" s="112">
        <v>22.8</v>
      </c>
      <c r="JNP13" s="112">
        <v>22.8</v>
      </c>
      <c r="JNQ13" s="112">
        <v>22.8</v>
      </c>
      <c r="JNS13" s="112">
        <v>1500</v>
      </c>
      <c r="JNT13" s="112">
        <v>1499</v>
      </c>
      <c r="JNU13" s="112">
        <v>23.9</v>
      </c>
      <c r="JNV13" s="112">
        <v>44.3</v>
      </c>
      <c r="JNY13" s="112">
        <v>0</v>
      </c>
      <c r="JNZ13" s="112">
        <v>0</v>
      </c>
      <c r="JOA13" s="112" t="s">
        <v>11</v>
      </c>
    </row>
    <row r="14" spans="1:7258" ht="15" customHeight="1" x14ac:dyDescent="0.2">
      <c r="A14" s="205">
        <v>9</v>
      </c>
      <c r="F14" s="43" t="s">
        <v>8245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-0.92</v>
      </c>
      <c r="N14" s="43">
        <v>3.85</v>
      </c>
      <c r="O14" s="43">
        <v>0</v>
      </c>
      <c r="P14" s="43">
        <v>682</v>
      </c>
      <c r="Q14" s="43">
        <v>0</v>
      </c>
      <c r="R14" s="43">
        <v>-303</v>
      </c>
      <c r="S14" s="43">
        <v>0</v>
      </c>
      <c r="T14" s="43">
        <v>3.48</v>
      </c>
      <c r="U14" s="43">
        <v>0</v>
      </c>
      <c r="V14" s="43">
        <v>2.84</v>
      </c>
      <c r="W14" s="43">
        <v>3.75</v>
      </c>
      <c r="X14" s="43">
        <v>26.2</v>
      </c>
      <c r="Y14" s="43">
        <v>0</v>
      </c>
      <c r="AC14" s="43">
        <v>0</v>
      </c>
      <c r="AD14" s="43">
        <v>6.4</v>
      </c>
      <c r="AE14" s="43">
        <v>0</v>
      </c>
      <c r="AF14" s="43">
        <v>0</v>
      </c>
      <c r="AG14" s="43">
        <v>5.1100000000000003</v>
      </c>
      <c r="AH14" s="43">
        <v>0</v>
      </c>
      <c r="AI14" s="43">
        <v>5.12</v>
      </c>
      <c r="AJ14" s="43">
        <v>0</v>
      </c>
      <c r="AK14" s="43">
        <v>0</v>
      </c>
      <c r="AL14" s="43">
        <v>0</v>
      </c>
      <c r="AM14" s="43" t="s">
        <v>7721</v>
      </c>
      <c r="AN14" s="43">
        <v>4834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14078</v>
      </c>
      <c r="CI14" s="43">
        <v>0</v>
      </c>
      <c r="CJ14" s="43">
        <v>0</v>
      </c>
      <c r="CL14" s="43">
        <v>0</v>
      </c>
      <c r="CM14" s="43">
        <v>-4145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0.02</v>
      </c>
      <c r="EV14" s="43">
        <v>0.01</v>
      </c>
      <c r="FA14" s="43">
        <v>17978531</v>
      </c>
      <c r="FB14" s="43">
        <v>0</v>
      </c>
      <c r="FC14" s="43">
        <v>285630</v>
      </c>
      <c r="FD14" s="43">
        <v>209226</v>
      </c>
      <c r="FE14" s="43">
        <v>491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268</v>
      </c>
      <c r="FL14" s="43">
        <v>4042</v>
      </c>
      <c r="FM14" s="43">
        <v>1543</v>
      </c>
      <c r="FN14" s="43">
        <v>3543</v>
      </c>
      <c r="FO14" s="43">
        <v>1543</v>
      </c>
      <c r="FP14" s="43">
        <v>3543</v>
      </c>
      <c r="FQ14" s="43">
        <v>455</v>
      </c>
      <c r="FR14" s="43">
        <v>897433</v>
      </c>
      <c r="FS14" s="43">
        <v>6457</v>
      </c>
      <c r="FT14" s="43">
        <v>6458</v>
      </c>
      <c r="FU14" s="43">
        <v>6458</v>
      </c>
      <c r="FW14" s="43">
        <v>723</v>
      </c>
      <c r="FY14" s="43">
        <v>49.8</v>
      </c>
      <c r="FZ14" s="43">
        <v>19.600000000000001</v>
      </c>
      <c r="GA14" s="43">
        <v>60</v>
      </c>
      <c r="GB14" s="43">
        <v>60</v>
      </c>
      <c r="GC14" s="43">
        <v>77.5</v>
      </c>
      <c r="GD14" s="43">
        <v>72</v>
      </c>
      <c r="GE14" s="43">
        <v>59.5</v>
      </c>
      <c r="GF14" s="43">
        <v>5</v>
      </c>
      <c r="GG14" s="43">
        <v>28</v>
      </c>
      <c r="GH14" s="43">
        <v>26.2</v>
      </c>
      <c r="GI14" s="43">
        <v>40</v>
      </c>
      <c r="GJ14" s="43">
        <v>0.999</v>
      </c>
      <c r="GK14" s="43">
        <v>1.0009999999999999</v>
      </c>
      <c r="GL14" s="43">
        <v>50</v>
      </c>
      <c r="GM14" s="43">
        <v>120</v>
      </c>
      <c r="GN14" s="43">
        <v>120</v>
      </c>
      <c r="GO14" s="43">
        <v>56.4</v>
      </c>
      <c r="GP14" s="43">
        <v>35</v>
      </c>
      <c r="GQ14" s="43">
        <v>24.8</v>
      </c>
      <c r="GR14" s="43">
        <v>10</v>
      </c>
      <c r="GS14" s="43">
        <v>84.5</v>
      </c>
      <c r="GT14" s="43">
        <v>84.5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20</v>
      </c>
      <c r="HA14" s="43">
        <v>0</v>
      </c>
      <c r="HB14" s="43">
        <v>40</v>
      </c>
      <c r="HC14" s="43">
        <v>23.7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50.4</v>
      </c>
      <c r="HV14" s="43">
        <v>59.3</v>
      </c>
      <c r="HW14" s="43">
        <v>22</v>
      </c>
      <c r="HX14" s="43">
        <v>24.8</v>
      </c>
      <c r="HY14" s="43">
        <v>20</v>
      </c>
      <c r="HZ14" s="43">
        <v>0</v>
      </c>
      <c r="IA14" s="43">
        <v>21.4</v>
      </c>
      <c r="IB14" s="43">
        <v>23.7</v>
      </c>
      <c r="IC14" s="43">
        <v>0</v>
      </c>
      <c r="ID14" s="43">
        <v>120</v>
      </c>
      <c r="IE14" s="43">
        <v>85.7</v>
      </c>
      <c r="IF14" s="43">
        <v>30.2</v>
      </c>
      <c r="IG14" s="43">
        <v>2.1</v>
      </c>
      <c r="IH14" s="43">
        <v>1.1000000000000001</v>
      </c>
      <c r="II14" s="43">
        <v>7.1</v>
      </c>
      <c r="IJ14" s="43">
        <v>3.4</v>
      </c>
      <c r="IK14" s="43">
        <v>147.1</v>
      </c>
      <c r="IL14" s="43">
        <v>26.71</v>
      </c>
      <c r="IM14" s="43">
        <v>26.69</v>
      </c>
      <c r="IN14" s="43">
        <v>26.74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-3</v>
      </c>
      <c r="KZ14" s="43">
        <v>25.1</v>
      </c>
      <c r="LA14" s="43">
        <v>-6.1</v>
      </c>
      <c r="LB14" s="43">
        <v>-9.1999999999999993</v>
      </c>
      <c r="LC14" s="43">
        <v>-12.2</v>
      </c>
      <c r="LD14" s="43">
        <v>-15.3</v>
      </c>
      <c r="LE14" s="43">
        <v>-10.8</v>
      </c>
      <c r="LF14" s="43">
        <v>4.0999999999999996</v>
      </c>
      <c r="LG14" s="43">
        <v>19.100000000000001</v>
      </c>
      <c r="LH14" s="43">
        <v>25.1</v>
      </c>
      <c r="LI14" s="43">
        <v>0</v>
      </c>
      <c r="LJ14" s="43">
        <v>0</v>
      </c>
      <c r="LK14" s="43">
        <v>-3</v>
      </c>
      <c r="LL14" s="43">
        <v>25.1</v>
      </c>
      <c r="LM14" s="43">
        <v>1</v>
      </c>
      <c r="LN14" s="43">
        <v>0</v>
      </c>
      <c r="LO14" s="43">
        <v>-6.1</v>
      </c>
      <c r="LP14" s="43">
        <v>0</v>
      </c>
      <c r="LQ14" s="43">
        <v>-9.1999999999999993</v>
      </c>
      <c r="LR14" s="43">
        <v>0</v>
      </c>
      <c r="LS14" s="43">
        <v>-12.2</v>
      </c>
      <c r="LT14" s="43">
        <v>0</v>
      </c>
      <c r="LU14" s="43">
        <v>-15.3</v>
      </c>
      <c r="LV14" s="43">
        <v>0</v>
      </c>
      <c r="LW14" s="43">
        <v>-10.8</v>
      </c>
      <c r="LX14" s="43">
        <v>1</v>
      </c>
      <c r="LY14" s="43">
        <v>4.0999999999999996</v>
      </c>
      <c r="LZ14" s="43">
        <v>1</v>
      </c>
      <c r="MA14" s="43">
        <v>19.100000000000001</v>
      </c>
      <c r="MB14" s="43">
        <v>1</v>
      </c>
      <c r="MC14" s="43">
        <v>25.1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0</v>
      </c>
      <c r="OV14" s="43">
        <v>1</v>
      </c>
      <c r="OW14" s="43">
        <v>1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1</v>
      </c>
      <c r="PZ14" s="43">
        <v>6428</v>
      </c>
      <c r="QA14" s="43">
        <v>20</v>
      </c>
      <c r="QB14" s="43">
        <v>0</v>
      </c>
      <c r="QC14" s="43">
        <v>2482</v>
      </c>
      <c r="QD14" s="43">
        <v>0</v>
      </c>
      <c r="QE14" s="43">
        <v>0</v>
      </c>
      <c r="QF14" s="43">
        <v>2481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10.7</v>
      </c>
      <c r="QP14" s="43">
        <v>3.35</v>
      </c>
      <c r="QQ14" s="43">
        <v>3.69</v>
      </c>
      <c r="QR14" s="43">
        <v>10</v>
      </c>
      <c r="QS14" s="43">
        <v>0</v>
      </c>
      <c r="QT14" s="43">
        <v>0</v>
      </c>
      <c r="QU14" s="43">
        <v>0</v>
      </c>
      <c r="QV14" s="43">
        <v>0</v>
      </c>
      <c r="QW14" s="43">
        <v>75</v>
      </c>
      <c r="QX14" s="43">
        <v>75</v>
      </c>
      <c r="QY14" s="43">
        <v>75</v>
      </c>
      <c r="QZ14" s="43">
        <v>121.1</v>
      </c>
      <c r="RA14" s="43">
        <v>100</v>
      </c>
      <c r="RB14" s="43">
        <v>150</v>
      </c>
      <c r="RC14" s="43">
        <v>21.6</v>
      </c>
      <c r="RD14" s="43">
        <v>-0.8</v>
      </c>
      <c r="RE14" s="43">
        <v>73</v>
      </c>
      <c r="RF14" s="43">
        <v>119.5</v>
      </c>
      <c r="RG14" s="43">
        <v>0</v>
      </c>
      <c r="RH14" s="43">
        <v>0</v>
      </c>
      <c r="RI14" s="43">
        <v>0</v>
      </c>
      <c r="RJ14" s="43">
        <v>119.5</v>
      </c>
      <c r="RK14" s="43">
        <v>0</v>
      </c>
      <c r="RL14" s="43">
        <v>0</v>
      </c>
      <c r="RM14" s="43">
        <v>0</v>
      </c>
      <c r="RN14" s="43">
        <v>453</v>
      </c>
      <c r="RO14" s="43">
        <v>453</v>
      </c>
      <c r="RP14" s="43">
        <v>20.7</v>
      </c>
      <c r="RQ14" s="43">
        <v>11.3</v>
      </c>
      <c r="RR14" s="43">
        <v>9.9</v>
      </c>
      <c r="RS14" s="43">
        <v>11.3</v>
      </c>
      <c r="RT14" s="43">
        <v>12.3</v>
      </c>
      <c r="RU14" s="43">
        <v>0</v>
      </c>
      <c r="RV14" s="43">
        <v>0</v>
      </c>
      <c r="RW14" s="43">
        <v>0</v>
      </c>
      <c r="RX14" s="43">
        <v>12.3</v>
      </c>
      <c r="RY14" s="43">
        <v>0</v>
      </c>
      <c r="RZ14" s="43">
        <v>0</v>
      </c>
      <c r="SA14" s="43">
        <v>0</v>
      </c>
      <c r="SB14" s="43">
        <v>12.3</v>
      </c>
      <c r="SC14" s="43">
        <v>0</v>
      </c>
      <c r="SD14" s="43">
        <v>109.8</v>
      </c>
      <c r="SE14" s="43">
        <v>0</v>
      </c>
      <c r="SF14" s="43">
        <v>0</v>
      </c>
      <c r="SG14" s="43">
        <v>43.9</v>
      </c>
      <c r="SH14" s="43">
        <v>33.200000000000003</v>
      </c>
      <c r="SI14" s="43">
        <v>0.7</v>
      </c>
      <c r="SJ14" s="43">
        <v>2.37</v>
      </c>
      <c r="SK14" s="43">
        <v>0.37</v>
      </c>
      <c r="SL14" s="43">
        <v>359</v>
      </c>
      <c r="SM14" s="43">
        <v>356</v>
      </c>
      <c r="SN14" s="43">
        <v>361</v>
      </c>
      <c r="SO14" s="43">
        <v>23.63</v>
      </c>
      <c r="SP14" s="43">
        <v>1608763274730</v>
      </c>
      <c r="SQ14" s="43">
        <v>0</v>
      </c>
      <c r="SR14" s="43">
        <v>47</v>
      </c>
      <c r="SS14" s="43">
        <v>1.0489999999999999</v>
      </c>
      <c r="ST14" s="43">
        <v>1</v>
      </c>
      <c r="SU14" s="43">
        <v>0</v>
      </c>
      <c r="SV14" s="43">
        <v>0</v>
      </c>
      <c r="SW14" s="43">
        <v>25</v>
      </c>
      <c r="SX14" s="43">
        <v>23.72</v>
      </c>
      <c r="SY14" s="43">
        <v>0</v>
      </c>
      <c r="TA14" s="43">
        <v>723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516</v>
      </c>
      <c r="TS14" s="43">
        <v>515</v>
      </c>
      <c r="TT14" s="43">
        <v>515</v>
      </c>
      <c r="TU14" s="43">
        <v>519</v>
      </c>
      <c r="TV14" s="43">
        <v>512</v>
      </c>
      <c r="TW14" s="43">
        <v>517</v>
      </c>
      <c r="TX14" s="43">
        <v>515</v>
      </c>
      <c r="TY14" s="43">
        <v>515</v>
      </c>
      <c r="TZ14" s="43">
        <v>517</v>
      </c>
      <c r="UA14" s="43">
        <v>521</v>
      </c>
      <c r="UB14" s="43">
        <v>515</v>
      </c>
      <c r="UC14" s="43">
        <v>518</v>
      </c>
      <c r="UD14" s="43">
        <v>515</v>
      </c>
      <c r="UE14" s="43">
        <v>512</v>
      </c>
      <c r="UF14" s="43">
        <v>515</v>
      </c>
      <c r="UG14" s="43">
        <v>516</v>
      </c>
      <c r="UH14" s="43">
        <v>514</v>
      </c>
      <c r="UI14" s="43">
        <v>517</v>
      </c>
      <c r="UJ14" s="43">
        <v>516</v>
      </c>
      <c r="UK14" s="43">
        <v>517</v>
      </c>
      <c r="UL14" s="43">
        <v>0</v>
      </c>
      <c r="UM14" s="43">
        <v>0</v>
      </c>
      <c r="UN14" s="43">
        <v>0</v>
      </c>
      <c r="UO14" s="43">
        <v>0</v>
      </c>
      <c r="UP14" s="43">
        <v>515</v>
      </c>
      <c r="UQ14" s="43">
        <v>515</v>
      </c>
      <c r="UR14" s="43">
        <v>521</v>
      </c>
      <c r="US14" s="43">
        <v>520</v>
      </c>
      <c r="UT14" s="43">
        <v>512</v>
      </c>
      <c r="UU14" s="43">
        <v>512</v>
      </c>
      <c r="UV14" s="43">
        <v>0</v>
      </c>
      <c r="UW14" s="43">
        <v>356</v>
      </c>
      <c r="UX14" s="43">
        <v>107</v>
      </c>
      <c r="UY14" s="43">
        <v>0</v>
      </c>
      <c r="UZ14" s="43">
        <v>0</v>
      </c>
      <c r="VA14" s="43">
        <v>8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4284773</v>
      </c>
      <c r="XA14" s="43">
        <v>0</v>
      </c>
      <c r="XD14" s="43">
        <v>0</v>
      </c>
      <c r="XF14" s="43">
        <v>2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54.6</v>
      </c>
      <c r="XO14" s="43">
        <v>49.6</v>
      </c>
      <c r="XR14" s="43">
        <v>54.3</v>
      </c>
      <c r="XS14" s="43">
        <v>54.9</v>
      </c>
      <c r="XT14" s="43">
        <v>55.2</v>
      </c>
      <c r="XU14" s="43">
        <v>19.5</v>
      </c>
      <c r="XZ14" s="43">
        <v>7</v>
      </c>
      <c r="YA14" s="43">
        <v>1606659591673</v>
      </c>
      <c r="YC14" s="43">
        <v>3067</v>
      </c>
      <c r="YD14" s="43">
        <v>-0.999</v>
      </c>
      <c r="YE14" s="43">
        <v>50</v>
      </c>
      <c r="YF14" s="43">
        <v>0</v>
      </c>
      <c r="YG14" s="43">
        <v>10143</v>
      </c>
      <c r="YH14" s="43">
        <v>5866</v>
      </c>
      <c r="YI14" s="43">
        <v>10163</v>
      </c>
      <c r="YJ14" s="43">
        <v>5854</v>
      </c>
      <c r="YK14" s="43">
        <v>10176</v>
      </c>
      <c r="YL14" s="43">
        <v>5878</v>
      </c>
      <c r="YM14" s="43">
        <v>10159</v>
      </c>
      <c r="YN14" s="43">
        <v>5874</v>
      </c>
      <c r="YO14" s="43">
        <v>10161</v>
      </c>
      <c r="YP14" s="43">
        <v>5857</v>
      </c>
      <c r="YQ14" s="43">
        <v>10187</v>
      </c>
      <c r="YR14" s="43">
        <v>5877</v>
      </c>
      <c r="YS14" s="43">
        <v>0</v>
      </c>
      <c r="YT14" s="43">
        <v>125390</v>
      </c>
      <c r="YU14" s="43">
        <v>3058</v>
      </c>
      <c r="YV14" s="43">
        <v>41</v>
      </c>
      <c r="YW14" s="43">
        <v>8.4000000000000005E-2</v>
      </c>
      <c r="YX14" s="43">
        <v>11847</v>
      </c>
      <c r="YY14" s="43">
        <v>2.34</v>
      </c>
      <c r="YZ14" s="43">
        <v>-22.2</v>
      </c>
      <c r="ZA14" s="43">
        <v>4.08</v>
      </c>
      <c r="ZB14" s="43">
        <v>1.04</v>
      </c>
      <c r="ZD14" s="43">
        <v>0</v>
      </c>
      <c r="ZE14" s="43">
        <v>84.5</v>
      </c>
      <c r="ZF14" s="43">
        <v>65.400000000000006</v>
      </c>
      <c r="ZG14" s="43">
        <v>0</v>
      </c>
      <c r="ZH14" s="43">
        <v>60</v>
      </c>
      <c r="ZI14" s="43">
        <v>59.5</v>
      </c>
      <c r="ZJ14" s="43">
        <v>59.4</v>
      </c>
      <c r="ZK14" s="43">
        <v>0</v>
      </c>
      <c r="ZL14" s="43">
        <v>0</v>
      </c>
      <c r="ZM14" s="43">
        <v>0</v>
      </c>
      <c r="ZN14" s="43">
        <v>24.4</v>
      </c>
      <c r="ZO14" s="43">
        <v>24.4</v>
      </c>
      <c r="ZP14" s="43">
        <v>24.4</v>
      </c>
      <c r="ZQ14" s="43">
        <v>24.4</v>
      </c>
      <c r="ZR14" s="43">
        <v>24.4</v>
      </c>
      <c r="ZS14" s="43">
        <v>24.4</v>
      </c>
      <c r="ZT14" s="43">
        <v>24.4</v>
      </c>
      <c r="ZU14" s="43">
        <v>24.4</v>
      </c>
      <c r="ZV14" s="43">
        <v>24.4</v>
      </c>
      <c r="ZW14" s="43">
        <v>24.4</v>
      </c>
      <c r="ZX14" s="43">
        <v>24.4</v>
      </c>
      <c r="ZY14" s="43">
        <v>24.4</v>
      </c>
      <c r="ZZ14" s="43">
        <v>24.4</v>
      </c>
      <c r="AAA14" s="43">
        <v>24.4</v>
      </c>
      <c r="AAB14" s="43">
        <v>24.4</v>
      </c>
      <c r="AAC14" s="43">
        <v>24.4</v>
      </c>
      <c r="AAD14" s="43">
        <v>24.4</v>
      </c>
      <c r="AAE14" s="43">
        <v>24.4</v>
      </c>
      <c r="AAF14" s="43">
        <v>24.4</v>
      </c>
      <c r="AAG14" s="43">
        <v>24.4</v>
      </c>
      <c r="AAH14" s="43">
        <v>24.4</v>
      </c>
      <c r="AAI14" s="43">
        <v>0</v>
      </c>
      <c r="AAJ14" s="43">
        <v>0</v>
      </c>
      <c r="AAK14" s="43">
        <v>0</v>
      </c>
      <c r="AAL14" s="43">
        <v>0</v>
      </c>
      <c r="AAM14" s="43">
        <v>60.8</v>
      </c>
      <c r="AAN14" s="43">
        <v>79</v>
      </c>
      <c r="AAO14" s="43">
        <v>0</v>
      </c>
      <c r="AAP14" s="43">
        <v>0</v>
      </c>
      <c r="AAQ14" s="43">
        <v>58.3</v>
      </c>
      <c r="AAR14" s="43">
        <v>59.2</v>
      </c>
      <c r="AAS14" s="43">
        <v>60.7</v>
      </c>
      <c r="AAT14" s="43">
        <v>78</v>
      </c>
      <c r="AAU14" s="43">
        <v>74.599999999999994</v>
      </c>
      <c r="AAV14" s="43">
        <v>74.8</v>
      </c>
      <c r="AAW14" s="43">
        <v>72.8</v>
      </c>
      <c r="AAX14" s="43">
        <v>72.5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6471.3</v>
      </c>
      <c r="ACJ14" s="43">
        <v>6471.4</v>
      </c>
      <c r="ACK14" s="43">
        <v>0</v>
      </c>
      <c r="ACL14" s="43">
        <v>0</v>
      </c>
      <c r="ACM14" s="43">
        <v>6471.3</v>
      </c>
      <c r="ACN14" s="43">
        <v>6471.4</v>
      </c>
      <c r="ACO14" s="43">
        <v>6471.3</v>
      </c>
      <c r="ACP14" s="43">
        <v>6471.3</v>
      </c>
      <c r="ACQ14" s="43">
        <v>6471.4</v>
      </c>
      <c r="ACR14" s="43">
        <v>6471.3</v>
      </c>
      <c r="ACS14" s="43">
        <v>6471.4</v>
      </c>
      <c r="ACT14" s="43">
        <v>6471.4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-22.5</v>
      </c>
      <c r="AGO14" s="43">
        <v>-22.5</v>
      </c>
      <c r="AGP14" s="43">
        <v>-22.5</v>
      </c>
      <c r="AGQ14" s="43">
        <v>-22.5</v>
      </c>
      <c r="AGR14" s="43">
        <v>-22.5</v>
      </c>
      <c r="AGS14" s="43">
        <v>-22.5</v>
      </c>
      <c r="AGT14" s="43">
        <v>-22.5</v>
      </c>
      <c r="AGU14" s="43">
        <v>-22.5</v>
      </c>
      <c r="AGV14" s="43">
        <v>-22.5</v>
      </c>
      <c r="AGW14" s="43">
        <v>-22.5</v>
      </c>
      <c r="AGX14" s="43">
        <v>-22.5</v>
      </c>
      <c r="AGY14" s="43">
        <v>-22.5</v>
      </c>
      <c r="AGZ14" s="43">
        <v>-22.5</v>
      </c>
      <c r="AHA14" s="43">
        <v>-22.5</v>
      </c>
      <c r="AHB14" s="43">
        <v>-22.5</v>
      </c>
      <c r="AHC14" s="43">
        <v>-22.5</v>
      </c>
      <c r="AHD14" s="43">
        <v>-22.5</v>
      </c>
      <c r="AHE14" s="43">
        <v>-22.5</v>
      </c>
      <c r="AHF14" s="43">
        <v>-22.5</v>
      </c>
      <c r="AHG14" s="43">
        <v>-22.5</v>
      </c>
      <c r="AHH14" s="43">
        <v>0</v>
      </c>
      <c r="AHI14" s="43">
        <v>0</v>
      </c>
      <c r="AHJ14" s="43">
        <v>0</v>
      </c>
      <c r="AHK14" s="43">
        <v>0</v>
      </c>
      <c r="AHL14" s="43">
        <v>141</v>
      </c>
      <c r="AHM14" s="43">
        <v>174</v>
      </c>
      <c r="AHN14" s="43">
        <v>94</v>
      </c>
      <c r="AHO14" s="43">
        <v>141</v>
      </c>
      <c r="AHP14" s="43">
        <v>94</v>
      </c>
      <c r="AHQ14" s="43">
        <v>126</v>
      </c>
      <c r="AHR14" s="43">
        <v>126</v>
      </c>
      <c r="AHS14" s="43">
        <v>220</v>
      </c>
      <c r="AHT14" s="43">
        <v>110</v>
      </c>
      <c r="AHU14" s="43">
        <v>141</v>
      </c>
      <c r="AHV14" s="43">
        <v>189</v>
      </c>
      <c r="AHW14" s="43">
        <v>79</v>
      </c>
      <c r="AHX14" s="43">
        <v>94</v>
      </c>
      <c r="AHY14" s="43">
        <v>110</v>
      </c>
      <c r="AHZ14" s="43">
        <v>79</v>
      </c>
      <c r="AIA14" s="43">
        <v>158</v>
      </c>
      <c r="AIB14" s="43">
        <v>126</v>
      </c>
      <c r="AIC14" s="43">
        <v>141</v>
      </c>
      <c r="AID14" s="43">
        <v>141</v>
      </c>
      <c r="AIE14" s="43">
        <v>141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256</v>
      </c>
      <c r="AKN14" s="43">
        <v>378</v>
      </c>
      <c r="AKO14" s="43">
        <v>354</v>
      </c>
      <c r="AKP14" s="43">
        <v>378</v>
      </c>
      <c r="AKQ14" s="43">
        <v>378</v>
      </c>
      <c r="AKR14" s="43">
        <v>341</v>
      </c>
      <c r="AKS14" s="43">
        <v>451</v>
      </c>
      <c r="AKT14" s="43">
        <v>341</v>
      </c>
      <c r="AKU14" s="43">
        <v>317</v>
      </c>
      <c r="AKV14" s="43">
        <v>293</v>
      </c>
      <c r="AKW14" s="43">
        <v>293</v>
      </c>
      <c r="AKX14" s="43">
        <v>329</v>
      </c>
      <c r="AKY14" s="43">
        <v>390</v>
      </c>
      <c r="AKZ14" s="43">
        <v>500</v>
      </c>
      <c r="ALA14" s="43">
        <v>402</v>
      </c>
      <c r="ALB14" s="43">
        <v>256</v>
      </c>
      <c r="ALC14" s="43">
        <v>341</v>
      </c>
      <c r="ALD14" s="43">
        <v>354</v>
      </c>
      <c r="ALE14" s="43">
        <v>268</v>
      </c>
      <c r="ALF14" s="43">
        <v>280</v>
      </c>
      <c r="ALG14" s="43">
        <v>0</v>
      </c>
      <c r="ALH14" s="43">
        <v>0</v>
      </c>
      <c r="ALI14" s="43">
        <v>0</v>
      </c>
      <c r="ALJ14" s="43">
        <v>0</v>
      </c>
      <c r="ALK14" s="43">
        <v>0</v>
      </c>
      <c r="ALL14" s="43">
        <v>4.05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19195.900000000001</v>
      </c>
      <c r="APJ14" s="43">
        <v>0</v>
      </c>
      <c r="APK14" s="43">
        <v>3889.7</v>
      </c>
      <c r="APL14" s="43">
        <v>0</v>
      </c>
      <c r="APM14" s="43">
        <v>175</v>
      </c>
      <c r="APN14" s="43">
        <v>0.02</v>
      </c>
      <c r="APO14" s="43">
        <v>0.02</v>
      </c>
      <c r="APP14" s="43">
        <v>-81</v>
      </c>
      <c r="APQ14" s="43">
        <v>1.04</v>
      </c>
      <c r="APR14" s="43">
        <v>1.04</v>
      </c>
      <c r="APS14" s="43">
        <v>10166</v>
      </c>
      <c r="APT14" s="43" t="s">
        <v>7674</v>
      </c>
      <c r="APU14" s="43" t="s">
        <v>7728</v>
      </c>
      <c r="APV14" s="43" t="s">
        <v>7674</v>
      </c>
      <c r="APW14" s="43" t="s">
        <v>7692</v>
      </c>
      <c r="APX14" s="43" t="s">
        <v>7691</v>
      </c>
      <c r="APY14" s="43" t="s">
        <v>7729</v>
      </c>
      <c r="APZ14" s="43" t="s">
        <v>7730</v>
      </c>
      <c r="AQA14" s="43" t="s">
        <v>7690</v>
      </c>
      <c r="AQB14" s="43" t="s">
        <v>7674</v>
      </c>
      <c r="AQC14" s="43" t="s">
        <v>7731</v>
      </c>
      <c r="AQD14" s="43" t="s">
        <v>7674</v>
      </c>
      <c r="AQE14" s="43" t="s">
        <v>7674</v>
      </c>
      <c r="AQF14" s="43" t="s">
        <v>7732</v>
      </c>
      <c r="AQG14" s="43" t="s">
        <v>7691</v>
      </c>
      <c r="AQH14" s="43" t="s">
        <v>7693</v>
      </c>
      <c r="AQI14" s="43" t="s">
        <v>7733</v>
      </c>
      <c r="AQJ14" s="43" t="s">
        <v>7734</v>
      </c>
      <c r="AQK14" s="43" t="s">
        <v>7696</v>
      </c>
      <c r="AQL14" s="43" t="s">
        <v>7674</v>
      </c>
      <c r="AQM14" s="43" t="s">
        <v>7696</v>
      </c>
      <c r="AQN14" s="43" t="s">
        <v>7735</v>
      </c>
      <c r="AQO14" s="43" t="s">
        <v>7671</v>
      </c>
      <c r="AQP14" s="43" t="s">
        <v>7671</v>
      </c>
      <c r="AQQ14" s="43" t="s">
        <v>7712</v>
      </c>
      <c r="AQR14" s="43" t="s">
        <v>7736</v>
      </c>
      <c r="AQS14" s="43" t="s">
        <v>7737</v>
      </c>
      <c r="AQT14" s="43" t="s">
        <v>7725</v>
      </c>
      <c r="AQU14" s="43" t="s">
        <v>7698</v>
      </c>
      <c r="AQV14" s="43" t="s">
        <v>7701</v>
      </c>
      <c r="AQW14" s="43" t="s">
        <v>7702</v>
      </c>
      <c r="AQX14" s="43" t="s">
        <v>20</v>
      </c>
      <c r="AQY14" s="43">
        <v>17</v>
      </c>
      <c r="AQZ14" s="43">
        <v>17.600000000000001</v>
      </c>
      <c r="ARA14" s="43">
        <v>18</v>
      </c>
      <c r="ARB14" s="43">
        <v>14.8</v>
      </c>
      <c r="ARC14" s="43">
        <v>17.899999999999999</v>
      </c>
      <c r="ARD14" s="43">
        <v>16.7</v>
      </c>
      <c r="ARE14" s="43">
        <v>17.7</v>
      </c>
      <c r="ARF14" s="43">
        <v>16.399999999999999</v>
      </c>
      <c r="ARG14" s="43">
        <v>18.7</v>
      </c>
      <c r="ARH14" s="43">
        <v>17.399999999999999</v>
      </c>
      <c r="ARI14" s="43">
        <v>17.600000000000001</v>
      </c>
      <c r="ARJ14" s="43">
        <v>16.600000000000001</v>
      </c>
      <c r="ARK14" s="43">
        <v>13.2</v>
      </c>
      <c r="ARL14" s="43">
        <v>15.5</v>
      </c>
      <c r="ARM14" s="43">
        <v>17.5</v>
      </c>
      <c r="ARN14" s="43">
        <v>16.7</v>
      </c>
      <c r="ARO14" s="43">
        <v>18.7</v>
      </c>
      <c r="ARP14" s="43">
        <v>17</v>
      </c>
      <c r="ARQ14" s="43">
        <v>17.100000000000001</v>
      </c>
      <c r="ARR14" s="43">
        <v>17.399999999999999</v>
      </c>
      <c r="ARS14" s="43">
        <v>18.3</v>
      </c>
      <c r="ART14" s="43">
        <v>0</v>
      </c>
      <c r="ARU14" s="43">
        <v>0</v>
      </c>
      <c r="ARV14" s="43">
        <v>0</v>
      </c>
      <c r="ARW14" s="43">
        <v>0</v>
      </c>
      <c r="ARX14" s="43">
        <v>18.7</v>
      </c>
      <c r="ARY14" s="43">
        <v>13.2</v>
      </c>
      <c r="ARZ14" s="43">
        <v>930</v>
      </c>
      <c r="ATE14" s="43">
        <v>-1</v>
      </c>
      <c r="ATF14" s="43">
        <v>3</v>
      </c>
      <c r="ATG14" s="43">
        <v>1</v>
      </c>
      <c r="ATH14" s="43" t="s">
        <v>7703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7703</v>
      </c>
      <c r="ATP14" s="43">
        <v>3233</v>
      </c>
      <c r="ATQ14" s="43">
        <v>1</v>
      </c>
      <c r="ATR14" s="43">
        <v>1607472000000</v>
      </c>
      <c r="ATS14" s="43" t="s">
        <v>7703</v>
      </c>
      <c r="ATT14" s="43" t="s">
        <v>7703</v>
      </c>
      <c r="ATU14" s="43" t="s">
        <v>7703</v>
      </c>
      <c r="ATV14" s="43">
        <v>0.04</v>
      </c>
      <c r="ATW14" s="43">
        <v>5.91</v>
      </c>
      <c r="ATX14" s="43">
        <v>14</v>
      </c>
      <c r="ATY14" s="43" t="s">
        <v>7703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7675</v>
      </c>
      <c r="AVF14" s="43">
        <v>50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50</v>
      </c>
      <c r="AVP14" s="43">
        <v>50</v>
      </c>
      <c r="AVQ14" s="43">
        <v>50</v>
      </c>
      <c r="AVR14" s="43">
        <v>50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4322</v>
      </c>
      <c r="FUY14" s="43">
        <v>2201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4916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4916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4916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3063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3065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-20.730000000000004</v>
      </c>
      <c r="IUL14" s="43">
        <v>4.0839999999999996</v>
      </c>
      <c r="IUM14" s="43">
        <v>0.1</v>
      </c>
      <c r="IUN14" s="43">
        <v>1.0277272727272726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0</v>
      </c>
      <c r="IVP14" s="43">
        <v>68.06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365</v>
      </c>
      <c r="IWP14" s="43">
        <v>368</v>
      </c>
      <c r="IWQ14" s="43">
        <v>369</v>
      </c>
      <c r="IWR14" s="43">
        <v>368</v>
      </c>
      <c r="IWS14" s="43">
        <v>370</v>
      </c>
      <c r="IWT14" s="43">
        <v>365</v>
      </c>
      <c r="IWU14" s="43">
        <v>366</v>
      </c>
      <c r="IWV14" s="43">
        <v>365</v>
      </c>
      <c r="IWW14" s="43">
        <v>363</v>
      </c>
      <c r="IWX14" s="43">
        <v>366</v>
      </c>
      <c r="IWY14" s="43">
        <v>370</v>
      </c>
      <c r="IWZ14" s="43">
        <v>365</v>
      </c>
      <c r="IXA14" s="43">
        <v>368</v>
      </c>
      <c r="IXB14" s="43">
        <v>0</v>
      </c>
      <c r="IXC14" s="43">
        <v>0</v>
      </c>
      <c r="IXD14" s="43">
        <v>0</v>
      </c>
      <c r="IXE14" s="43">
        <v>0</v>
      </c>
      <c r="IXF14" s="43">
        <v>368</v>
      </c>
      <c r="IXG14" s="43">
        <v>368</v>
      </c>
      <c r="IXH14" s="43">
        <v>367</v>
      </c>
      <c r="IXI14" s="43">
        <v>366</v>
      </c>
      <c r="IXJ14" s="43">
        <v>366</v>
      </c>
      <c r="IXK14" s="43">
        <v>364</v>
      </c>
      <c r="IXL14" s="43">
        <v>361</v>
      </c>
      <c r="IXM14" s="43">
        <v>516</v>
      </c>
      <c r="IXN14" s="43">
        <v>515</v>
      </c>
      <c r="IXO14" s="43">
        <v>516</v>
      </c>
      <c r="IXP14" s="43">
        <v>517</v>
      </c>
      <c r="IXQ14" s="43">
        <v>518</v>
      </c>
      <c r="IXR14" s="43">
        <v>518</v>
      </c>
      <c r="IXS14" s="43">
        <v>517</v>
      </c>
      <c r="IXT14" s="43">
        <v>515</v>
      </c>
      <c r="IXU14" s="43">
        <v>517</v>
      </c>
      <c r="IXV14" s="43">
        <v>518</v>
      </c>
      <c r="IXW14" s="43">
        <v>517</v>
      </c>
      <c r="IXX14" s="43">
        <v>515</v>
      </c>
      <c r="IXY14" s="43">
        <v>518</v>
      </c>
      <c r="IXZ14" s="43">
        <v>0</v>
      </c>
      <c r="IYA14" s="43">
        <v>0</v>
      </c>
      <c r="IYB14" s="43">
        <v>0</v>
      </c>
      <c r="IYC14" s="43">
        <v>0</v>
      </c>
      <c r="IYD14" s="43">
        <v>515</v>
      </c>
      <c r="IYE14" s="43">
        <v>515</v>
      </c>
      <c r="IYF14" s="43">
        <v>516</v>
      </c>
      <c r="IYG14" s="43">
        <v>515</v>
      </c>
      <c r="IYH14" s="43">
        <v>516</v>
      </c>
      <c r="IYI14" s="43">
        <v>515</v>
      </c>
      <c r="IYJ14" s="43">
        <v>515</v>
      </c>
      <c r="IYK14" s="43">
        <v>6776</v>
      </c>
      <c r="IYL14" s="43" t="s">
        <v>7676</v>
      </c>
      <c r="IYM14" s="43">
        <v>30</v>
      </c>
      <c r="IYN14" s="43">
        <v>48</v>
      </c>
      <c r="IYO14" s="43">
        <v>47</v>
      </c>
      <c r="IYP14" s="43">
        <v>47</v>
      </c>
      <c r="IYQ14" s="43">
        <v>47</v>
      </c>
      <c r="IYR14" s="43">
        <v>47</v>
      </c>
      <c r="IYS14" s="43">
        <v>47</v>
      </c>
      <c r="IYT14" s="43">
        <v>47</v>
      </c>
      <c r="IYU14" s="43">
        <v>49</v>
      </c>
      <c r="IYV14" s="43">
        <v>46</v>
      </c>
      <c r="IYW14" s="43">
        <v>49</v>
      </c>
      <c r="IYX14" s="43">
        <v>47</v>
      </c>
      <c r="IYY14" s="43">
        <v>46</v>
      </c>
      <c r="IYZ14" s="43">
        <v>46</v>
      </c>
      <c r="IZA14" s="43">
        <v>47</v>
      </c>
      <c r="IZB14" s="43">
        <v>47</v>
      </c>
      <c r="IZC14" s="43">
        <v>47</v>
      </c>
      <c r="IZD14" s="43">
        <v>47</v>
      </c>
      <c r="IZE14" s="43">
        <v>49</v>
      </c>
      <c r="IZF14" s="43">
        <v>48</v>
      </c>
      <c r="IZG14" s="43">
        <v>47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1507</v>
      </c>
      <c r="JAG14" s="43">
        <v>1242</v>
      </c>
      <c r="JAH14" s="43">
        <v>1940</v>
      </c>
      <c r="JAI14" s="43">
        <v>1390</v>
      </c>
      <c r="JAJ14" s="43">
        <v>1830</v>
      </c>
      <c r="JAK14" s="43">
        <v>1517</v>
      </c>
      <c r="JAL14" s="43">
        <v>1982</v>
      </c>
      <c r="JAM14" s="43">
        <v>1230</v>
      </c>
      <c r="JAN14" s="43">
        <v>1466</v>
      </c>
      <c r="JAO14" s="43">
        <v>1406</v>
      </c>
      <c r="JAP14" s="43">
        <v>1892</v>
      </c>
      <c r="JAQ14" s="43">
        <v>1549</v>
      </c>
      <c r="JAR14" s="43">
        <v>1966</v>
      </c>
      <c r="JAS14" s="43">
        <v>1284</v>
      </c>
      <c r="JAT14" s="43">
        <v>1701</v>
      </c>
      <c r="JAU14" s="43">
        <v>1139</v>
      </c>
      <c r="JAV14" s="43">
        <v>1701</v>
      </c>
      <c r="JAW14" s="43">
        <v>1591</v>
      </c>
      <c r="JAX14" s="43">
        <v>1519</v>
      </c>
      <c r="JAY14" s="43">
        <v>3294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158</v>
      </c>
      <c r="JBZ14" s="43">
        <v>0</v>
      </c>
      <c r="JCA14" s="43">
        <v>0</v>
      </c>
      <c r="JCB14" s="43">
        <v>0</v>
      </c>
      <c r="JCC14" s="43">
        <v>187</v>
      </c>
      <c r="JCD14" s="43">
        <v>0</v>
      </c>
      <c r="JCE14" s="43">
        <v>0</v>
      </c>
      <c r="JCF14" s="43">
        <v>0</v>
      </c>
      <c r="JCG14" s="43">
        <v>1068</v>
      </c>
      <c r="JCH14" s="43">
        <v>0</v>
      </c>
      <c r="JCI14" s="43">
        <v>0</v>
      </c>
      <c r="JCJ14" s="43">
        <v>0</v>
      </c>
      <c r="JCK14" s="43">
        <v>6</v>
      </c>
      <c r="JCL14" s="43">
        <v>0</v>
      </c>
      <c r="JCM14" s="43">
        <v>0</v>
      </c>
      <c r="JCN14" s="43">
        <v>0</v>
      </c>
      <c r="JCO14" s="43">
        <v>2.0649999999999999</v>
      </c>
      <c r="JCS14" s="43">
        <v>61.5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1</v>
      </c>
      <c r="JMN14" s="43">
        <v>1</v>
      </c>
      <c r="JMO14" s="43">
        <v>17</v>
      </c>
      <c r="JMP14" s="43">
        <v>0</v>
      </c>
      <c r="JMQ14" s="43">
        <v>99.9</v>
      </c>
      <c r="JMR14" s="43">
        <v>0</v>
      </c>
      <c r="JMS14" s="43">
        <v>0</v>
      </c>
      <c r="JMT14" s="43">
        <v>0</v>
      </c>
      <c r="JMU14" s="43">
        <v>0</v>
      </c>
      <c r="JMV14" s="43">
        <v>24.7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4.05</v>
      </c>
      <c r="JNE14" s="112">
        <v>0</v>
      </c>
      <c r="JNF14" s="112">
        <v>0</v>
      </c>
      <c r="JNG14" s="112">
        <v>0</v>
      </c>
      <c r="JNH14" s="112">
        <v>0</v>
      </c>
      <c r="JNJ14" s="112">
        <v>99.9</v>
      </c>
      <c r="JNK14" s="112">
        <v>99.9</v>
      </c>
      <c r="JNL14" s="112">
        <v>99.9</v>
      </c>
      <c r="JNM14" s="112">
        <v>99.9</v>
      </c>
      <c r="JNN14" s="112">
        <v>24.7</v>
      </c>
      <c r="JNO14" s="112">
        <v>24.7</v>
      </c>
      <c r="JNP14" s="112">
        <v>24.7</v>
      </c>
      <c r="JNQ14" s="112">
        <v>24.7</v>
      </c>
      <c r="JNS14" s="112">
        <v>1500</v>
      </c>
      <c r="JNT14" s="112">
        <v>1500</v>
      </c>
      <c r="JNV14" s="112">
        <v>49.8</v>
      </c>
      <c r="JNY14" s="112">
        <v>0</v>
      </c>
      <c r="JNZ14" s="112">
        <v>0</v>
      </c>
      <c r="JOA14" s="112" t="s">
        <v>9</v>
      </c>
    </row>
    <row r="15" spans="1:7258" ht="15" customHeight="1" x14ac:dyDescent="0.2">
      <c r="A15" s="205">
        <v>10</v>
      </c>
      <c r="F15" s="43" t="s">
        <v>8268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-1</v>
      </c>
      <c r="S15" s="43">
        <v>0</v>
      </c>
      <c r="T15" s="43">
        <v>7.75</v>
      </c>
      <c r="U15" s="43">
        <v>0</v>
      </c>
      <c r="V15" s="43">
        <v>0</v>
      </c>
      <c r="W15" s="43">
        <v>0.93</v>
      </c>
      <c r="X15" s="43">
        <v>31.3</v>
      </c>
      <c r="Y15" s="43">
        <v>0</v>
      </c>
      <c r="AC15" s="43">
        <v>0</v>
      </c>
      <c r="AD15" s="43">
        <v>27.6</v>
      </c>
      <c r="AE15" s="43">
        <v>0</v>
      </c>
      <c r="AF15" s="43">
        <v>0</v>
      </c>
      <c r="AG15" s="43">
        <v>0.05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7721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-940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0.05</v>
      </c>
      <c r="EV15" s="43">
        <v>0.02</v>
      </c>
      <c r="FA15" s="43">
        <v>18084288</v>
      </c>
      <c r="FB15" s="43">
        <v>0</v>
      </c>
      <c r="FC15" s="43">
        <v>291571</v>
      </c>
      <c r="FD15" s="43">
        <v>213653</v>
      </c>
      <c r="FE15" s="43">
        <v>508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738</v>
      </c>
      <c r="FY15" s="43">
        <v>40.700000000000003</v>
      </c>
      <c r="FZ15" s="43">
        <v>0</v>
      </c>
      <c r="GA15" s="43">
        <v>60</v>
      </c>
      <c r="GB15" s="43">
        <v>43.2</v>
      </c>
      <c r="GC15" s="43">
        <v>5</v>
      </c>
      <c r="GD15" s="43">
        <v>60</v>
      </c>
      <c r="GE15" s="43">
        <v>54.6</v>
      </c>
      <c r="GF15" s="43">
        <v>0</v>
      </c>
      <c r="GG15" s="43">
        <v>31.3</v>
      </c>
      <c r="GH15" s="43">
        <v>31.3</v>
      </c>
      <c r="GI15" s="43">
        <v>40</v>
      </c>
      <c r="GJ15" s="43">
        <v>1</v>
      </c>
      <c r="GK15" s="43">
        <v>1</v>
      </c>
      <c r="GL15" s="43">
        <v>48</v>
      </c>
      <c r="GM15" s="43">
        <v>105</v>
      </c>
      <c r="GN15" s="43">
        <v>61.8</v>
      </c>
      <c r="GO15" s="43">
        <v>35</v>
      </c>
      <c r="GP15" s="43">
        <v>30</v>
      </c>
      <c r="GQ15" s="43">
        <v>5.9</v>
      </c>
      <c r="GR15" s="43">
        <v>0</v>
      </c>
      <c r="GS15" s="43">
        <v>75</v>
      </c>
      <c r="GT15" s="43">
        <v>63.3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13.2</v>
      </c>
      <c r="HA15" s="43">
        <v>10</v>
      </c>
      <c r="HB15" s="43">
        <v>40</v>
      </c>
      <c r="HC15" s="43">
        <v>16.2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41.5</v>
      </c>
      <c r="HU15" s="43">
        <v>47.6</v>
      </c>
      <c r="HV15" s="43">
        <v>29.5</v>
      </c>
      <c r="HW15" s="43">
        <v>22.8</v>
      </c>
      <c r="HX15" s="43">
        <v>5.9</v>
      </c>
      <c r="HY15" s="43">
        <v>13.2</v>
      </c>
      <c r="HZ15" s="43">
        <v>0</v>
      </c>
      <c r="IA15" s="43">
        <v>15.9</v>
      </c>
      <c r="IB15" s="43">
        <v>16.2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0</v>
      </c>
      <c r="II15" s="43">
        <v>6.83</v>
      </c>
      <c r="IJ15" s="43">
        <v>3.5</v>
      </c>
      <c r="IK15" s="43">
        <v>225</v>
      </c>
      <c r="IL15" s="43">
        <v>26.76</v>
      </c>
      <c r="IM15" s="43">
        <v>26.77</v>
      </c>
      <c r="IN15" s="43">
        <v>26.77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51</v>
      </c>
      <c r="KE15" s="43">
        <v>51</v>
      </c>
      <c r="KF15" s="43">
        <v>51</v>
      </c>
      <c r="KG15" s="43">
        <v>51</v>
      </c>
      <c r="KH15" s="43">
        <v>2</v>
      </c>
      <c r="KI15" s="43">
        <v>51</v>
      </c>
      <c r="KJ15" s="43">
        <v>51</v>
      </c>
      <c r="KK15" s="43">
        <v>51</v>
      </c>
      <c r="KL15" s="43">
        <v>51</v>
      </c>
      <c r="KM15" s="43">
        <v>51</v>
      </c>
      <c r="KN15" s="43">
        <v>51</v>
      </c>
      <c r="KO15" s="43">
        <v>51</v>
      </c>
      <c r="KP15" s="43">
        <v>51</v>
      </c>
      <c r="KQ15" s="43">
        <v>51</v>
      </c>
      <c r="KR15" s="43">
        <v>51</v>
      </c>
      <c r="KS15" s="43">
        <v>51</v>
      </c>
      <c r="KT15" s="43">
        <v>51</v>
      </c>
      <c r="KU15" s="43">
        <v>51</v>
      </c>
      <c r="KV15" s="43">
        <v>51</v>
      </c>
      <c r="KW15" s="43">
        <v>51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0.6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223.8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-0.4</v>
      </c>
      <c r="SH15" s="43">
        <v>-1.1000000000000001</v>
      </c>
      <c r="SI15" s="43">
        <v>0</v>
      </c>
      <c r="SJ15" s="43">
        <v>2.2400000000000002</v>
      </c>
      <c r="SK15" s="43">
        <v>0.02</v>
      </c>
      <c r="SL15" s="43">
        <v>170</v>
      </c>
      <c r="SM15" s="43">
        <v>211</v>
      </c>
      <c r="SN15" s="43">
        <v>150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67</v>
      </c>
      <c r="TS15" s="43">
        <v>68</v>
      </c>
      <c r="TT15" s="43">
        <v>70</v>
      </c>
      <c r="TU15" s="43">
        <v>70</v>
      </c>
      <c r="TV15" s="43">
        <v>69</v>
      </c>
      <c r="TW15" s="43">
        <v>70</v>
      </c>
      <c r="TX15" s="43">
        <v>66</v>
      </c>
      <c r="TY15" s="43">
        <v>65</v>
      </c>
      <c r="TZ15" s="43">
        <v>66</v>
      </c>
      <c r="UA15" s="43">
        <v>64</v>
      </c>
      <c r="UB15" s="43">
        <v>66</v>
      </c>
      <c r="UC15" s="43">
        <v>66</v>
      </c>
      <c r="UD15" s="43">
        <v>69</v>
      </c>
      <c r="UE15" s="43">
        <v>68</v>
      </c>
      <c r="UF15" s="43">
        <v>68</v>
      </c>
      <c r="UG15" s="43">
        <v>72</v>
      </c>
      <c r="UH15" s="43">
        <v>69</v>
      </c>
      <c r="UI15" s="43">
        <v>67</v>
      </c>
      <c r="UJ15" s="43">
        <v>65</v>
      </c>
      <c r="UK15" s="43">
        <v>62</v>
      </c>
      <c r="UL15" s="43">
        <v>0</v>
      </c>
      <c r="UM15" s="43">
        <v>0</v>
      </c>
      <c r="UN15" s="43">
        <v>0</v>
      </c>
      <c r="UO15" s="43">
        <v>0</v>
      </c>
      <c r="UP15" s="43">
        <v>67</v>
      </c>
      <c r="UQ15" s="43">
        <v>590</v>
      </c>
      <c r="UR15" s="43">
        <v>72</v>
      </c>
      <c r="US15" s="43">
        <v>595</v>
      </c>
      <c r="UT15" s="43">
        <v>62</v>
      </c>
      <c r="UU15" s="43">
        <v>571</v>
      </c>
      <c r="UV15" s="43">
        <v>0</v>
      </c>
      <c r="UW15" s="43">
        <v>140</v>
      </c>
      <c r="UX15" s="43">
        <v>48</v>
      </c>
      <c r="UY15" s="43">
        <v>0</v>
      </c>
      <c r="UZ15" s="43">
        <v>0</v>
      </c>
      <c r="VA15" s="43">
        <v>24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4276240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25.9</v>
      </c>
      <c r="XO15" s="43">
        <v>24.2</v>
      </c>
      <c r="XR15" s="43">
        <v>26.2</v>
      </c>
      <c r="XS15" s="43">
        <v>26.5</v>
      </c>
      <c r="XT15" s="43">
        <v>26.8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0.999</v>
      </c>
      <c r="YE15" s="43">
        <v>0</v>
      </c>
      <c r="YF15" s="43">
        <v>0</v>
      </c>
      <c r="YG15" s="43">
        <v>10143</v>
      </c>
      <c r="YH15" s="43">
        <v>5866</v>
      </c>
      <c r="YI15" s="43">
        <v>10162</v>
      </c>
      <c r="YJ15" s="43">
        <v>5855</v>
      </c>
      <c r="YK15" s="43">
        <v>10175</v>
      </c>
      <c r="YL15" s="43">
        <v>5877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2.02</v>
      </c>
      <c r="YZ15" s="43">
        <v>0.2</v>
      </c>
      <c r="ZA15" s="43">
        <v>0.06</v>
      </c>
      <c r="ZB15" s="43">
        <v>-0.02</v>
      </c>
      <c r="ZD15" s="43">
        <v>0</v>
      </c>
      <c r="ZE15" s="43">
        <v>63.3</v>
      </c>
      <c r="ZF15" s="43">
        <v>31.5</v>
      </c>
      <c r="ZG15" s="43">
        <v>0</v>
      </c>
      <c r="ZH15" s="43">
        <v>43.2</v>
      </c>
      <c r="ZI15" s="43">
        <v>54.6</v>
      </c>
      <c r="ZJ15" s="43">
        <v>57.1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69.599999999999994</v>
      </c>
      <c r="AAN15" s="43">
        <v>64.3</v>
      </c>
      <c r="AAO15" s="43">
        <v>0</v>
      </c>
      <c r="AAP15" s="43">
        <v>0</v>
      </c>
      <c r="AAQ15" s="43">
        <v>72.2</v>
      </c>
      <c r="AAR15" s="43">
        <v>71.099999999999994</v>
      </c>
      <c r="AAS15" s="43">
        <v>71.2</v>
      </c>
      <c r="AAT15" s="43">
        <v>68.3</v>
      </c>
      <c r="AAU15" s="43">
        <v>71.099999999999994</v>
      </c>
      <c r="AAV15" s="43">
        <v>71.2</v>
      </c>
      <c r="AAW15" s="43">
        <v>71.7</v>
      </c>
      <c r="AAX15" s="43">
        <v>69.8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6480.7</v>
      </c>
      <c r="ACJ15" s="43">
        <v>6480.6</v>
      </c>
      <c r="ACK15" s="43">
        <v>0</v>
      </c>
      <c r="ACL15" s="43">
        <v>0</v>
      </c>
      <c r="ACM15" s="43">
        <v>6480.7</v>
      </c>
      <c r="ACN15" s="43">
        <v>6480.7</v>
      </c>
      <c r="ACO15" s="43">
        <v>6480.6</v>
      </c>
      <c r="ACP15" s="43">
        <v>6480.6</v>
      </c>
      <c r="ACQ15" s="43">
        <v>6480.6</v>
      </c>
      <c r="ACR15" s="43">
        <v>6480.6</v>
      </c>
      <c r="ACS15" s="43">
        <v>6480.6</v>
      </c>
      <c r="ACT15" s="43">
        <v>6480.6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0.64100000000000001</v>
      </c>
      <c r="ALL15" s="43">
        <v>0.28999999999999998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18860.900000000001</v>
      </c>
      <c r="APJ15" s="43">
        <v>0</v>
      </c>
      <c r="APK15" s="43">
        <v>3839.7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7674</v>
      </c>
      <c r="APU15" s="43" t="s">
        <v>7713</v>
      </c>
      <c r="APV15" s="43" t="s">
        <v>7714</v>
      </c>
      <c r="APW15" s="43" t="s">
        <v>7714</v>
      </c>
      <c r="APX15" s="43" t="s">
        <v>7714</v>
      </c>
      <c r="APY15" s="43" t="s">
        <v>7738</v>
      </c>
      <c r="APZ15" s="43" t="s">
        <v>7714</v>
      </c>
      <c r="AQA15" s="43" t="s">
        <v>7716</v>
      </c>
      <c r="AQB15" s="43" t="s">
        <v>7714</v>
      </c>
      <c r="AQC15" s="43" t="s">
        <v>7716</v>
      </c>
      <c r="AQD15" s="43" t="s">
        <v>7714</v>
      </c>
      <c r="AQE15" s="43" t="s">
        <v>7714</v>
      </c>
      <c r="AQF15" s="43" t="s">
        <v>7714</v>
      </c>
      <c r="AQG15" s="43" t="s">
        <v>7714</v>
      </c>
      <c r="AQH15" s="43" t="s">
        <v>7717</v>
      </c>
      <c r="AQI15" s="43" t="s">
        <v>7715</v>
      </c>
      <c r="AQJ15" s="43" t="s">
        <v>7714</v>
      </c>
      <c r="AQK15" s="43" t="s">
        <v>7718</v>
      </c>
      <c r="AQL15" s="43" t="s">
        <v>7714</v>
      </c>
      <c r="AQM15" s="43" t="s">
        <v>7718</v>
      </c>
      <c r="AQN15" s="43" t="s">
        <v>7716</v>
      </c>
      <c r="AQO15" s="43" t="s">
        <v>7714</v>
      </c>
      <c r="AQP15" s="43" t="s">
        <v>7714</v>
      </c>
      <c r="AQQ15" s="43" t="s">
        <v>7719</v>
      </c>
      <c r="AQR15" s="43" t="s">
        <v>7714</v>
      </c>
      <c r="AQS15" s="43" t="s">
        <v>7739</v>
      </c>
      <c r="AQT15" s="43" t="s">
        <v>7714</v>
      </c>
      <c r="AQU15" s="43" t="s">
        <v>7714</v>
      </c>
      <c r="AQV15" s="43" t="s">
        <v>7720</v>
      </c>
      <c r="AQW15" s="43" t="s">
        <v>7714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7703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7703</v>
      </c>
      <c r="ATP15" s="43">
        <v>3190</v>
      </c>
      <c r="ATQ15" s="43">
        <v>1</v>
      </c>
      <c r="ATR15" s="43">
        <v>1607472000000</v>
      </c>
      <c r="ATS15" s="43" t="s">
        <v>7703</v>
      </c>
      <c r="ATT15" s="43" t="s">
        <v>7703</v>
      </c>
      <c r="ATU15" s="43" t="s">
        <v>7703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7740</v>
      </c>
      <c r="AVF15" s="43">
        <v>40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0</v>
      </c>
      <c r="AVO15" s="43">
        <v>0</v>
      </c>
      <c r="AVP15" s="43">
        <v>0</v>
      </c>
      <c r="AVQ15" s="43">
        <v>50.01</v>
      </c>
      <c r="AVR15" s="43">
        <v>50.01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369</v>
      </c>
      <c r="IWP15" s="43">
        <v>367</v>
      </c>
      <c r="IWQ15" s="43">
        <v>365</v>
      </c>
      <c r="IWR15" s="43">
        <v>370</v>
      </c>
      <c r="IWS15" s="43">
        <v>380</v>
      </c>
      <c r="IWT15" s="43">
        <v>369</v>
      </c>
      <c r="IWU15" s="43">
        <v>368</v>
      </c>
      <c r="IWV15" s="43">
        <v>382</v>
      </c>
      <c r="IWW15" s="43">
        <v>370</v>
      </c>
      <c r="IWX15" s="43">
        <v>386</v>
      </c>
      <c r="IWY15" s="43">
        <v>370</v>
      </c>
      <c r="IWZ15" s="43">
        <v>367</v>
      </c>
      <c r="IXA15" s="43">
        <v>380</v>
      </c>
      <c r="IXB15" s="43">
        <v>0</v>
      </c>
      <c r="IXC15" s="43">
        <v>0</v>
      </c>
      <c r="IXD15" s="43">
        <v>0</v>
      </c>
      <c r="IXE15" s="43">
        <v>0</v>
      </c>
      <c r="IXF15" s="43">
        <v>368</v>
      </c>
      <c r="IXG15" s="43">
        <v>385</v>
      </c>
      <c r="IXH15" s="43">
        <v>368</v>
      </c>
      <c r="IXI15" s="43">
        <v>377</v>
      </c>
      <c r="IXJ15" s="43">
        <v>371</v>
      </c>
      <c r="IXK15" s="43">
        <v>375</v>
      </c>
      <c r="IXL15" s="43">
        <v>365</v>
      </c>
      <c r="IXM15" s="43">
        <v>518</v>
      </c>
      <c r="IXN15" s="43">
        <v>516</v>
      </c>
      <c r="IXO15" s="43">
        <v>517</v>
      </c>
      <c r="IXP15" s="43">
        <v>517</v>
      </c>
      <c r="IXQ15" s="43">
        <v>515</v>
      </c>
      <c r="IXR15" s="43">
        <v>518</v>
      </c>
      <c r="IXS15" s="43">
        <v>519</v>
      </c>
      <c r="IXT15" s="43">
        <v>523</v>
      </c>
      <c r="IXU15" s="43">
        <v>523</v>
      </c>
      <c r="IXV15" s="43">
        <v>520</v>
      </c>
      <c r="IXW15" s="43">
        <v>519</v>
      </c>
      <c r="IXX15" s="43">
        <v>516</v>
      </c>
      <c r="IXY15" s="43">
        <v>519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517</v>
      </c>
      <c r="IYF15" s="43">
        <v>516</v>
      </c>
      <c r="IYG15" s="43">
        <v>516</v>
      </c>
      <c r="IYH15" s="43">
        <v>517</v>
      </c>
      <c r="IYI15" s="43">
        <v>516</v>
      </c>
      <c r="IYJ15" s="43">
        <v>515</v>
      </c>
      <c r="IYK15" s="43">
        <v>7637</v>
      </c>
      <c r="IYL15" s="43" t="s">
        <v>7676</v>
      </c>
      <c r="IYM15" s="43">
        <v>30</v>
      </c>
      <c r="IYN15" s="43">
        <v>48</v>
      </c>
      <c r="IYO15" s="43">
        <v>47</v>
      </c>
      <c r="IYP15" s="43">
        <v>48</v>
      </c>
      <c r="IYQ15" s="43">
        <v>48</v>
      </c>
      <c r="IYR15" s="43">
        <v>49</v>
      </c>
      <c r="IYS15" s="43">
        <v>46</v>
      </c>
      <c r="IYT15" s="43">
        <v>47</v>
      </c>
      <c r="IYU15" s="43">
        <v>47</v>
      </c>
      <c r="IYV15" s="43">
        <v>47</v>
      </c>
      <c r="IYW15" s="43">
        <v>47</v>
      </c>
      <c r="IYX15" s="43">
        <v>47</v>
      </c>
      <c r="IYY15" s="43">
        <v>47</v>
      </c>
      <c r="IYZ15" s="43">
        <v>47</v>
      </c>
      <c r="IZA15" s="43">
        <v>48</v>
      </c>
      <c r="IZB15" s="43">
        <v>45</v>
      </c>
      <c r="IZC15" s="43">
        <v>46</v>
      </c>
      <c r="IZD15" s="43">
        <v>48</v>
      </c>
      <c r="IZE15" s="43">
        <v>48</v>
      </c>
      <c r="IZF15" s="43">
        <v>50</v>
      </c>
      <c r="IZG15" s="43">
        <v>48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932</v>
      </c>
      <c r="JCH15" s="43">
        <v>0</v>
      </c>
      <c r="JCI15" s="43">
        <v>0</v>
      </c>
      <c r="JCJ15" s="43">
        <v>0</v>
      </c>
      <c r="JCK15" s="43">
        <v>29.5</v>
      </c>
      <c r="JCL15" s="43">
        <v>0</v>
      </c>
      <c r="JCM15" s="43">
        <v>0</v>
      </c>
      <c r="JCN15" s="43">
        <v>0</v>
      </c>
      <c r="JCO15" s="43">
        <v>1.3129999999999999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1</v>
      </c>
      <c r="JMM15" s="43">
        <v>0</v>
      </c>
      <c r="JMN15" s="43">
        <v>0</v>
      </c>
      <c r="JMO15" s="43">
        <v>5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0.93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40.700000000000003</v>
      </c>
      <c r="JNY15" s="112">
        <v>0</v>
      </c>
      <c r="JNZ15" s="112">
        <v>0</v>
      </c>
      <c r="JOA15" s="112" t="s">
        <v>9</v>
      </c>
    </row>
    <row r="16" spans="1:7258" ht="15" customHeight="1" x14ac:dyDescent="0.2">
      <c r="A16" s="205">
        <v>11</v>
      </c>
      <c r="F16" s="43" t="s">
        <v>8269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-0.92</v>
      </c>
      <c r="N16" s="43">
        <v>3.74</v>
      </c>
      <c r="O16" s="43">
        <v>0</v>
      </c>
      <c r="P16" s="43">
        <v>696</v>
      </c>
      <c r="Q16" s="43">
        <v>0</v>
      </c>
      <c r="R16" s="43">
        <v>-306</v>
      </c>
      <c r="S16" s="43">
        <v>0</v>
      </c>
      <c r="T16" s="43">
        <v>3.47</v>
      </c>
      <c r="U16" s="43">
        <v>0</v>
      </c>
      <c r="V16" s="43">
        <v>2.75</v>
      </c>
      <c r="W16" s="43">
        <v>3.65</v>
      </c>
      <c r="X16" s="43">
        <v>25.3</v>
      </c>
      <c r="Y16" s="43">
        <v>0</v>
      </c>
      <c r="AC16" s="43">
        <v>0</v>
      </c>
      <c r="AD16" s="43">
        <v>6.6</v>
      </c>
      <c r="AE16" s="43">
        <v>0</v>
      </c>
      <c r="AF16" s="43">
        <v>0</v>
      </c>
      <c r="AG16" s="43">
        <v>5.43</v>
      </c>
      <c r="AH16" s="43">
        <v>0</v>
      </c>
      <c r="AI16" s="43">
        <v>5.44</v>
      </c>
      <c r="AJ16" s="43">
        <v>0</v>
      </c>
      <c r="AK16" s="43">
        <v>0</v>
      </c>
      <c r="AL16" s="43">
        <v>0</v>
      </c>
      <c r="AM16" s="43" t="s">
        <v>7721</v>
      </c>
      <c r="AN16" s="43">
        <v>653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13855</v>
      </c>
      <c r="CI16" s="43">
        <v>0</v>
      </c>
      <c r="CJ16" s="43">
        <v>0</v>
      </c>
      <c r="CL16" s="43">
        <v>0</v>
      </c>
      <c r="CM16" s="43">
        <v>-4049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0.01</v>
      </c>
      <c r="EV16" s="43">
        <v>0.01</v>
      </c>
      <c r="FA16" s="43">
        <v>18456495</v>
      </c>
      <c r="FB16" s="43">
        <v>0</v>
      </c>
      <c r="FC16" s="43">
        <v>307004</v>
      </c>
      <c r="FD16" s="43">
        <v>216873</v>
      </c>
      <c r="FE16" s="43">
        <v>1478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269</v>
      </c>
      <c r="FL16" s="43">
        <v>4044</v>
      </c>
      <c r="FM16" s="43">
        <v>1547</v>
      </c>
      <c r="FN16" s="43">
        <v>3547</v>
      </c>
      <c r="FO16" s="43">
        <v>1547</v>
      </c>
      <c r="FP16" s="43">
        <v>3547</v>
      </c>
      <c r="FQ16" s="43">
        <v>449</v>
      </c>
      <c r="FR16" s="43">
        <v>1547</v>
      </c>
      <c r="FS16" s="43">
        <v>6453</v>
      </c>
      <c r="FT16" s="43">
        <v>6453</v>
      </c>
      <c r="FU16" s="43">
        <v>6453</v>
      </c>
      <c r="FW16" s="43">
        <v>917</v>
      </c>
      <c r="FY16" s="43">
        <v>47</v>
      </c>
      <c r="FZ16" s="43">
        <v>10</v>
      </c>
      <c r="GA16" s="43">
        <v>60</v>
      </c>
      <c r="GB16" s="43">
        <v>60.1</v>
      </c>
      <c r="GC16" s="43">
        <v>77</v>
      </c>
      <c r="GD16" s="43">
        <v>71</v>
      </c>
      <c r="GE16" s="43">
        <v>59.4</v>
      </c>
      <c r="GF16" s="43">
        <v>5</v>
      </c>
      <c r="GG16" s="43">
        <v>28</v>
      </c>
      <c r="GH16" s="43">
        <v>25.3</v>
      </c>
      <c r="GI16" s="43">
        <v>40</v>
      </c>
      <c r="GJ16" s="43">
        <v>0.999</v>
      </c>
      <c r="GK16" s="43">
        <v>0.999</v>
      </c>
      <c r="GL16" s="43">
        <v>50</v>
      </c>
      <c r="GM16" s="43">
        <v>120</v>
      </c>
      <c r="GN16" s="43">
        <v>119.8</v>
      </c>
      <c r="GO16" s="43">
        <v>58.5</v>
      </c>
      <c r="GP16" s="43">
        <v>35</v>
      </c>
      <c r="GQ16" s="43">
        <v>26.7</v>
      </c>
      <c r="GR16" s="43">
        <v>10</v>
      </c>
      <c r="GS16" s="43">
        <v>84.1</v>
      </c>
      <c r="GT16" s="43">
        <v>84.1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23.6</v>
      </c>
      <c r="HA16" s="43">
        <v>0</v>
      </c>
      <c r="HB16" s="43">
        <v>50</v>
      </c>
      <c r="HC16" s="43">
        <v>33.9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120.4</v>
      </c>
      <c r="HU16" s="43">
        <v>50.4</v>
      </c>
      <c r="HV16" s="43">
        <v>60.1</v>
      </c>
      <c r="HW16" s="43">
        <v>24.2</v>
      </c>
      <c r="HX16" s="43">
        <v>26.7</v>
      </c>
      <c r="HY16" s="43">
        <v>23.6</v>
      </c>
      <c r="HZ16" s="43">
        <v>0</v>
      </c>
      <c r="IA16" s="43">
        <v>23.9</v>
      </c>
      <c r="IB16" s="43">
        <v>33.9</v>
      </c>
      <c r="IC16" s="43">
        <v>0</v>
      </c>
      <c r="ID16" s="43">
        <v>120</v>
      </c>
      <c r="IE16" s="43">
        <v>81.5</v>
      </c>
      <c r="IF16" s="43">
        <v>21.5</v>
      </c>
      <c r="IG16" s="43">
        <v>0</v>
      </c>
      <c r="IH16" s="43">
        <v>0.6</v>
      </c>
      <c r="II16" s="43">
        <v>7.05</v>
      </c>
      <c r="IJ16" s="43">
        <v>3.4</v>
      </c>
      <c r="IK16" s="43">
        <v>149.30000000000001</v>
      </c>
      <c r="IL16" s="43">
        <v>26.68</v>
      </c>
      <c r="IM16" s="43">
        <v>26.69</v>
      </c>
      <c r="IN16" s="43">
        <v>26.72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11</v>
      </c>
      <c r="KD16" s="43">
        <v>51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51</v>
      </c>
      <c r="KL16" s="43">
        <v>51</v>
      </c>
      <c r="KM16" s="43">
        <v>2</v>
      </c>
      <c r="KN16" s="43">
        <v>2</v>
      </c>
      <c r="KO16" s="43">
        <v>51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-0.2</v>
      </c>
      <c r="KZ16" s="43">
        <v>34.299999999999997</v>
      </c>
      <c r="LA16" s="43">
        <v>-0.5</v>
      </c>
      <c r="LB16" s="43">
        <v>-0.8</v>
      </c>
      <c r="LC16" s="43">
        <v>-1.1000000000000001</v>
      </c>
      <c r="LD16" s="43">
        <v>-1.3</v>
      </c>
      <c r="LE16" s="43">
        <v>3.1</v>
      </c>
      <c r="LF16" s="43">
        <v>14.9</v>
      </c>
      <c r="LG16" s="43">
        <v>29.9</v>
      </c>
      <c r="LH16" s="43">
        <v>34.299999999999997</v>
      </c>
      <c r="LI16" s="43">
        <v>0</v>
      </c>
      <c r="LJ16" s="43">
        <v>0</v>
      </c>
      <c r="LK16" s="43">
        <v>-0.2</v>
      </c>
      <c r="LL16" s="43">
        <v>34.299999999999997</v>
      </c>
      <c r="LM16" s="43">
        <v>1</v>
      </c>
      <c r="LN16" s="43">
        <v>0</v>
      </c>
      <c r="LO16" s="43">
        <v>-0.5</v>
      </c>
      <c r="LP16" s="43">
        <v>0</v>
      </c>
      <c r="LQ16" s="43">
        <v>-0.8</v>
      </c>
      <c r="LR16" s="43">
        <v>0</v>
      </c>
      <c r="LS16" s="43">
        <v>-1.1000000000000001</v>
      </c>
      <c r="LT16" s="43">
        <v>0</v>
      </c>
      <c r="LU16" s="43">
        <v>-1.3</v>
      </c>
      <c r="LV16" s="43">
        <v>0</v>
      </c>
      <c r="LW16" s="43">
        <v>3.1</v>
      </c>
      <c r="LX16" s="43">
        <v>1</v>
      </c>
      <c r="LY16" s="43">
        <v>14.9</v>
      </c>
      <c r="LZ16" s="43">
        <v>1</v>
      </c>
      <c r="MA16" s="43">
        <v>29.9</v>
      </c>
      <c r="MB16" s="43">
        <v>1</v>
      </c>
      <c r="MC16" s="43">
        <v>34.299999999999997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41.590092710842377</v>
      </c>
      <c r="OT16" s="43">
        <v>41.543924205445251</v>
      </c>
      <c r="OU16" s="43">
        <v>0</v>
      </c>
      <c r="OV16" s="43">
        <v>1</v>
      </c>
      <c r="OW16" s="43">
        <v>1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1</v>
      </c>
      <c r="PZ16" s="43">
        <v>6412</v>
      </c>
      <c r="QA16" s="43">
        <v>20</v>
      </c>
      <c r="QB16" s="43">
        <v>0</v>
      </c>
      <c r="QC16" s="43">
        <v>2379</v>
      </c>
      <c r="QD16" s="43">
        <v>0</v>
      </c>
      <c r="QE16" s="43">
        <v>0</v>
      </c>
      <c r="QF16" s="43">
        <v>2380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10.9</v>
      </c>
      <c r="QP16" s="43">
        <v>5.0999999999999996</v>
      </c>
      <c r="QQ16" s="43">
        <v>5.05</v>
      </c>
      <c r="QR16" s="43">
        <v>10.9</v>
      </c>
      <c r="QS16" s="43">
        <v>0</v>
      </c>
      <c r="QT16" s="43">
        <v>0</v>
      </c>
      <c r="QU16" s="43">
        <v>0</v>
      </c>
      <c r="QV16" s="43">
        <v>0</v>
      </c>
      <c r="QW16" s="43">
        <v>76</v>
      </c>
      <c r="QX16" s="43">
        <v>76</v>
      </c>
      <c r="QY16" s="43">
        <v>74.900000000000006</v>
      </c>
      <c r="QZ16" s="43">
        <v>141.6</v>
      </c>
      <c r="RA16" s="43">
        <v>100</v>
      </c>
      <c r="RB16" s="43">
        <v>150</v>
      </c>
      <c r="RC16" s="43">
        <v>24.1</v>
      </c>
      <c r="RD16" s="43">
        <v>-1.6</v>
      </c>
      <c r="RE16" s="43">
        <v>78</v>
      </c>
      <c r="RF16" s="43">
        <v>140.69999999999999</v>
      </c>
      <c r="RG16" s="43">
        <v>0</v>
      </c>
      <c r="RH16" s="43">
        <v>0</v>
      </c>
      <c r="RI16" s="43">
        <v>0</v>
      </c>
      <c r="RJ16" s="43">
        <v>140.69999999999999</v>
      </c>
      <c r="RK16" s="43">
        <v>0</v>
      </c>
      <c r="RL16" s="43">
        <v>0</v>
      </c>
      <c r="RM16" s="43">
        <v>0</v>
      </c>
      <c r="RN16" s="43">
        <v>456</v>
      </c>
      <c r="RO16" s="43">
        <v>456</v>
      </c>
      <c r="RP16" s="43">
        <v>20.5</v>
      </c>
      <c r="RQ16" s="43">
        <v>10.8</v>
      </c>
      <c r="RR16" s="43">
        <v>20</v>
      </c>
      <c r="RS16" s="43">
        <v>10.8</v>
      </c>
      <c r="RT16" s="43">
        <v>10.8</v>
      </c>
      <c r="RU16" s="43">
        <v>0</v>
      </c>
      <c r="RV16" s="43">
        <v>0</v>
      </c>
      <c r="RW16" s="43">
        <v>0</v>
      </c>
      <c r="RX16" s="43">
        <v>10.8</v>
      </c>
      <c r="RY16" s="43">
        <v>0</v>
      </c>
      <c r="RZ16" s="43">
        <v>0</v>
      </c>
      <c r="SA16" s="43">
        <v>0</v>
      </c>
      <c r="SB16" s="43">
        <v>10.8</v>
      </c>
      <c r="SC16" s="43">
        <v>0</v>
      </c>
      <c r="SD16" s="43">
        <v>122.8</v>
      </c>
      <c r="SE16" s="43">
        <v>0</v>
      </c>
      <c r="SF16" s="43">
        <v>0</v>
      </c>
      <c r="SG16" s="43">
        <v>45</v>
      </c>
      <c r="SH16" s="43">
        <v>34</v>
      </c>
      <c r="SI16" s="43">
        <v>0.77</v>
      </c>
      <c r="SJ16" s="43">
        <v>2.33</v>
      </c>
      <c r="SK16" s="43">
        <v>0.35</v>
      </c>
      <c r="SL16" s="43">
        <v>386</v>
      </c>
      <c r="SM16" s="43">
        <v>383</v>
      </c>
      <c r="SN16" s="43">
        <v>388</v>
      </c>
      <c r="SO16" s="43">
        <v>26.52</v>
      </c>
      <c r="SP16" s="43">
        <v>1608714078903</v>
      </c>
      <c r="SQ16" s="43">
        <v>0</v>
      </c>
      <c r="SR16" s="43">
        <v>43</v>
      </c>
      <c r="SS16" s="43">
        <v>1.171</v>
      </c>
      <c r="ST16" s="43">
        <v>1</v>
      </c>
      <c r="SU16" s="43">
        <v>0</v>
      </c>
      <c r="SV16" s="43">
        <v>0</v>
      </c>
      <c r="SW16" s="43">
        <v>34</v>
      </c>
      <c r="SX16" s="43">
        <v>32.01</v>
      </c>
      <c r="SY16" s="43">
        <v>0</v>
      </c>
      <c r="TA16" s="43">
        <v>725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544</v>
      </c>
      <c r="TS16" s="43">
        <v>545</v>
      </c>
      <c r="TT16" s="43">
        <v>546</v>
      </c>
      <c r="TU16" s="43">
        <v>546</v>
      </c>
      <c r="TV16" s="43">
        <v>539</v>
      </c>
      <c r="TW16" s="43">
        <v>541</v>
      </c>
      <c r="TX16" s="43">
        <v>537</v>
      </c>
      <c r="TY16" s="43">
        <v>540</v>
      </c>
      <c r="TZ16" s="43">
        <v>544</v>
      </c>
      <c r="UA16" s="43">
        <v>545</v>
      </c>
      <c r="UB16" s="43">
        <v>538</v>
      </c>
      <c r="UC16" s="43">
        <v>540</v>
      </c>
      <c r="UD16" s="43">
        <v>540</v>
      </c>
      <c r="UE16" s="43">
        <v>535</v>
      </c>
      <c r="UF16" s="43">
        <v>538</v>
      </c>
      <c r="UG16" s="43">
        <v>542</v>
      </c>
      <c r="UH16" s="43">
        <v>540</v>
      </c>
      <c r="UI16" s="43">
        <v>541</v>
      </c>
      <c r="UJ16" s="43">
        <v>539</v>
      </c>
      <c r="UK16" s="43">
        <v>540</v>
      </c>
      <c r="UL16" s="43">
        <v>0</v>
      </c>
      <c r="UM16" s="43">
        <v>0</v>
      </c>
      <c r="UN16" s="43">
        <v>0</v>
      </c>
      <c r="UO16" s="43">
        <v>0</v>
      </c>
      <c r="UP16" s="43">
        <v>541</v>
      </c>
      <c r="UQ16" s="43">
        <v>541</v>
      </c>
      <c r="UR16" s="43">
        <v>546</v>
      </c>
      <c r="US16" s="43">
        <v>547</v>
      </c>
      <c r="UT16" s="43">
        <v>535</v>
      </c>
      <c r="UU16" s="43">
        <v>535</v>
      </c>
      <c r="UV16" s="43">
        <v>0</v>
      </c>
      <c r="UW16" s="43">
        <v>383</v>
      </c>
      <c r="UX16" s="43">
        <v>108</v>
      </c>
      <c r="UY16" s="43">
        <v>0</v>
      </c>
      <c r="UZ16" s="43">
        <v>0</v>
      </c>
      <c r="VA16" s="43">
        <v>12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4350875</v>
      </c>
      <c r="XA16" s="43">
        <v>0</v>
      </c>
      <c r="XD16" s="43">
        <v>0</v>
      </c>
      <c r="XF16" s="43">
        <v>2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56.1</v>
      </c>
      <c r="XO16" s="43">
        <v>48.5</v>
      </c>
      <c r="XR16" s="43">
        <v>56.1</v>
      </c>
      <c r="XS16" s="43">
        <v>56.6</v>
      </c>
      <c r="XT16" s="43">
        <v>54.9</v>
      </c>
      <c r="XU16" s="43">
        <v>19.399999999999999</v>
      </c>
      <c r="XZ16" s="43">
        <v>6</v>
      </c>
      <c r="YA16" s="43">
        <v>1606661689513</v>
      </c>
      <c r="YC16" s="43">
        <v>3072</v>
      </c>
      <c r="YD16" s="43">
        <v>0.999</v>
      </c>
      <c r="YE16" s="43">
        <v>50</v>
      </c>
      <c r="YF16" s="43">
        <v>0</v>
      </c>
      <c r="YG16" s="43">
        <v>10146</v>
      </c>
      <c r="YH16" s="43">
        <v>5867</v>
      </c>
      <c r="YI16" s="43">
        <v>10162</v>
      </c>
      <c r="YJ16" s="43">
        <v>5857</v>
      </c>
      <c r="YK16" s="43">
        <v>10181</v>
      </c>
      <c r="YL16" s="43">
        <v>5879</v>
      </c>
      <c r="YM16" s="43">
        <v>10168</v>
      </c>
      <c r="YN16" s="43">
        <v>5880</v>
      </c>
      <c r="YO16" s="43">
        <v>10168</v>
      </c>
      <c r="YP16" s="43">
        <v>5859</v>
      </c>
      <c r="YQ16" s="43">
        <v>10184</v>
      </c>
      <c r="YR16" s="43">
        <v>5883</v>
      </c>
      <c r="YS16" s="43">
        <v>0</v>
      </c>
      <c r="YT16" s="43">
        <v>7901</v>
      </c>
      <c r="YU16" s="43">
        <v>2633</v>
      </c>
      <c r="YV16" s="43">
        <v>3</v>
      </c>
      <c r="YW16" s="43">
        <v>0.78</v>
      </c>
      <c r="YX16" s="43">
        <v>6930</v>
      </c>
      <c r="YY16" s="43">
        <v>2.2400000000000002</v>
      </c>
      <c r="YZ16" s="43">
        <v>-18.399999999999999</v>
      </c>
      <c r="ZA16" s="43">
        <v>4.13</v>
      </c>
      <c r="ZB16" s="43">
        <v>1.3</v>
      </c>
      <c r="ZD16" s="43">
        <v>0</v>
      </c>
      <c r="ZE16" s="43">
        <v>84.1</v>
      </c>
      <c r="ZF16" s="43">
        <v>65.400000000000006</v>
      </c>
      <c r="ZG16" s="43">
        <v>0</v>
      </c>
      <c r="ZH16" s="43">
        <v>60.1</v>
      </c>
      <c r="ZI16" s="43">
        <v>59.4</v>
      </c>
      <c r="ZJ16" s="43">
        <v>59.5</v>
      </c>
      <c r="ZK16" s="43">
        <v>0</v>
      </c>
      <c r="ZL16" s="43">
        <v>0</v>
      </c>
      <c r="ZM16" s="43">
        <v>0</v>
      </c>
      <c r="ZN16" s="43">
        <v>24.4</v>
      </c>
      <c r="ZO16" s="43">
        <v>24.4</v>
      </c>
      <c r="ZP16" s="43">
        <v>24.4</v>
      </c>
      <c r="ZQ16" s="43">
        <v>24.4</v>
      </c>
      <c r="ZR16" s="43">
        <v>24.4</v>
      </c>
      <c r="ZS16" s="43">
        <v>24.4</v>
      </c>
      <c r="ZT16" s="43">
        <v>24.4</v>
      </c>
      <c r="ZU16" s="43">
        <v>24.4</v>
      </c>
      <c r="ZV16" s="43">
        <v>24.4</v>
      </c>
      <c r="ZW16" s="43">
        <v>24.4</v>
      </c>
      <c r="ZX16" s="43">
        <v>24.4</v>
      </c>
      <c r="ZY16" s="43">
        <v>24.4</v>
      </c>
      <c r="ZZ16" s="43">
        <v>24.4</v>
      </c>
      <c r="AAA16" s="43">
        <v>24.4</v>
      </c>
      <c r="AAB16" s="43">
        <v>24.4</v>
      </c>
      <c r="AAC16" s="43">
        <v>24.4</v>
      </c>
      <c r="AAD16" s="43">
        <v>24.4</v>
      </c>
      <c r="AAE16" s="43">
        <v>24.4</v>
      </c>
      <c r="AAF16" s="43">
        <v>24.4</v>
      </c>
      <c r="AAG16" s="43">
        <v>24.4</v>
      </c>
      <c r="AAH16" s="43">
        <v>24.4</v>
      </c>
      <c r="AAI16" s="43">
        <v>0</v>
      </c>
      <c r="AAJ16" s="43">
        <v>0</v>
      </c>
      <c r="AAK16" s="43">
        <v>0</v>
      </c>
      <c r="AAL16" s="43">
        <v>0</v>
      </c>
      <c r="AAM16" s="43">
        <v>64</v>
      </c>
      <c r="AAN16" s="43">
        <v>75.099999999999994</v>
      </c>
      <c r="AAO16" s="43">
        <v>0</v>
      </c>
      <c r="AAP16" s="43">
        <v>0</v>
      </c>
      <c r="AAQ16" s="43">
        <v>72.5</v>
      </c>
      <c r="AAR16" s="43">
        <v>71.7</v>
      </c>
      <c r="AAS16" s="43">
        <v>74.5</v>
      </c>
      <c r="AAT16" s="43">
        <v>80.099999999999994</v>
      </c>
      <c r="AAU16" s="43">
        <v>71.099999999999994</v>
      </c>
      <c r="AAV16" s="43">
        <v>71.599999999999994</v>
      </c>
      <c r="AAW16" s="43">
        <v>68.599999999999994</v>
      </c>
      <c r="AAX16" s="43">
        <v>66.7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6502</v>
      </c>
      <c r="ACJ16" s="43">
        <v>6502.1</v>
      </c>
      <c r="ACK16" s="43">
        <v>0</v>
      </c>
      <c r="ACL16" s="43">
        <v>0</v>
      </c>
      <c r="ACM16" s="43">
        <v>6502</v>
      </c>
      <c r="ACN16" s="43">
        <v>6502.1</v>
      </c>
      <c r="ACO16" s="43">
        <v>6502</v>
      </c>
      <c r="ACP16" s="43">
        <v>6502</v>
      </c>
      <c r="ACQ16" s="43">
        <v>6502.1</v>
      </c>
      <c r="ACR16" s="43">
        <v>6502.1</v>
      </c>
      <c r="ACS16" s="43">
        <v>6502.1</v>
      </c>
      <c r="ACT16" s="43">
        <v>6502.1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-22.5</v>
      </c>
      <c r="AGO16" s="43">
        <v>-22.5</v>
      </c>
      <c r="AGP16" s="43">
        <v>-22.5</v>
      </c>
      <c r="AGQ16" s="43">
        <v>-22.5</v>
      </c>
      <c r="AGR16" s="43">
        <v>-22.5</v>
      </c>
      <c r="AGS16" s="43">
        <v>-22.5</v>
      </c>
      <c r="AGT16" s="43">
        <v>-22.5</v>
      </c>
      <c r="AGU16" s="43">
        <v>-22.5</v>
      </c>
      <c r="AGV16" s="43">
        <v>-22.5</v>
      </c>
      <c r="AGW16" s="43">
        <v>-22.5</v>
      </c>
      <c r="AGX16" s="43">
        <v>-22.5</v>
      </c>
      <c r="AGY16" s="43">
        <v>-22.5</v>
      </c>
      <c r="AGZ16" s="43">
        <v>-22.5</v>
      </c>
      <c r="AHA16" s="43">
        <v>-22.5</v>
      </c>
      <c r="AHB16" s="43">
        <v>-22.5</v>
      </c>
      <c r="AHC16" s="43">
        <v>-22.5</v>
      </c>
      <c r="AHD16" s="43">
        <v>-22.5</v>
      </c>
      <c r="AHE16" s="43">
        <v>-22.5</v>
      </c>
      <c r="AHF16" s="43">
        <v>-22.5</v>
      </c>
      <c r="AHG16" s="43">
        <v>-22.5</v>
      </c>
      <c r="AHH16" s="43">
        <v>0</v>
      </c>
      <c r="AHI16" s="43">
        <v>0</v>
      </c>
      <c r="AHJ16" s="43">
        <v>0</v>
      </c>
      <c r="AHK16" s="43">
        <v>0</v>
      </c>
      <c r="AHL16" s="43">
        <v>110</v>
      </c>
      <c r="AHM16" s="43">
        <v>141</v>
      </c>
      <c r="AHN16" s="43">
        <v>141</v>
      </c>
      <c r="AHO16" s="43">
        <v>94</v>
      </c>
      <c r="AHP16" s="43">
        <v>174</v>
      </c>
      <c r="AHQ16" s="43">
        <v>158</v>
      </c>
      <c r="AHR16" s="43">
        <v>158</v>
      </c>
      <c r="AHS16" s="43">
        <v>158</v>
      </c>
      <c r="AHT16" s="43">
        <v>174</v>
      </c>
      <c r="AHU16" s="43">
        <v>141</v>
      </c>
      <c r="AHV16" s="43">
        <v>94</v>
      </c>
      <c r="AHW16" s="43">
        <v>189</v>
      </c>
      <c r="AHX16" s="43">
        <v>110</v>
      </c>
      <c r="AHY16" s="43">
        <v>141</v>
      </c>
      <c r="AHZ16" s="43">
        <v>126</v>
      </c>
      <c r="AIA16" s="43">
        <v>141</v>
      </c>
      <c r="AIB16" s="43">
        <v>126</v>
      </c>
      <c r="AIC16" s="43">
        <v>174</v>
      </c>
      <c r="AID16" s="43">
        <v>110</v>
      </c>
      <c r="AIE16" s="43">
        <v>94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305</v>
      </c>
      <c r="AKN16" s="43">
        <v>329</v>
      </c>
      <c r="AKO16" s="43">
        <v>329</v>
      </c>
      <c r="AKP16" s="43">
        <v>354</v>
      </c>
      <c r="AKQ16" s="43">
        <v>415</v>
      </c>
      <c r="AKR16" s="43">
        <v>439</v>
      </c>
      <c r="AKS16" s="43">
        <v>439</v>
      </c>
      <c r="AKT16" s="43">
        <v>293</v>
      </c>
      <c r="AKU16" s="43">
        <v>378</v>
      </c>
      <c r="AKV16" s="43">
        <v>280</v>
      </c>
      <c r="AKW16" s="43">
        <v>268</v>
      </c>
      <c r="AKX16" s="43">
        <v>329</v>
      </c>
      <c r="AKY16" s="43">
        <v>366</v>
      </c>
      <c r="AKZ16" s="43">
        <v>402</v>
      </c>
      <c r="ALA16" s="43">
        <v>305</v>
      </c>
      <c r="ALB16" s="43">
        <v>305</v>
      </c>
      <c r="ALC16" s="43">
        <v>317</v>
      </c>
      <c r="ALD16" s="43">
        <v>293</v>
      </c>
      <c r="ALE16" s="43">
        <v>378</v>
      </c>
      <c r="ALF16" s="43">
        <v>268</v>
      </c>
      <c r="ALG16" s="43">
        <v>0</v>
      </c>
      <c r="ALH16" s="43">
        <v>0</v>
      </c>
      <c r="ALI16" s="43">
        <v>0</v>
      </c>
      <c r="ALJ16" s="43">
        <v>0</v>
      </c>
      <c r="ALK16" s="43">
        <v>1E-3</v>
      </c>
      <c r="ALL16" s="43">
        <v>3.95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19155.5</v>
      </c>
      <c r="APJ16" s="43">
        <v>0</v>
      </c>
      <c r="APK16" s="43">
        <v>3958.7</v>
      </c>
      <c r="APL16" s="43">
        <v>0</v>
      </c>
      <c r="APM16" s="43">
        <v>174</v>
      </c>
      <c r="APN16" s="43">
        <v>0.02</v>
      </c>
      <c r="APO16" s="43">
        <v>0.02</v>
      </c>
      <c r="APP16" s="43">
        <v>-97</v>
      </c>
      <c r="APQ16" s="43">
        <v>1.04</v>
      </c>
      <c r="APR16" s="43">
        <v>1.04</v>
      </c>
      <c r="APS16" s="43">
        <v>10169</v>
      </c>
      <c r="APT16" s="43" t="s">
        <v>7674</v>
      </c>
      <c r="APU16" s="43" t="s">
        <v>7728</v>
      </c>
      <c r="APV16" s="43" t="s">
        <v>7674</v>
      </c>
      <c r="APW16" s="43" t="s">
        <v>7692</v>
      </c>
      <c r="APX16" s="43" t="s">
        <v>7691</v>
      </c>
      <c r="APY16" s="43" t="s">
        <v>7729</v>
      </c>
      <c r="APZ16" s="43" t="s">
        <v>7730</v>
      </c>
      <c r="AQA16" s="43" t="s">
        <v>7690</v>
      </c>
      <c r="AQB16" s="43" t="s">
        <v>7674</v>
      </c>
      <c r="AQC16" s="43" t="s">
        <v>7731</v>
      </c>
      <c r="AQD16" s="43" t="s">
        <v>7674</v>
      </c>
      <c r="AQE16" s="43" t="s">
        <v>7674</v>
      </c>
      <c r="AQF16" s="43" t="s">
        <v>7732</v>
      </c>
      <c r="AQG16" s="43" t="s">
        <v>7691</v>
      </c>
      <c r="AQH16" s="43" t="s">
        <v>7693</v>
      </c>
      <c r="AQI16" s="43" t="s">
        <v>7733</v>
      </c>
      <c r="AQJ16" s="43" t="s">
        <v>7734</v>
      </c>
      <c r="AQK16" s="43" t="s">
        <v>7696</v>
      </c>
      <c r="AQL16" s="43" t="s">
        <v>7674</v>
      </c>
      <c r="AQM16" s="43" t="s">
        <v>7696</v>
      </c>
      <c r="AQN16" s="43" t="s">
        <v>7735</v>
      </c>
      <c r="AQO16" s="43" t="s">
        <v>7671</v>
      </c>
      <c r="AQP16" s="43" t="s">
        <v>7671</v>
      </c>
      <c r="AQQ16" s="43" t="s">
        <v>7712</v>
      </c>
      <c r="AQR16" s="43" t="s">
        <v>7736</v>
      </c>
      <c r="AQS16" s="43" t="s">
        <v>7737</v>
      </c>
      <c r="AQT16" s="43" t="s">
        <v>7725</v>
      </c>
      <c r="AQU16" s="43" t="s">
        <v>7698</v>
      </c>
      <c r="AQV16" s="43" t="s">
        <v>7701</v>
      </c>
      <c r="AQW16" s="43" t="s">
        <v>7702</v>
      </c>
      <c r="AQX16" s="43" t="s">
        <v>19</v>
      </c>
      <c r="AQY16" s="43">
        <v>18.2</v>
      </c>
      <c r="AQZ16" s="43">
        <v>17.600000000000001</v>
      </c>
      <c r="ARA16" s="43">
        <v>20.7</v>
      </c>
      <c r="ARB16" s="43">
        <v>21.8</v>
      </c>
      <c r="ARC16" s="43">
        <v>20.9</v>
      </c>
      <c r="ARD16" s="43">
        <v>16.2</v>
      </c>
      <c r="ARE16" s="43">
        <v>16.2</v>
      </c>
      <c r="ARF16" s="43">
        <v>20.7</v>
      </c>
      <c r="ARG16" s="43">
        <v>20.3</v>
      </c>
      <c r="ARH16" s="43">
        <v>19.600000000000001</v>
      </c>
      <c r="ARI16" s="43">
        <v>16.2</v>
      </c>
      <c r="ARJ16" s="43">
        <v>18.3</v>
      </c>
      <c r="ARK16" s="43">
        <v>16.899999999999999</v>
      </c>
      <c r="ARL16" s="43">
        <v>21.4</v>
      </c>
      <c r="ARM16" s="43">
        <v>17.3</v>
      </c>
      <c r="ARN16" s="43">
        <v>18.899999999999999</v>
      </c>
      <c r="ARO16" s="43">
        <v>17.5</v>
      </c>
      <c r="ARP16" s="43">
        <v>16.2</v>
      </c>
      <c r="ARQ16" s="43">
        <v>17</v>
      </c>
      <c r="ARR16" s="43">
        <v>15.5</v>
      </c>
      <c r="ARS16" s="43">
        <v>11.8</v>
      </c>
      <c r="ART16" s="43">
        <v>0</v>
      </c>
      <c r="ARU16" s="43">
        <v>0</v>
      </c>
      <c r="ARV16" s="43">
        <v>0</v>
      </c>
      <c r="ARW16" s="43">
        <v>0</v>
      </c>
      <c r="ARX16" s="43">
        <v>23.4</v>
      </c>
      <c r="ARY16" s="43">
        <v>11.5</v>
      </c>
      <c r="ARZ16" s="43">
        <v>656</v>
      </c>
      <c r="ATE16" s="43">
        <v>-1</v>
      </c>
      <c r="ATF16" s="43">
        <v>3</v>
      </c>
      <c r="ATG16" s="43">
        <v>1</v>
      </c>
      <c r="ATH16" s="43" t="s">
        <v>7703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7703</v>
      </c>
      <c r="ATP16" s="43">
        <v>3222</v>
      </c>
      <c r="ATQ16" s="43">
        <v>1</v>
      </c>
      <c r="ATR16" s="43">
        <v>1607472000000</v>
      </c>
      <c r="ATS16" s="43" t="s">
        <v>7703</v>
      </c>
      <c r="ATT16" s="43" t="s">
        <v>7703</v>
      </c>
      <c r="ATU16" s="43" t="s">
        <v>7703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7675</v>
      </c>
      <c r="AVF16" s="43">
        <v>50</v>
      </c>
      <c r="AVK16" s="43">
        <v>6.92</v>
      </c>
      <c r="AVL16" s="43">
        <v>2</v>
      </c>
      <c r="AVM16" s="43">
        <v>2</v>
      </c>
      <c r="AVO16" s="43">
        <v>50</v>
      </c>
      <c r="AVP16" s="43">
        <v>50</v>
      </c>
      <c r="AVQ16" s="43">
        <v>50</v>
      </c>
      <c r="AVR16" s="43">
        <v>50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3068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3066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-17.739999999999998</v>
      </c>
      <c r="IUL16" s="43">
        <v>4.1300000000000008</v>
      </c>
      <c r="IUM16" s="43">
        <v>0.11599999999999999</v>
      </c>
      <c r="IUN16" s="43">
        <v>1.3066363636363638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0</v>
      </c>
      <c r="IVP16" s="43">
        <v>71.62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370</v>
      </c>
      <c r="IWP16" s="43">
        <v>379</v>
      </c>
      <c r="IWQ16" s="43">
        <v>368</v>
      </c>
      <c r="IWR16" s="43">
        <v>364</v>
      </c>
      <c r="IWS16" s="43">
        <v>369</v>
      </c>
      <c r="IWT16" s="43">
        <v>369</v>
      </c>
      <c r="IWU16" s="43">
        <v>359</v>
      </c>
      <c r="IWV16" s="43">
        <v>371</v>
      </c>
      <c r="IWW16" s="43">
        <v>371</v>
      </c>
      <c r="IWX16" s="43">
        <v>368</v>
      </c>
      <c r="IWY16" s="43">
        <v>362</v>
      </c>
      <c r="IWZ16" s="43">
        <v>373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372</v>
      </c>
      <c r="IXG16" s="43">
        <v>370</v>
      </c>
      <c r="IXH16" s="43">
        <v>375</v>
      </c>
      <c r="IXI16" s="43">
        <v>368</v>
      </c>
      <c r="IXJ16" s="43">
        <v>371</v>
      </c>
      <c r="IXK16" s="43">
        <v>375</v>
      </c>
      <c r="IXL16" s="43">
        <v>372</v>
      </c>
      <c r="IXM16" s="43">
        <v>517</v>
      </c>
      <c r="IXN16" s="43">
        <v>517</v>
      </c>
      <c r="IXO16" s="43">
        <v>516</v>
      </c>
      <c r="IXP16" s="43">
        <v>516</v>
      </c>
      <c r="IXQ16" s="43">
        <v>517</v>
      </c>
      <c r="IXR16" s="43">
        <v>518</v>
      </c>
      <c r="IXS16" s="43">
        <v>516</v>
      </c>
      <c r="IXT16" s="43">
        <v>517</v>
      </c>
      <c r="IXU16" s="43">
        <v>517</v>
      </c>
      <c r="IXV16" s="43">
        <v>517</v>
      </c>
      <c r="IXW16" s="43">
        <v>516</v>
      </c>
      <c r="IXX16" s="43">
        <v>517</v>
      </c>
      <c r="IXY16" s="43">
        <v>515</v>
      </c>
      <c r="IXZ16" s="43">
        <v>0</v>
      </c>
      <c r="IYA16" s="43">
        <v>0</v>
      </c>
      <c r="IYB16" s="43">
        <v>0</v>
      </c>
      <c r="IYC16" s="43">
        <v>0</v>
      </c>
      <c r="IYD16" s="43">
        <v>516</v>
      </c>
      <c r="IYE16" s="43">
        <v>517</v>
      </c>
      <c r="IYF16" s="43">
        <v>516</v>
      </c>
      <c r="IYG16" s="43">
        <v>516</v>
      </c>
      <c r="IYH16" s="43">
        <v>517</v>
      </c>
      <c r="IYI16" s="43">
        <v>514</v>
      </c>
      <c r="IYJ16" s="43">
        <v>515</v>
      </c>
      <c r="IYK16" s="43">
        <v>4408</v>
      </c>
      <c r="IYL16" s="43" t="s">
        <v>7676</v>
      </c>
      <c r="IYM16" s="43">
        <v>30</v>
      </c>
      <c r="IYN16" s="43">
        <v>47</v>
      </c>
      <c r="IYO16" s="43">
        <v>47</v>
      </c>
      <c r="IYP16" s="43">
        <v>46</v>
      </c>
      <c r="IYQ16" s="43">
        <v>46</v>
      </c>
      <c r="IYR16" s="43">
        <v>47</v>
      </c>
      <c r="IYS16" s="43">
        <v>47</v>
      </c>
      <c r="IYT16" s="43">
        <v>47</v>
      </c>
      <c r="IYU16" s="43">
        <v>48</v>
      </c>
      <c r="IYV16" s="43">
        <v>47</v>
      </c>
      <c r="IYW16" s="43">
        <v>46</v>
      </c>
      <c r="IYX16" s="43">
        <v>46</v>
      </c>
      <c r="IYY16" s="43">
        <v>46</v>
      </c>
      <c r="IYZ16" s="43">
        <v>45</v>
      </c>
      <c r="IZA16" s="43">
        <v>47</v>
      </c>
      <c r="IZB16" s="43">
        <v>46</v>
      </c>
      <c r="IZC16" s="43">
        <v>47</v>
      </c>
      <c r="IZD16" s="43">
        <v>46</v>
      </c>
      <c r="IZE16" s="43">
        <v>48</v>
      </c>
      <c r="IZF16" s="43">
        <v>49</v>
      </c>
      <c r="IZG16" s="43">
        <v>47</v>
      </c>
      <c r="IZH16" s="43">
        <v>19.814903154430333</v>
      </c>
      <c r="JAF16" s="43">
        <v>1492</v>
      </c>
      <c r="JAG16" s="43">
        <v>3090</v>
      </c>
      <c r="JAH16" s="43">
        <v>1478</v>
      </c>
      <c r="JAI16" s="43">
        <v>3229</v>
      </c>
      <c r="JAJ16" s="43">
        <v>1701</v>
      </c>
      <c r="JAK16" s="43">
        <v>1703</v>
      </c>
      <c r="JAL16" s="43">
        <v>1367</v>
      </c>
      <c r="JAM16" s="43">
        <v>1431</v>
      </c>
      <c r="JAN16" s="43">
        <v>3008</v>
      </c>
      <c r="JAO16" s="43">
        <v>1660</v>
      </c>
      <c r="JAP16" s="43">
        <v>1241</v>
      </c>
      <c r="JAQ16" s="43">
        <v>1516</v>
      </c>
      <c r="JAR16" s="43">
        <v>1480</v>
      </c>
      <c r="JAS16" s="43">
        <v>1386</v>
      </c>
      <c r="JAT16" s="43">
        <v>3152</v>
      </c>
      <c r="JAU16" s="43">
        <v>1446</v>
      </c>
      <c r="JAV16" s="43">
        <v>1830</v>
      </c>
      <c r="JAW16" s="43">
        <v>1542</v>
      </c>
      <c r="JAX16" s="43">
        <v>1840</v>
      </c>
      <c r="JAY16" s="43">
        <v>1787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156</v>
      </c>
      <c r="JBZ16" s="43">
        <v>0</v>
      </c>
      <c r="JCA16" s="43">
        <v>0</v>
      </c>
      <c r="JCB16" s="43">
        <v>0</v>
      </c>
      <c r="JCC16" s="43">
        <v>188.4</v>
      </c>
      <c r="JCD16" s="43">
        <v>0</v>
      </c>
      <c r="JCE16" s="43">
        <v>0</v>
      </c>
      <c r="JCF16" s="43">
        <v>0</v>
      </c>
      <c r="JCG16" s="43">
        <v>1072</v>
      </c>
      <c r="JCH16" s="43">
        <v>0</v>
      </c>
      <c r="JCI16" s="43">
        <v>0</v>
      </c>
      <c r="JCJ16" s="43">
        <v>0</v>
      </c>
      <c r="JCK16" s="43">
        <v>6.6</v>
      </c>
      <c r="JCL16" s="43">
        <v>0</v>
      </c>
      <c r="JCM16" s="43">
        <v>0</v>
      </c>
      <c r="JCN16" s="43">
        <v>0</v>
      </c>
      <c r="JCO16" s="43">
        <v>2.0219999999999998</v>
      </c>
      <c r="JCS16" s="43">
        <v>63.8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D16" s="43">
        <v>2308</v>
      </c>
      <c r="JDE16" s="43">
        <v>1</v>
      </c>
      <c r="JDF16" s="43">
        <v>2308</v>
      </c>
      <c r="JDG16" s="43">
        <v>1</v>
      </c>
      <c r="JDH16" s="43">
        <v>2308</v>
      </c>
      <c r="JDI16" s="43">
        <v>1</v>
      </c>
      <c r="JDJ16" s="43">
        <v>2308</v>
      </c>
      <c r="JDK16" s="43">
        <v>1</v>
      </c>
      <c r="JDL16" s="43">
        <v>2308</v>
      </c>
      <c r="JDM16" s="43">
        <v>1</v>
      </c>
      <c r="JDN16" s="43">
        <v>2308</v>
      </c>
      <c r="JDO16" s="43">
        <v>1</v>
      </c>
      <c r="JDP16" s="43">
        <v>2308</v>
      </c>
      <c r="JDQ16" s="43">
        <v>1</v>
      </c>
      <c r="JDR16" s="43">
        <v>2308</v>
      </c>
      <c r="JDS16" s="43">
        <v>1</v>
      </c>
      <c r="JDT16" s="43">
        <v>2308</v>
      </c>
      <c r="JDU16" s="43">
        <v>1</v>
      </c>
      <c r="JDV16" s="43">
        <v>2308</v>
      </c>
      <c r="JDW16" s="43">
        <v>1</v>
      </c>
      <c r="JDX16" s="43">
        <v>2308</v>
      </c>
      <c r="JDY16" s="43">
        <v>1</v>
      </c>
      <c r="JDZ16" s="43">
        <v>2308</v>
      </c>
      <c r="JEA16" s="43">
        <v>1</v>
      </c>
      <c r="JEB16" s="43">
        <v>2308</v>
      </c>
      <c r="JEC16" s="43">
        <v>1</v>
      </c>
      <c r="JED16" s="43">
        <v>2308</v>
      </c>
      <c r="JEE16" s="43">
        <v>1</v>
      </c>
      <c r="JEF16" s="43">
        <v>2308</v>
      </c>
      <c r="JEG16" s="43">
        <v>1</v>
      </c>
      <c r="JEH16" s="43">
        <v>2308</v>
      </c>
      <c r="JEI16" s="43">
        <v>1</v>
      </c>
      <c r="JEJ16" s="43">
        <v>2308</v>
      </c>
      <c r="JEK16" s="43">
        <v>1</v>
      </c>
      <c r="JEL16" s="43">
        <v>2308</v>
      </c>
      <c r="JEM16" s="43">
        <v>1</v>
      </c>
      <c r="JEN16" s="43">
        <v>2308</v>
      </c>
      <c r="JEO16" s="43">
        <v>1</v>
      </c>
      <c r="JEP16" s="43">
        <v>2308</v>
      </c>
      <c r="JEQ16" s="43">
        <v>1</v>
      </c>
      <c r="JEZ16" s="43">
        <v>0</v>
      </c>
      <c r="JFA16" s="43">
        <v>8.1999999999999993</v>
      </c>
      <c r="JFB16" s="43">
        <v>0</v>
      </c>
      <c r="JFC16" s="43">
        <v>8.3000000000000007</v>
      </c>
      <c r="JFD16" s="43">
        <v>0</v>
      </c>
      <c r="JFE16" s="43">
        <v>8.3000000000000007</v>
      </c>
      <c r="JFF16" s="43">
        <v>0</v>
      </c>
      <c r="JFG16" s="43">
        <v>8.3000000000000007</v>
      </c>
      <c r="JFH16" s="43">
        <v>0</v>
      </c>
      <c r="JFI16" s="43">
        <v>8.3000000000000007</v>
      </c>
      <c r="JFJ16" s="43">
        <v>0</v>
      </c>
      <c r="JFK16" s="43">
        <v>8.1</v>
      </c>
      <c r="JFL16" s="43">
        <v>0</v>
      </c>
      <c r="JFM16" s="43">
        <v>8.1</v>
      </c>
      <c r="JFN16" s="43">
        <v>0</v>
      </c>
      <c r="JFO16" s="43">
        <v>8.1</v>
      </c>
      <c r="JFP16" s="43">
        <v>0</v>
      </c>
      <c r="JFQ16" s="43">
        <v>8.1999999999999993</v>
      </c>
      <c r="JFR16" s="43">
        <v>0</v>
      </c>
      <c r="JFS16" s="43">
        <v>8.1999999999999993</v>
      </c>
      <c r="JFT16" s="43">
        <v>0</v>
      </c>
      <c r="JFU16" s="43">
        <v>8.4</v>
      </c>
      <c r="JFV16" s="43">
        <v>0</v>
      </c>
      <c r="JFW16" s="43">
        <v>8.1</v>
      </c>
      <c r="JFX16" s="43">
        <v>0</v>
      </c>
      <c r="JFY16" s="43">
        <v>8.1999999999999993</v>
      </c>
      <c r="JFZ16" s="43">
        <v>0</v>
      </c>
      <c r="JGA16" s="43">
        <v>8.1</v>
      </c>
      <c r="JGB16" s="43">
        <v>0</v>
      </c>
      <c r="JGC16" s="43">
        <v>8.3000000000000007</v>
      </c>
      <c r="JGD16" s="43">
        <v>0</v>
      </c>
      <c r="JGE16" s="43">
        <v>8.1</v>
      </c>
      <c r="JGF16" s="43">
        <v>0</v>
      </c>
      <c r="JGG16" s="43">
        <v>8.3000000000000007</v>
      </c>
      <c r="JGH16" s="43">
        <v>0</v>
      </c>
      <c r="JGI16" s="43">
        <v>8.1999999999999993</v>
      </c>
      <c r="JGJ16" s="43">
        <v>0</v>
      </c>
      <c r="JGK16" s="43">
        <v>8</v>
      </c>
      <c r="JGL16" s="43">
        <v>0</v>
      </c>
      <c r="JGM16" s="43">
        <v>8</v>
      </c>
      <c r="JGV16" s="43">
        <v>0</v>
      </c>
      <c r="JGW16" s="43">
        <v>-0.1</v>
      </c>
      <c r="JGX16" s="43">
        <v>0</v>
      </c>
      <c r="JGY16" s="43">
        <v>0.1</v>
      </c>
      <c r="JGZ16" s="43">
        <v>0</v>
      </c>
      <c r="JHA16" s="43">
        <v>0.2</v>
      </c>
      <c r="JHB16" s="43">
        <v>0</v>
      </c>
      <c r="JHC16" s="43">
        <v>0.1</v>
      </c>
      <c r="JHD16" s="43">
        <v>0</v>
      </c>
      <c r="JHE16" s="43">
        <v>-0.1</v>
      </c>
      <c r="JHF16" s="43">
        <v>0</v>
      </c>
      <c r="JHG16" s="43">
        <v>-0.1</v>
      </c>
      <c r="JHH16" s="43">
        <v>0</v>
      </c>
      <c r="JHI16" s="43">
        <v>-0.1</v>
      </c>
      <c r="JHJ16" s="43">
        <v>0</v>
      </c>
      <c r="JHK16" s="43">
        <v>-0.2</v>
      </c>
      <c r="JHL16" s="43">
        <v>0</v>
      </c>
      <c r="JHM16" s="43">
        <v>-0.1</v>
      </c>
      <c r="JHN16" s="43">
        <v>0</v>
      </c>
      <c r="JHO16" s="43">
        <v>-0.2</v>
      </c>
      <c r="JHP16" s="43">
        <v>0</v>
      </c>
      <c r="JHQ16" s="43">
        <v>-0.1</v>
      </c>
      <c r="JHR16" s="43">
        <v>0</v>
      </c>
      <c r="JHS16" s="43">
        <v>-0.1</v>
      </c>
      <c r="JHT16" s="43">
        <v>0</v>
      </c>
      <c r="JHU16" s="43">
        <v>-0.1</v>
      </c>
      <c r="JHV16" s="43">
        <v>0</v>
      </c>
      <c r="JHW16" s="43">
        <v>-0.1</v>
      </c>
      <c r="JHX16" s="43">
        <v>0</v>
      </c>
      <c r="JHY16" s="43">
        <v>0.1</v>
      </c>
      <c r="JHZ16" s="43">
        <v>0</v>
      </c>
      <c r="JIA16" s="43">
        <v>0.1</v>
      </c>
      <c r="JIB16" s="43">
        <v>0</v>
      </c>
      <c r="JIC16" s="43">
        <v>0.1</v>
      </c>
      <c r="JID16" s="43">
        <v>0</v>
      </c>
      <c r="JIE16" s="43">
        <v>0.1</v>
      </c>
      <c r="JIF16" s="43">
        <v>0</v>
      </c>
      <c r="JIG16" s="43">
        <v>-0.1</v>
      </c>
      <c r="JIH16" s="43">
        <v>0</v>
      </c>
      <c r="JII16" s="43">
        <v>-0.2</v>
      </c>
      <c r="JIR16" s="43">
        <v>0</v>
      </c>
      <c r="JIS16" s="43">
        <v>8.1999999999999993</v>
      </c>
      <c r="JIT16" s="43">
        <v>0</v>
      </c>
      <c r="JIU16" s="43">
        <v>8.4</v>
      </c>
      <c r="JIV16" s="43">
        <v>0</v>
      </c>
      <c r="JIW16" s="43">
        <v>8.3000000000000007</v>
      </c>
      <c r="JIX16" s="43">
        <v>0</v>
      </c>
      <c r="JIY16" s="43">
        <v>8.3000000000000007</v>
      </c>
      <c r="JIZ16" s="43">
        <v>0</v>
      </c>
      <c r="JJA16" s="43">
        <v>8</v>
      </c>
      <c r="JJB16" s="43">
        <v>0</v>
      </c>
      <c r="JJC16" s="43">
        <v>8.3000000000000007</v>
      </c>
      <c r="JJD16" s="43">
        <v>0</v>
      </c>
      <c r="JJE16" s="43">
        <v>8.1999999999999993</v>
      </c>
      <c r="JJF16" s="43">
        <v>0</v>
      </c>
      <c r="JJG16" s="43">
        <v>8.1</v>
      </c>
      <c r="JJH16" s="43">
        <v>0</v>
      </c>
      <c r="JJI16" s="43">
        <v>8.1</v>
      </c>
      <c r="JJJ16" s="43">
        <v>0</v>
      </c>
      <c r="JJK16" s="43">
        <v>8</v>
      </c>
      <c r="JJL16" s="43">
        <v>0</v>
      </c>
      <c r="JJM16" s="43">
        <v>8.1999999999999993</v>
      </c>
      <c r="JJN16" s="43">
        <v>0</v>
      </c>
      <c r="JJO16" s="43">
        <v>8.3000000000000007</v>
      </c>
      <c r="JJP16" s="43">
        <v>0</v>
      </c>
      <c r="JJQ16" s="43">
        <v>8.1999999999999993</v>
      </c>
      <c r="JJR16" s="43">
        <v>0</v>
      </c>
      <c r="JJS16" s="43">
        <v>8.3000000000000007</v>
      </c>
      <c r="JJT16" s="43">
        <v>0</v>
      </c>
      <c r="JJU16" s="43">
        <v>8.4</v>
      </c>
      <c r="JJV16" s="43">
        <v>0</v>
      </c>
      <c r="JJW16" s="43">
        <v>8.1999999999999993</v>
      </c>
      <c r="JJX16" s="43">
        <v>0</v>
      </c>
      <c r="JJY16" s="43">
        <v>8.4</v>
      </c>
      <c r="JJZ16" s="43">
        <v>0</v>
      </c>
      <c r="JKA16" s="43">
        <v>8.1999999999999993</v>
      </c>
      <c r="JKB16" s="43">
        <v>0</v>
      </c>
      <c r="JKC16" s="43">
        <v>8.3000000000000007</v>
      </c>
      <c r="JKD16" s="43">
        <v>0</v>
      </c>
      <c r="JKE16" s="43">
        <v>8</v>
      </c>
      <c r="JKN16" s="43">
        <v>0</v>
      </c>
      <c r="JKO16" s="43">
        <v>-0.1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-0.1</v>
      </c>
      <c r="JKX16" s="43">
        <v>0</v>
      </c>
      <c r="JKY16" s="43">
        <v>-0.1</v>
      </c>
      <c r="JKZ16" s="43">
        <v>0</v>
      </c>
      <c r="JLA16" s="43">
        <v>0.1</v>
      </c>
      <c r="JLB16" s="43">
        <v>0</v>
      </c>
      <c r="JLC16" s="43">
        <v>-0.4</v>
      </c>
      <c r="JLD16" s="43">
        <v>0</v>
      </c>
      <c r="JLE16" s="43">
        <v>-0.1</v>
      </c>
      <c r="JLF16" s="43">
        <v>0</v>
      </c>
      <c r="JLG16" s="43">
        <v>-0.2</v>
      </c>
      <c r="JLH16" s="43">
        <v>0</v>
      </c>
      <c r="JLI16" s="43">
        <v>-0.1</v>
      </c>
      <c r="JLJ16" s="43">
        <v>0</v>
      </c>
      <c r="JLK16" s="43">
        <v>0.1</v>
      </c>
      <c r="JLL16" s="43">
        <v>0</v>
      </c>
      <c r="JLM16" s="43">
        <v>0.1</v>
      </c>
      <c r="JLN16" s="43">
        <v>0</v>
      </c>
      <c r="JLO16" s="43">
        <v>0.1</v>
      </c>
      <c r="JLP16" s="43">
        <v>0</v>
      </c>
      <c r="JLQ16" s="43">
        <v>0.1</v>
      </c>
      <c r="JLR16" s="43">
        <v>0</v>
      </c>
      <c r="JLS16" s="43">
        <v>0.1</v>
      </c>
      <c r="JLT16" s="43">
        <v>0</v>
      </c>
      <c r="JLU16" s="43">
        <v>0.1</v>
      </c>
      <c r="JLV16" s="43">
        <v>0</v>
      </c>
      <c r="JLW16" s="43">
        <v>0.1</v>
      </c>
      <c r="JLX16" s="43">
        <v>0</v>
      </c>
      <c r="JLY16" s="43">
        <v>-0.1</v>
      </c>
      <c r="JLZ16" s="43">
        <v>0</v>
      </c>
      <c r="JMA16" s="43">
        <v>-0.2</v>
      </c>
      <c r="JMK16" s="43">
        <v>0</v>
      </c>
      <c r="JML16" s="43">
        <v>1</v>
      </c>
      <c r="JMM16" s="43">
        <v>1</v>
      </c>
      <c r="JMN16" s="43">
        <v>1</v>
      </c>
      <c r="JMO16" s="43">
        <v>17</v>
      </c>
      <c r="JMP16" s="43">
        <v>0</v>
      </c>
      <c r="JMQ16" s="43">
        <v>99.9</v>
      </c>
      <c r="JMR16" s="43">
        <v>0</v>
      </c>
      <c r="JMS16" s="43">
        <v>0</v>
      </c>
      <c r="JMT16" s="43">
        <v>0</v>
      </c>
      <c r="JMU16" s="43">
        <v>0</v>
      </c>
      <c r="JMV16" s="43">
        <v>30.4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3.95</v>
      </c>
      <c r="JNE16" s="112">
        <v>0</v>
      </c>
      <c r="JNF16" s="112">
        <v>0</v>
      </c>
      <c r="JNG16" s="112">
        <v>0</v>
      </c>
      <c r="JNH16" s="112">
        <v>0</v>
      </c>
      <c r="JNJ16" s="112">
        <v>99.9</v>
      </c>
      <c r="JNK16" s="112">
        <v>99.9</v>
      </c>
      <c r="JNL16" s="112">
        <v>99.9</v>
      </c>
      <c r="JNM16" s="112">
        <v>99.9</v>
      </c>
      <c r="JNN16" s="112">
        <v>30.4</v>
      </c>
      <c r="JNO16" s="112">
        <v>30.4</v>
      </c>
      <c r="JNP16" s="112">
        <v>30.4</v>
      </c>
      <c r="JNQ16" s="112">
        <v>30.4</v>
      </c>
      <c r="JNS16" s="112">
        <v>1500</v>
      </c>
      <c r="JNT16" s="112">
        <v>1500</v>
      </c>
      <c r="JNV16" s="112">
        <v>47</v>
      </c>
      <c r="JNY16" s="112">
        <v>0</v>
      </c>
      <c r="JNZ16" s="112">
        <v>0</v>
      </c>
      <c r="JOA16" s="112" t="s">
        <v>9</v>
      </c>
    </row>
    <row r="17" spans="1:6089 6180:7151" ht="15" customHeight="1" x14ac:dyDescent="0.2">
      <c r="A17" s="205">
        <v>12</v>
      </c>
      <c r="F17" s="43" t="s">
        <v>8258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5</v>
      </c>
      <c r="S17" s="43">
        <v>0</v>
      </c>
      <c r="T17" s="43">
        <v>7.03</v>
      </c>
      <c r="U17" s="43">
        <v>0</v>
      </c>
      <c r="V17" s="43">
        <v>0</v>
      </c>
      <c r="W17" s="43">
        <v>0.93</v>
      </c>
      <c r="X17" s="43">
        <v>24.8</v>
      </c>
      <c r="Y17" s="43">
        <v>0</v>
      </c>
      <c r="AC17" s="43">
        <v>0</v>
      </c>
      <c r="AD17" s="43">
        <v>22.4</v>
      </c>
      <c r="AE17" s="43">
        <v>0</v>
      </c>
      <c r="AF17" s="43">
        <v>0</v>
      </c>
      <c r="AG17" s="43">
        <v>0.04</v>
      </c>
      <c r="AH17" s="43">
        <v>0</v>
      </c>
      <c r="AI17" s="43">
        <v>0.05</v>
      </c>
      <c r="AJ17" s="43">
        <v>0</v>
      </c>
      <c r="AK17" s="43">
        <v>0</v>
      </c>
      <c r="AL17" s="43">
        <v>0</v>
      </c>
      <c r="AM17" s="43" t="s">
        <v>7721</v>
      </c>
      <c r="AN17" s="43">
        <v>6652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0</v>
      </c>
      <c r="CI17" s="43">
        <v>0</v>
      </c>
      <c r="CJ17" s="43">
        <v>0</v>
      </c>
      <c r="CL17" s="43">
        <v>0</v>
      </c>
      <c r="CM17" s="43">
        <v>-931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0.02</v>
      </c>
      <c r="EV17" s="43">
        <v>0.02</v>
      </c>
      <c r="FA17" s="43">
        <v>18197311</v>
      </c>
      <c r="FB17" s="43">
        <v>0</v>
      </c>
      <c r="FC17" s="43">
        <v>293455</v>
      </c>
      <c r="FD17" s="43">
        <v>209262</v>
      </c>
      <c r="FE17" s="43">
        <v>455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102</v>
      </c>
      <c r="FL17" s="43">
        <v>3959</v>
      </c>
      <c r="FM17" s="43">
        <v>1516</v>
      </c>
      <c r="FN17" s="43">
        <v>3506</v>
      </c>
      <c r="FO17" s="43">
        <v>1508</v>
      </c>
      <c r="FP17" s="43">
        <v>3506</v>
      </c>
      <c r="FQ17" s="43">
        <v>476</v>
      </c>
      <c r="FR17" s="43">
        <v>1516</v>
      </c>
      <c r="FS17" s="43">
        <v>6494</v>
      </c>
      <c r="FT17" s="43">
        <v>6494</v>
      </c>
      <c r="FU17" s="43">
        <v>6494</v>
      </c>
      <c r="FW17" s="43">
        <v>739</v>
      </c>
      <c r="FY17" s="43">
        <v>26.1</v>
      </c>
      <c r="FZ17" s="43">
        <v>0</v>
      </c>
      <c r="GA17" s="43">
        <v>60</v>
      </c>
      <c r="GB17" s="43">
        <v>35.700000000000003</v>
      </c>
      <c r="GC17" s="43">
        <v>5</v>
      </c>
      <c r="GD17" s="43">
        <v>60</v>
      </c>
      <c r="GE17" s="43">
        <v>44.7</v>
      </c>
      <c r="GF17" s="43">
        <v>0</v>
      </c>
      <c r="GG17" s="43">
        <v>24.8</v>
      </c>
      <c r="GH17" s="43">
        <v>24.8</v>
      </c>
      <c r="GI17" s="43">
        <v>40</v>
      </c>
      <c r="GJ17" s="43">
        <v>1</v>
      </c>
      <c r="GK17" s="43">
        <v>1</v>
      </c>
      <c r="GL17" s="43">
        <v>60.5</v>
      </c>
      <c r="GM17" s="43">
        <v>100</v>
      </c>
      <c r="GN17" s="43">
        <v>42.1</v>
      </c>
      <c r="GO17" s="43">
        <v>60</v>
      </c>
      <c r="GP17" s="43">
        <v>30</v>
      </c>
      <c r="GQ17" s="43">
        <v>6.9</v>
      </c>
      <c r="GR17" s="43">
        <v>0</v>
      </c>
      <c r="GS17" s="43">
        <v>75</v>
      </c>
      <c r="GT17" s="43">
        <v>57.6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9.3000000000000007</v>
      </c>
      <c r="HA17" s="43">
        <v>10</v>
      </c>
      <c r="HB17" s="43">
        <v>40</v>
      </c>
      <c r="HC17" s="43">
        <v>11.1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47.4</v>
      </c>
      <c r="HU17" s="43">
        <v>39.200000000000003</v>
      </c>
      <c r="HV17" s="43">
        <v>43</v>
      </c>
      <c r="HW17" s="43">
        <v>12.5</v>
      </c>
      <c r="HX17" s="43">
        <v>6.9</v>
      </c>
      <c r="HY17" s="43">
        <v>9.3000000000000007</v>
      </c>
      <c r="HZ17" s="43">
        <v>0</v>
      </c>
      <c r="IA17" s="43">
        <v>10.5</v>
      </c>
      <c r="IB17" s="43">
        <v>11.1</v>
      </c>
      <c r="IC17" s="43">
        <v>0</v>
      </c>
      <c r="ID17" s="43">
        <v>120</v>
      </c>
      <c r="IE17" s="43">
        <v>48.1</v>
      </c>
      <c r="IF17" s="43">
        <v>0</v>
      </c>
      <c r="IG17" s="43">
        <v>0</v>
      </c>
      <c r="IH17" s="43">
        <v>0.2</v>
      </c>
      <c r="II17" s="43">
        <v>6.78</v>
      </c>
      <c r="IJ17" s="43">
        <v>3.5</v>
      </c>
      <c r="IK17" s="43">
        <v>190</v>
      </c>
      <c r="IL17" s="43">
        <v>26.79</v>
      </c>
      <c r="IM17" s="43">
        <v>26.82</v>
      </c>
      <c r="IN17" s="43">
        <v>26.81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-0.1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-0.5</v>
      </c>
      <c r="KZ17" s="43">
        <v>12.5</v>
      </c>
      <c r="LA17" s="43">
        <v>-1.1000000000000001</v>
      </c>
      <c r="LB17" s="43">
        <v>-1.6</v>
      </c>
      <c r="LC17" s="43">
        <v>-2.2000000000000002</v>
      </c>
      <c r="LD17" s="43">
        <v>-2.7</v>
      </c>
      <c r="LE17" s="43">
        <v>1.7</v>
      </c>
      <c r="LF17" s="43">
        <v>6.1</v>
      </c>
      <c r="LG17" s="43">
        <v>21.1</v>
      </c>
      <c r="LH17" s="43">
        <v>12</v>
      </c>
      <c r="LI17" s="43">
        <v>0</v>
      </c>
      <c r="LJ17" s="43">
        <v>0</v>
      </c>
      <c r="LK17" s="43">
        <v>-0.5</v>
      </c>
      <c r="LL17" s="43">
        <v>12.5</v>
      </c>
      <c r="LM17" s="43">
        <v>1</v>
      </c>
      <c r="LN17" s="43">
        <v>0</v>
      </c>
      <c r="LO17" s="43">
        <v>-1.1000000000000001</v>
      </c>
      <c r="LP17" s="43">
        <v>0</v>
      </c>
      <c r="LQ17" s="43">
        <v>-1.6</v>
      </c>
      <c r="LR17" s="43">
        <v>0</v>
      </c>
      <c r="LS17" s="43">
        <v>-2.2000000000000002</v>
      </c>
      <c r="LT17" s="43">
        <v>0</v>
      </c>
      <c r="LU17" s="43">
        <v>-2.7</v>
      </c>
      <c r="LV17" s="43">
        <v>0</v>
      </c>
      <c r="LW17" s="43">
        <v>1.7</v>
      </c>
      <c r="LX17" s="43">
        <v>1</v>
      </c>
      <c r="LY17" s="43">
        <v>6.1</v>
      </c>
      <c r="LZ17" s="43">
        <v>1</v>
      </c>
      <c r="MA17" s="43">
        <v>21.1</v>
      </c>
      <c r="MB17" s="43">
        <v>1</v>
      </c>
      <c r="MC17" s="43">
        <v>12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41.952592446048612</v>
      </c>
      <c r="OT17" s="43">
        <v>41.915539509493996</v>
      </c>
      <c r="OU17" s="43">
        <v>1</v>
      </c>
      <c r="OV17" s="43">
        <v>0</v>
      </c>
      <c r="OW17" s="43">
        <v>0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0</v>
      </c>
      <c r="PZ17" s="43">
        <v>6493</v>
      </c>
      <c r="QA17" s="43">
        <v>20</v>
      </c>
      <c r="QB17" s="43">
        <v>0</v>
      </c>
      <c r="QC17" s="43">
        <v>2510</v>
      </c>
      <c r="QD17" s="43">
        <v>0</v>
      </c>
      <c r="QE17" s="43">
        <v>0</v>
      </c>
      <c r="QF17" s="43">
        <v>2510</v>
      </c>
      <c r="QG17" s="43">
        <v>-2.2000000000000002</v>
      </c>
      <c r="QH17" s="43">
        <v>20.2</v>
      </c>
      <c r="QI17" s="43">
        <v>121.6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0</v>
      </c>
      <c r="QP17" s="43">
        <v>0</v>
      </c>
      <c r="QQ17" s="43">
        <v>0</v>
      </c>
      <c r="QR17" s="43">
        <v>0</v>
      </c>
      <c r="QS17" s="43">
        <v>0</v>
      </c>
      <c r="QT17" s="43">
        <v>0</v>
      </c>
      <c r="QU17" s="43">
        <v>0</v>
      </c>
      <c r="QV17" s="43">
        <v>0</v>
      </c>
      <c r="QW17" s="43">
        <v>74</v>
      </c>
      <c r="QX17" s="43">
        <v>74</v>
      </c>
      <c r="QY17" s="43">
        <v>0</v>
      </c>
      <c r="QZ17" s="43">
        <v>224</v>
      </c>
      <c r="RA17" s="43">
        <v>100</v>
      </c>
      <c r="RB17" s="43">
        <v>150</v>
      </c>
      <c r="RC17" s="43">
        <v>0</v>
      </c>
      <c r="RD17" s="43">
        <v>-1.2</v>
      </c>
      <c r="RE17" s="43">
        <v>0</v>
      </c>
      <c r="RF17" s="43">
        <v>0</v>
      </c>
      <c r="RG17" s="43">
        <v>0</v>
      </c>
      <c r="RH17" s="43">
        <v>0</v>
      </c>
      <c r="RI17" s="43">
        <v>0</v>
      </c>
      <c r="RJ17" s="43">
        <v>0</v>
      </c>
      <c r="RK17" s="43">
        <v>0</v>
      </c>
      <c r="RL17" s="43">
        <v>0</v>
      </c>
      <c r="RM17" s="43">
        <v>0</v>
      </c>
      <c r="RN17" s="43">
        <v>0</v>
      </c>
      <c r="RO17" s="43">
        <v>0</v>
      </c>
      <c r="RP17" s="43">
        <v>0</v>
      </c>
      <c r="RQ17" s="43">
        <v>0</v>
      </c>
      <c r="RR17" s="43">
        <v>19.899999999999999</v>
      </c>
      <c r="RS17" s="43">
        <v>0</v>
      </c>
      <c r="RT17" s="43">
        <v>0</v>
      </c>
      <c r="RU17" s="43">
        <v>0</v>
      </c>
      <c r="RV17" s="43">
        <v>0</v>
      </c>
      <c r="RW17" s="43">
        <v>0</v>
      </c>
      <c r="RX17" s="43">
        <v>0</v>
      </c>
      <c r="RY17" s="43">
        <v>0</v>
      </c>
      <c r="RZ17" s="43">
        <v>0</v>
      </c>
      <c r="SA17" s="43">
        <v>0</v>
      </c>
      <c r="SB17" s="43">
        <v>0</v>
      </c>
      <c r="SC17" s="43">
        <v>0</v>
      </c>
      <c r="SD17" s="43">
        <v>113.2</v>
      </c>
      <c r="SE17" s="43">
        <v>0</v>
      </c>
      <c r="SF17" s="43">
        <v>0</v>
      </c>
      <c r="SG17" s="43">
        <v>-0.1</v>
      </c>
      <c r="SH17" s="43">
        <v>0</v>
      </c>
      <c r="SI17" s="43">
        <v>0</v>
      </c>
      <c r="SJ17" s="43">
        <v>2.25</v>
      </c>
      <c r="SK17" s="43">
        <v>1.7</v>
      </c>
      <c r="SL17" s="43">
        <v>127</v>
      </c>
      <c r="SM17" s="43">
        <v>143</v>
      </c>
      <c r="SN17" s="43">
        <v>118</v>
      </c>
      <c r="SO17" s="43">
        <v>27.94</v>
      </c>
      <c r="SP17" s="43">
        <v>1591620533033</v>
      </c>
      <c r="SQ17" s="43">
        <v>0</v>
      </c>
      <c r="SR17" s="43">
        <v>38</v>
      </c>
      <c r="SS17" s="43">
        <v>1.131</v>
      </c>
      <c r="ST17" s="43">
        <v>0</v>
      </c>
      <c r="SU17" s="43">
        <v>0</v>
      </c>
      <c r="SV17" s="43">
        <v>0</v>
      </c>
      <c r="SW17" s="43">
        <v>0</v>
      </c>
      <c r="SX17" s="43">
        <v>42.1</v>
      </c>
      <c r="SY17" s="43">
        <v>0</v>
      </c>
      <c r="TA17" s="43">
        <v>758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50</v>
      </c>
      <c r="TS17" s="43">
        <v>51</v>
      </c>
      <c r="TT17" s="43">
        <v>49</v>
      </c>
      <c r="TU17" s="43">
        <v>50</v>
      </c>
      <c r="TV17" s="43">
        <v>51</v>
      </c>
      <c r="TW17" s="43">
        <v>51</v>
      </c>
      <c r="TX17" s="43">
        <v>51</v>
      </c>
      <c r="TY17" s="43">
        <v>52</v>
      </c>
      <c r="TZ17" s="43">
        <v>52</v>
      </c>
      <c r="UA17" s="43">
        <v>52</v>
      </c>
      <c r="UB17" s="43">
        <v>53</v>
      </c>
      <c r="UC17" s="43">
        <v>51</v>
      </c>
      <c r="UD17" s="43">
        <v>50</v>
      </c>
      <c r="UE17" s="43">
        <v>50</v>
      </c>
      <c r="UF17" s="43">
        <v>52</v>
      </c>
      <c r="UG17" s="43">
        <v>52</v>
      </c>
      <c r="UH17" s="43">
        <v>53</v>
      </c>
      <c r="UI17" s="43">
        <v>52</v>
      </c>
      <c r="UJ17" s="43">
        <v>52</v>
      </c>
      <c r="UK17" s="43">
        <v>51</v>
      </c>
      <c r="UL17" s="43">
        <v>0</v>
      </c>
      <c r="UM17" s="43">
        <v>0</v>
      </c>
      <c r="UN17" s="43">
        <v>0</v>
      </c>
      <c r="UO17" s="43">
        <v>0</v>
      </c>
      <c r="UP17" s="43">
        <v>51</v>
      </c>
      <c r="UQ17" s="43">
        <v>513</v>
      </c>
      <c r="UR17" s="43">
        <v>52</v>
      </c>
      <c r="US17" s="43">
        <v>518</v>
      </c>
      <c r="UT17" s="43">
        <v>49</v>
      </c>
      <c r="UU17" s="43">
        <v>510</v>
      </c>
      <c r="UV17" s="43">
        <v>0</v>
      </c>
      <c r="UW17" s="43">
        <v>37</v>
      </c>
      <c r="UX17" s="43">
        <v>43</v>
      </c>
      <c r="UY17" s="43">
        <v>0</v>
      </c>
      <c r="UZ17" s="43">
        <v>0</v>
      </c>
      <c r="VA17" s="43">
        <v>8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4310612</v>
      </c>
      <c r="XA17" s="43">
        <v>0</v>
      </c>
      <c r="XD17" s="43">
        <v>0</v>
      </c>
      <c r="XF17" s="43">
        <v>1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25.1</v>
      </c>
      <c r="XO17" s="43">
        <v>25.5</v>
      </c>
      <c r="XR17" s="43">
        <v>26.3</v>
      </c>
      <c r="XS17" s="43">
        <v>26.9</v>
      </c>
      <c r="XT17" s="43">
        <v>27.6</v>
      </c>
      <c r="XU17" s="43">
        <v>0</v>
      </c>
      <c r="XZ17" s="43">
        <v>3894</v>
      </c>
      <c r="YA17" s="43">
        <v>1606503803205</v>
      </c>
      <c r="YC17" s="43">
        <v>0</v>
      </c>
      <c r="YD17" s="43">
        <v>0.999</v>
      </c>
      <c r="YE17" s="43">
        <v>0</v>
      </c>
      <c r="YF17" s="43">
        <v>0</v>
      </c>
      <c r="YG17" s="43">
        <v>10156</v>
      </c>
      <c r="YH17" s="43">
        <v>5869</v>
      </c>
      <c r="YI17" s="43">
        <v>10163</v>
      </c>
      <c r="YJ17" s="43">
        <v>5857</v>
      </c>
      <c r="YK17" s="43">
        <v>10174</v>
      </c>
      <c r="YL17" s="43">
        <v>5879</v>
      </c>
      <c r="YM17" s="43">
        <v>0</v>
      </c>
      <c r="YN17" s="43">
        <v>0</v>
      </c>
      <c r="YO17" s="43">
        <v>0</v>
      </c>
      <c r="YP17" s="43">
        <v>0</v>
      </c>
      <c r="YQ17" s="43">
        <v>0</v>
      </c>
      <c r="YR17" s="43">
        <v>0</v>
      </c>
      <c r="YS17" s="43">
        <v>0</v>
      </c>
      <c r="YT17" s="43">
        <v>98270</v>
      </c>
      <c r="YU17" s="43">
        <v>3275</v>
      </c>
      <c r="YV17" s="43">
        <v>30</v>
      </c>
      <c r="YW17" s="43">
        <v>6.5000000000000002E-2</v>
      </c>
      <c r="YX17" s="43">
        <v>7260</v>
      </c>
      <c r="YY17" s="43">
        <v>1.92</v>
      </c>
      <c r="YZ17" s="43">
        <v>0.5</v>
      </c>
      <c r="ZA17" s="43">
        <v>0.1</v>
      </c>
      <c r="ZB17" s="43">
        <v>-0.04</v>
      </c>
      <c r="ZD17" s="43">
        <v>0</v>
      </c>
      <c r="ZE17" s="43">
        <v>57.6</v>
      </c>
      <c r="ZF17" s="43">
        <v>28.4</v>
      </c>
      <c r="ZG17" s="43">
        <v>0</v>
      </c>
      <c r="ZH17" s="43">
        <v>35.700000000000003</v>
      </c>
      <c r="ZI17" s="43">
        <v>44.7</v>
      </c>
      <c r="ZJ17" s="43">
        <v>41.2</v>
      </c>
      <c r="ZK17" s="43">
        <v>0</v>
      </c>
      <c r="ZL17" s="43">
        <v>0</v>
      </c>
      <c r="ZM17" s="43">
        <v>0</v>
      </c>
      <c r="ZN17" s="43">
        <v>16</v>
      </c>
      <c r="ZO17" s="43">
        <v>16</v>
      </c>
      <c r="ZP17" s="43">
        <v>16</v>
      </c>
      <c r="ZQ17" s="43">
        <v>16</v>
      </c>
      <c r="ZR17" s="43">
        <v>16</v>
      </c>
      <c r="ZS17" s="43">
        <v>16</v>
      </c>
      <c r="ZT17" s="43">
        <v>16</v>
      </c>
      <c r="ZU17" s="43">
        <v>16</v>
      </c>
      <c r="ZV17" s="43">
        <v>16</v>
      </c>
      <c r="ZW17" s="43">
        <v>16</v>
      </c>
      <c r="ZX17" s="43">
        <v>16</v>
      </c>
      <c r="ZY17" s="43">
        <v>16</v>
      </c>
      <c r="ZZ17" s="43">
        <v>16</v>
      </c>
      <c r="AAA17" s="43">
        <v>16</v>
      </c>
      <c r="AAB17" s="43">
        <v>16</v>
      </c>
      <c r="AAC17" s="43">
        <v>16</v>
      </c>
      <c r="AAD17" s="43">
        <v>16</v>
      </c>
      <c r="AAE17" s="43">
        <v>16</v>
      </c>
      <c r="AAF17" s="43">
        <v>16</v>
      </c>
      <c r="AAG17" s="43">
        <v>16</v>
      </c>
      <c r="AAH17" s="43">
        <v>16</v>
      </c>
      <c r="AAI17" s="43">
        <v>0</v>
      </c>
      <c r="AAJ17" s="43">
        <v>0</v>
      </c>
      <c r="AAK17" s="43">
        <v>0</v>
      </c>
      <c r="AAL17" s="43">
        <v>0</v>
      </c>
      <c r="AAM17" s="43">
        <v>60.2</v>
      </c>
      <c r="AAN17" s="43">
        <v>64.3</v>
      </c>
      <c r="AAO17" s="43">
        <v>0</v>
      </c>
      <c r="AAP17" s="43">
        <v>0</v>
      </c>
      <c r="AAQ17" s="43">
        <v>60.7</v>
      </c>
      <c r="AAR17" s="43">
        <v>65.099999999999994</v>
      </c>
      <c r="AAS17" s="43">
        <v>58.7</v>
      </c>
      <c r="AAT17" s="43">
        <v>55.2</v>
      </c>
      <c r="AAU17" s="43">
        <v>64.3</v>
      </c>
      <c r="AAV17" s="43">
        <v>60.7</v>
      </c>
      <c r="AAW17" s="43">
        <v>61.8</v>
      </c>
      <c r="AAX17" s="43">
        <v>60.5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6518.3</v>
      </c>
      <c r="ACJ17" s="43">
        <v>6518.2</v>
      </c>
      <c r="ACK17" s="43">
        <v>0</v>
      </c>
      <c r="ACL17" s="43">
        <v>0</v>
      </c>
      <c r="ACM17" s="43">
        <v>6518.3</v>
      </c>
      <c r="ACN17" s="43">
        <v>6518.2</v>
      </c>
      <c r="ACO17" s="43">
        <v>6518.3</v>
      </c>
      <c r="ACP17" s="43">
        <v>6518.2</v>
      </c>
      <c r="ACQ17" s="43">
        <v>6518.2</v>
      </c>
      <c r="ACR17" s="43">
        <v>6518.2</v>
      </c>
      <c r="ACS17" s="43">
        <v>6518.2</v>
      </c>
      <c r="ACT17" s="43">
        <v>6504.9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0</v>
      </c>
      <c r="AGO17" s="43">
        <v>0</v>
      </c>
      <c r="AGP17" s="43">
        <v>0</v>
      </c>
      <c r="AGQ17" s="43">
        <v>0</v>
      </c>
      <c r="AGR17" s="43">
        <v>0</v>
      </c>
      <c r="AGS17" s="43">
        <v>0</v>
      </c>
      <c r="AGT17" s="43">
        <v>0</v>
      </c>
      <c r="AGU17" s="43">
        <v>0</v>
      </c>
      <c r="AGV17" s="43">
        <v>0</v>
      </c>
      <c r="AGW17" s="43">
        <v>0</v>
      </c>
      <c r="AGX17" s="43">
        <v>0</v>
      </c>
      <c r="AGY17" s="43">
        <v>0</v>
      </c>
      <c r="AGZ17" s="43">
        <v>0</v>
      </c>
      <c r="AHA17" s="43">
        <v>0</v>
      </c>
      <c r="AHB17" s="43">
        <v>0</v>
      </c>
      <c r="AHC17" s="43">
        <v>0</v>
      </c>
      <c r="AHD17" s="43">
        <v>0</v>
      </c>
      <c r="AHE17" s="43">
        <v>0</v>
      </c>
      <c r="AHF17" s="43">
        <v>0</v>
      </c>
      <c r="AHG17" s="43">
        <v>0</v>
      </c>
      <c r="AHH17" s="43">
        <v>0</v>
      </c>
      <c r="AHI17" s="43">
        <v>0</v>
      </c>
      <c r="AHJ17" s="43">
        <v>0</v>
      </c>
      <c r="AHK17" s="43">
        <v>0</v>
      </c>
      <c r="AHL17" s="43">
        <v>0</v>
      </c>
      <c r="AHM17" s="43">
        <v>0</v>
      </c>
      <c r="AHN17" s="43">
        <v>0</v>
      </c>
      <c r="AHO17" s="43">
        <v>0</v>
      </c>
      <c r="AHP17" s="43">
        <v>0</v>
      </c>
      <c r="AHQ17" s="43">
        <v>0</v>
      </c>
      <c r="AHR17" s="43">
        <v>0</v>
      </c>
      <c r="AHS17" s="43">
        <v>0</v>
      </c>
      <c r="AHT17" s="43">
        <v>0</v>
      </c>
      <c r="AHU17" s="43">
        <v>0</v>
      </c>
      <c r="AHV17" s="43">
        <v>0</v>
      </c>
      <c r="AHW17" s="43">
        <v>0</v>
      </c>
      <c r="AHX17" s="43">
        <v>0</v>
      </c>
      <c r="AHY17" s="43">
        <v>0</v>
      </c>
      <c r="AHZ17" s="43">
        <v>0</v>
      </c>
      <c r="AIA17" s="43">
        <v>0</v>
      </c>
      <c r="AIB17" s="43">
        <v>0</v>
      </c>
      <c r="AIC17" s="43">
        <v>0</v>
      </c>
      <c r="AID17" s="43">
        <v>0</v>
      </c>
      <c r="AIE17" s="43">
        <v>0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0</v>
      </c>
      <c r="AKN17" s="43">
        <v>0</v>
      </c>
      <c r="AKO17" s="43">
        <v>0</v>
      </c>
      <c r="AKP17" s="43">
        <v>0</v>
      </c>
      <c r="AKQ17" s="43">
        <v>0</v>
      </c>
      <c r="AKR17" s="43">
        <v>0</v>
      </c>
      <c r="AKS17" s="43">
        <v>0</v>
      </c>
      <c r="AKT17" s="43">
        <v>0</v>
      </c>
      <c r="AKU17" s="43">
        <v>0</v>
      </c>
      <c r="AKV17" s="43">
        <v>0</v>
      </c>
      <c r="AKW17" s="43">
        <v>0</v>
      </c>
      <c r="AKX17" s="43">
        <v>0</v>
      </c>
      <c r="AKY17" s="43">
        <v>0</v>
      </c>
      <c r="AKZ17" s="43">
        <v>0</v>
      </c>
      <c r="ALA17" s="43">
        <v>0</v>
      </c>
      <c r="ALB17" s="43">
        <v>0</v>
      </c>
      <c r="ALC17" s="43">
        <v>0</v>
      </c>
      <c r="ALD17" s="43">
        <v>0</v>
      </c>
      <c r="ALE17" s="43">
        <v>0</v>
      </c>
      <c r="ALF17" s="43">
        <v>0</v>
      </c>
      <c r="ALG17" s="43">
        <v>0</v>
      </c>
      <c r="ALH17" s="43">
        <v>0</v>
      </c>
      <c r="ALI17" s="43">
        <v>0</v>
      </c>
      <c r="ALJ17" s="43">
        <v>0</v>
      </c>
      <c r="ALK17" s="43">
        <v>0.63900000000000001</v>
      </c>
      <c r="ALL17" s="43">
        <v>0.28000000000000003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19309.099999999999</v>
      </c>
      <c r="APJ17" s="43">
        <v>0</v>
      </c>
      <c r="APK17" s="43">
        <v>4020.7</v>
      </c>
      <c r="APL17" s="43">
        <v>0</v>
      </c>
      <c r="APM17" s="43">
        <v>0</v>
      </c>
      <c r="APN17" s="43">
        <v>0.02</v>
      </c>
      <c r="APO17" s="43">
        <v>0.02</v>
      </c>
      <c r="APP17" s="43">
        <v>0</v>
      </c>
      <c r="APQ17" s="43">
        <v>1.04</v>
      </c>
      <c r="APR17" s="43">
        <v>1.04</v>
      </c>
      <c r="APS17" s="43">
        <v>0</v>
      </c>
      <c r="APT17" s="43" t="s">
        <v>7674</v>
      </c>
      <c r="APU17" s="43" t="s">
        <v>7728</v>
      </c>
      <c r="APV17" s="43" t="s">
        <v>7674</v>
      </c>
      <c r="APW17" s="43" t="s">
        <v>7692</v>
      </c>
      <c r="APX17" s="43" t="s">
        <v>7691</v>
      </c>
      <c r="APY17" s="43" t="s">
        <v>7729</v>
      </c>
      <c r="APZ17" s="43" t="s">
        <v>7730</v>
      </c>
      <c r="AQA17" s="43" t="s">
        <v>7690</v>
      </c>
      <c r="AQB17" s="43" t="s">
        <v>7674</v>
      </c>
      <c r="AQC17" s="43" t="s">
        <v>7731</v>
      </c>
      <c r="AQD17" s="43" t="s">
        <v>7674</v>
      </c>
      <c r="AQE17" s="43" t="s">
        <v>7674</v>
      </c>
      <c r="AQF17" s="43" t="s">
        <v>7732</v>
      </c>
      <c r="AQG17" s="43" t="s">
        <v>7691</v>
      </c>
      <c r="AQH17" s="43" t="s">
        <v>7693</v>
      </c>
      <c r="AQI17" s="43" t="s">
        <v>7733</v>
      </c>
      <c r="AQJ17" s="43" t="s">
        <v>7734</v>
      </c>
      <c r="AQK17" s="43" t="s">
        <v>7696</v>
      </c>
      <c r="AQL17" s="43" t="s">
        <v>7674</v>
      </c>
      <c r="AQM17" s="43" t="s">
        <v>7696</v>
      </c>
      <c r="AQN17" s="43" t="s">
        <v>7735</v>
      </c>
      <c r="AQO17" s="43" t="s">
        <v>7671</v>
      </c>
      <c r="AQP17" s="43" t="s">
        <v>7671</v>
      </c>
      <c r="AQQ17" s="43" t="s">
        <v>7712</v>
      </c>
      <c r="AQR17" s="43" t="s">
        <v>7736</v>
      </c>
      <c r="AQS17" s="43" t="s">
        <v>7737</v>
      </c>
      <c r="AQT17" s="43" t="s">
        <v>7725</v>
      </c>
      <c r="AQU17" s="43" t="s">
        <v>7698</v>
      </c>
      <c r="AQV17" s="43" t="s">
        <v>7701</v>
      </c>
      <c r="AQW17" s="43" t="s">
        <v>7702</v>
      </c>
      <c r="AQX17" s="43" t="s">
        <v>22</v>
      </c>
      <c r="AQY17" s="43">
        <v>0</v>
      </c>
      <c r="AQZ17" s="43">
        <v>0</v>
      </c>
      <c r="ARA17" s="43">
        <v>0</v>
      </c>
      <c r="ARB17" s="43">
        <v>0</v>
      </c>
      <c r="ARC17" s="43">
        <v>0</v>
      </c>
      <c r="ARD17" s="43">
        <v>0</v>
      </c>
      <c r="ARE17" s="43">
        <v>0</v>
      </c>
      <c r="ARF17" s="43">
        <v>0</v>
      </c>
      <c r="ARG17" s="43">
        <v>0</v>
      </c>
      <c r="ARH17" s="43">
        <v>0</v>
      </c>
      <c r="ARI17" s="43">
        <v>0</v>
      </c>
      <c r="ARJ17" s="43">
        <v>0</v>
      </c>
      <c r="ARK17" s="43">
        <v>0</v>
      </c>
      <c r="ARL17" s="43">
        <v>0</v>
      </c>
      <c r="ARM17" s="43">
        <v>0</v>
      </c>
      <c r="ARN17" s="43">
        <v>0</v>
      </c>
      <c r="ARO17" s="43">
        <v>0</v>
      </c>
      <c r="ARP17" s="43">
        <v>0</v>
      </c>
      <c r="ARQ17" s="43">
        <v>0</v>
      </c>
      <c r="ARR17" s="43">
        <v>0</v>
      </c>
      <c r="ARS17" s="43">
        <v>0</v>
      </c>
      <c r="ART17" s="43">
        <v>0</v>
      </c>
      <c r="ARU17" s="43">
        <v>0</v>
      </c>
      <c r="ARV17" s="43">
        <v>0</v>
      </c>
      <c r="ARW17" s="43">
        <v>0</v>
      </c>
      <c r="ARX17" s="43">
        <v>0</v>
      </c>
      <c r="ARY17" s="43">
        <v>0</v>
      </c>
      <c r="ARZ17" s="43">
        <v>905</v>
      </c>
      <c r="ATE17" s="43">
        <v>-1</v>
      </c>
      <c r="ATF17" s="43">
        <v>2</v>
      </c>
      <c r="ATG17" s="43">
        <v>1</v>
      </c>
      <c r="ATH17" s="43" t="s">
        <v>7703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7703</v>
      </c>
      <c r="ATP17" s="43">
        <v>3193</v>
      </c>
      <c r="ATQ17" s="43">
        <v>1</v>
      </c>
      <c r="ATR17" s="43">
        <v>1606867200000</v>
      </c>
      <c r="ATS17" s="43" t="s">
        <v>7703</v>
      </c>
      <c r="ATT17" s="43" t="s">
        <v>7703</v>
      </c>
      <c r="ATU17" s="43" t="s">
        <v>7703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8058</v>
      </c>
      <c r="AVF17" s="43">
        <v>60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0</v>
      </c>
      <c r="AVP17" s="43">
        <v>0</v>
      </c>
      <c r="AVQ17" s="43">
        <v>49.99</v>
      </c>
      <c r="AVR17" s="43">
        <v>49.99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4304</v>
      </c>
      <c r="FUY17" s="43">
        <v>2202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4916</v>
      </c>
      <c r="FWB17" s="43">
        <v>2159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4916</v>
      </c>
      <c r="FXE17" s="43">
        <v>2159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4916</v>
      </c>
      <c r="FYH17" s="43">
        <v>2159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0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0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-26.79</v>
      </c>
      <c r="IUL17" s="43">
        <v>3.9710000000000001</v>
      </c>
      <c r="IUM17" s="43">
        <v>7.3999999999999996E-2</v>
      </c>
      <c r="IUN17" s="43">
        <v>1.0444545454545453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300</v>
      </c>
      <c r="IVP17" s="43">
        <v>61.88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359</v>
      </c>
      <c r="IWP17" s="43">
        <v>361</v>
      </c>
      <c r="IWQ17" s="43">
        <v>363</v>
      </c>
      <c r="IWR17" s="43">
        <v>361</v>
      </c>
      <c r="IWS17" s="43">
        <v>363</v>
      </c>
      <c r="IWT17" s="43">
        <v>361</v>
      </c>
      <c r="IWU17" s="43">
        <v>360</v>
      </c>
      <c r="IWV17" s="43">
        <v>362</v>
      </c>
      <c r="IWW17" s="43">
        <v>360</v>
      </c>
      <c r="IWX17" s="43">
        <v>365</v>
      </c>
      <c r="IWY17" s="43">
        <v>363</v>
      </c>
      <c r="IWZ17" s="43">
        <v>362</v>
      </c>
      <c r="IXA17" s="43">
        <v>360</v>
      </c>
      <c r="IXB17" s="43">
        <v>0</v>
      </c>
      <c r="IXC17" s="43">
        <v>0</v>
      </c>
      <c r="IXD17" s="43">
        <v>0</v>
      </c>
      <c r="IXE17" s="43">
        <v>0</v>
      </c>
      <c r="IXF17" s="43">
        <v>360</v>
      </c>
      <c r="IXG17" s="43">
        <v>360</v>
      </c>
      <c r="IXH17" s="43">
        <v>360</v>
      </c>
      <c r="IXI17" s="43">
        <v>360</v>
      </c>
      <c r="IXJ17" s="43">
        <v>360</v>
      </c>
      <c r="IXK17" s="43">
        <v>360</v>
      </c>
      <c r="IXL17" s="43">
        <v>359</v>
      </c>
      <c r="IXM17" s="43">
        <v>515</v>
      </c>
      <c r="IXN17" s="43">
        <v>516</v>
      </c>
      <c r="IXO17" s="43">
        <v>516</v>
      </c>
      <c r="IXP17" s="43">
        <v>518</v>
      </c>
      <c r="IXQ17" s="43">
        <v>519</v>
      </c>
      <c r="IXR17" s="43">
        <v>516</v>
      </c>
      <c r="IXS17" s="43">
        <v>517</v>
      </c>
      <c r="IXT17" s="43">
        <v>518</v>
      </c>
      <c r="IXU17" s="43">
        <v>517</v>
      </c>
      <c r="IXV17" s="43">
        <v>520</v>
      </c>
      <c r="IXW17" s="43">
        <v>517</v>
      </c>
      <c r="IXX17" s="43">
        <v>517</v>
      </c>
      <c r="IXY17" s="43">
        <v>521</v>
      </c>
      <c r="IXZ17" s="43">
        <v>0</v>
      </c>
      <c r="IYA17" s="43">
        <v>0</v>
      </c>
      <c r="IYB17" s="43">
        <v>0</v>
      </c>
      <c r="IYC17" s="43">
        <v>0</v>
      </c>
      <c r="IYD17" s="43">
        <v>515</v>
      </c>
      <c r="IYE17" s="43">
        <v>517</v>
      </c>
      <c r="IYF17" s="43">
        <v>514</v>
      </c>
      <c r="IYG17" s="43">
        <v>515</v>
      </c>
      <c r="IYH17" s="43">
        <v>514</v>
      </c>
      <c r="IYI17" s="43">
        <v>515</v>
      </c>
      <c r="IYJ17" s="43">
        <v>514</v>
      </c>
      <c r="IYK17" s="43">
        <v>5229</v>
      </c>
      <c r="IYL17" s="43" t="s">
        <v>7676</v>
      </c>
      <c r="IYM17" s="43">
        <v>30</v>
      </c>
      <c r="IYN17" s="43">
        <v>47</v>
      </c>
      <c r="IYO17" s="43">
        <v>47</v>
      </c>
      <c r="IYP17" s="43">
        <v>49</v>
      </c>
      <c r="IYQ17" s="43">
        <v>47</v>
      </c>
      <c r="IYR17" s="43">
        <v>48</v>
      </c>
      <c r="IYS17" s="43">
        <v>47</v>
      </c>
      <c r="IYT17" s="43">
        <v>47</v>
      </c>
      <c r="IYU17" s="43">
        <v>49</v>
      </c>
      <c r="IYV17" s="43">
        <v>46</v>
      </c>
      <c r="IYW17" s="43">
        <v>47</v>
      </c>
      <c r="IYX17" s="43">
        <v>47</v>
      </c>
      <c r="IYY17" s="43">
        <v>46</v>
      </c>
      <c r="IYZ17" s="43">
        <v>47</v>
      </c>
      <c r="IZA17" s="43">
        <v>47</v>
      </c>
      <c r="IZB17" s="43">
        <v>47</v>
      </c>
      <c r="IZC17" s="43">
        <v>45</v>
      </c>
      <c r="IZD17" s="43">
        <v>46</v>
      </c>
      <c r="IZE17" s="43">
        <v>48</v>
      </c>
      <c r="IZF17" s="43">
        <v>46</v>
      </c>
      <c r="IZG17" s="43">
        <v>42</v>
      </c>
      <c r="IZH17" s="43">
        <v>18.385890666227127</v>
      </c>
      <c r="IZI17" s="43">
        <v>20.618826637853235</v>
      </c>
      <c r="IZJ17" s="43">
        <v>24.109568549375545</v>
      </c>
      <c r="IZK17" s="43">
        <v>19.341931418854088</v>
      </c>
      <c r="IZL17" s="43">
        <v>20.791965211978845</v>
      </c>
      <c r="IZM17" s="43">
        <v>22.111663874721572</v>
      </c>
      <c r="IZN17" s="43">
        <v>19.434157071593155</v>
      </c>
      <c r="IZO17" s="43">
        <v>19.378684935271647</v>
      </c>
      <c r="IZP17" s="43">
        <v>21.005986862727248</v>
      </c>
      <c r="IZQ17" s="43">
        <v>19.48123846743421</v>
      </c>
      <c r="IZR17" s="43">
        <v>20.426182467834366</v>
      </c>
      <c r="IZS17" s="43">
        <v>19.192499266669824</v>
      </c>
      <c r="IZT17" s="43">
        <v>17.24208143267257</v>
      </c>
      <c r="IZU17" s="43">
        <v>19.485822092710379</v>
      </c>
      <c r="IZV17" s="43">
        <v>19.766221102776814</v>
      </c>
      <c r="IZW17" s="43">
        <v>21.902986953100832</v>
      </c>
      <c r="IZX17" s="43">
        <v>23.978496653719439</v>
      </c>
      <c r="IZY17" s="43">
        <v>20.156411883020247</v>
      </c>
      <c r="IZZ17" s="43">
        <v>20.746884817974937</v>
      </c>
      <c r="JAA17" s="43">
        <v>22.603043028272857</v>
      </c>
      <c r="JAF17" s="43">
        <v>1878</v>
      </c>
      <c r="JAG17" s="43">
        <v>1958</v>
      </c>
      <c r="JAH17" s="43">
        <v>1817</v>
      </c>
      <c r="JAI17" s="43">
        <v>1733</v>
      </c>
      <c r="JAJ17" s="43">
        <v>1643</v>
      </c>
      <c r="JAK17" s="43">
        <v>3150</v>
      </c>
      <c r="JAL17" s="43">
        <v>1506</v>
      </c>
      <c r="JAM17" s="43">
        <v>1641</v>
      </c>
      <c r="JAN17" s="43">
        <v>1770</v>
      </c>
      <c r="JAO17" s="43">
        <v>1368</v>
      </c>
      <c r="JAP17" s="43">
        <v>3008</v>
      </c>
      <c r="JAQ17" s="43">
        <v>1994</v>
      </c>
      <c r="JAR17" s="43">
        <v>1993</v>
      </c>
      <c r="JAS17" s="43">
        <v>1867</v>
      </c>
      <c r="JAT17" s="43">
        <v>1908</v>
      </c>
      <c r="JAU17" s="43">
        <v>1859</v>
      </c>
      <c r="JAV17" s="43">
        <v>1442</v>
      </c>
      <c r="JAW17" s="43">
        <v>2021</v>
      </c>
      <c r="JAX17" s="43">
        <v>1894</v>
      </c>
      <c r="JAY17" s="43">
        <v>3080</v>
      </c>
      <c r="JBE17" s="43">
        <v>0</v>
      </c>
      <c r="JBF17" s="43">
        <v>1</v>
      </c>
      <c r="JBR17" s="43">
        <v>0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3</v>
      </c>
      <c r="JBZ17" s="43">
        <v>0</v>
      </c>
      <c r="JCA17" s="43">
        <v>0</v>
      </c>
      <c r="JCB17" s="43">
        <v>0</v>
      </c>
      <c r="JCC17" s="43">
        <v>0</v>
      </c>
      <c r="JCD17" s="43">
        <v>0</v>
      </c>
      <c r="JCE17" s="43">
        <v>0</v>
      </c>
      <c r="JCF17" s="43">
        <v>0</v>
      </c>
      <c r="JCG17" s="43">
        <v>938</v>
      </c>
      <c r="JCH17" s="43">
        <v>0</v>
      </c>
      <c r="JCI17" s="43">
        <v>0</v>
      </c>
      <c r="JCJ17" s="43">
        <v>0</v>
      </c>
      <c r="JCK17" s="43">
        <v>26</v>
      </c>
      <c r="JCL17" s="43">
        <v>0</v>
      </c>
      <c r="JCM17" s="43">
        <v>0</v>
      </c>
      <c r="JCN17" s="43">
        <v>0</v>
      </c>
      <c r="JCO17" s="43">
        <v>1.3069999999999999</v>
      </c>
      <c r="JCS17" s="43">
        <v>0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DU17" s="43">
        <v>1</v>
      </c>
      <c r="JDW17" s="43">
        <v>1</v>
      </c>
      <c r="JDY17" s="43">
        <v>1</v>
      </c>
      <c r="JEA17" s="43">
        <v>1</v>
      </c>
      <c r="JEC17" s="43">
        <v>1</v>
      </c>
      <c r="JEE17" s="43">
        <v>1</v>
      </c>
      <c r="JEG17" s="43">
        <v>1</v>
      </c>
      <c r="JEI17" s="43">
        <v>1</v>
      </c>
      <c r="JEK17" s="43">
        <v>1</v>
      </c>
      <c r="JEM17" s="43">
        <v>1</v>
      </c>
      <c r="JEO17" s="43">
        <v>1</v>
      </c>
      <c r="JEQ17" s="43">
        <v>1</v>
      </c>
      <c r="JEZ17" s="43">
        <v>0</v>
      </c>
      <c r="JFA17" s="43">
        <v>7.63</v>
      </c>
      <c r="JFB17" s="43">
        <v>0</v>
      </c>
      <c r="JFC17" s="43">
        <v>7.83</v>
      </c>
      <c r="JFD17" s="43">
        <v>0</v>
      </c>
      <c r="JFE17" s="43">
        <v>7.57</v>
      </c>
      <c r="JFF17" s="43">
        <v>0</v>
      </c>
      <c r="JFG17" s="43">
        <v>7.74</v>
      </c>
      <c r="JFH17" s="43">
        <v>0</v>
      </c>
      <c r="JFI17" s="43">
        <v>7.79</v>
      </c>
      <c r="JFJ17" s="43">
        <v>0</v>
      </c>
      <c r="JFK17" s="43">
        <v>7.65</v>
      </c>
      <c r="JFL17" s="43">
        <v>0</v>
      </c>
      <c r="JFM17" s="43">
        <v>7.64</v>
      </c>
      <c r="JFN17" s="43">
        <v>0</v>
      </c>
      <c r="JFO17" s="43">
        <v>7.84</v>
      </c>
      <c r="JFP17" s="43">
        <v>0</v>
      </c>
      <c r="JFQ17" s="43">
        <v>7.76</v>
      </c>
      <c r="JFR17" s="43">
        <v>0</v>
      </c>
      <c r="JFS17" s="43">
        <v>7.7</v>
      </c>
      <c r="JFT17" s="43">
        <v>0</v>
      </c>
      <c r="JFU17" s="43">
        <v>7.62</v>
      </c>
      <c r="JFV17" s="43">
        <v>0</v>
      </c>
      <c r="JFW17" s="43">
        <v>7.56</v>
      </c>
      <c r="JFX17" s="43">
        <v>0</v>
      </c>
      <c r="JFY17" s="43">
        <v>7.58</v>
      </c>
      <c r="JFZ17" s="43">
        <v>0</v>
      </c>
      <c r="JGA17" s="43">
        <v>7.52</v>
      </c>
      <c r="JGB17" s="43">
        <v>0</v>
      </c>
      <c r="JGC17" s="43">
        <v>7.74</v>
      </c>
      <c r="JGD17" s="43">
        <v>0</v>
      </c>
      <c r="JGE17" s="43">
        <v>7.58</v>
      </c>
      <c r="JGF17" s="43">
        <v>0</v>
      </c>
      <c r="JGG17" s="43">
        <v>7.63</v>
      </c>
      <c r="JGH17" s="43">
        <v>0</v>
      </c>
      <c r="JGI17" s="43">
        <v>7.99</v>
      </c>
      <c r="JGJ17" s="43">
        <v>0</v>
      </c>
      <c r="JGK17" s="43">
        <v>7.6</v>
      </c>
      <c r="JGL17" s="43">
        <v>0</v>
      </c>
      <c r="JGM17" s="43">
        <v>7.61</v>
      </c>
      <c r="JGV17" s="43">
        <v>0</v>
      </c>
      <c r="JGW17" s="43">
        <v>-0.28999999999999998</v>
      </c>
      <c r="JGX17" s="43">
        <v>0</v>
      </c>
      <c r="JGY17" s="43">
        <v>-0.36</v>
      </c>
      <c r="JGZ17" s="43">
        <v>0</v>
      </c>
      <c r="JHA17" s="43">
        <v>0.04</v>
      </c>
      <c r="JHB17" s="43">
        <v>0</v>
      </c>
      <c r="JHC17" s="43">
        <v>-0.17</v>
      </c>
      <c r="JHD17" s="43">
        <v>0</v>
      </c>
      <c r="JHE17" s="43">
        <v>-0.13</v>
      </c>
      <c r="JHF17" s="43">
        <v>0</v>
      </c>
      <c r="JHG17" s="43">
        <v>-0.28999999999999998</v>
      </c>
      <c r="JHH17" s="43">
        <v>0</v>
      </c>
      <c r="JHI17" s="43">
        <v>-0.28999999999999998</v>
      </c>
      <c r="JHJ17" s="43">
        <v>0</v>
      </c>
      <c r="JHK17" s="43">
        <v>-0.17</v>
      </c>
      <c r="JHL17" s="43">
        <v>0</v>
      </c>
      <c r="JHM17" s="43">
        <v>-0.18</v>
      </c>
      <c r="JHN17" s="43">
        <v>0</v>
      </c>
      <c r="JHO17" s="43">
        <v>-0.21</v>
      </c>
      <c r="JHP17" s="43">
        <v>0</v>
      </c>
      <c r="JHQ17" s="43">
        <v>-0.43</v>
      </c>
      <c r="JHR17" s="43">
        <v>0</v>
      </c>
      <c r="JHS17" s="43">
        <v>-0.08</v>
      </c>
      <c r="JHT17" s="43">
        <v>0</v>
      </c>
      <c r="JHU17" s="43">
        <v>-0.31</v>
      </c>
      <c r="JHV17" s="43">
        <v>0</v>
      </c>
      <c r="JHW17" s="43">
        <v>-0.22</v>
      </c>
      <c r="JHX17" s="43">
        <v>0</v>
      </c>
      <c r="JHY17" s="43">
        <v>-0.37</v>
      </c>
      <c r="JHZ17" s="43">
        <v>0</v>
      </c>
      <c r="JIA17" s="43">
        <v>-0.2</v>
      </c>
      <c r="JIB17" s="43">
        <v>0</v>
      </c>
      <c r="JIC17" s="43">
        <v>-0.26</v>
      </c>
      <c r="JID17" s="43">
        <v>0</v>
      </c>
      <c r="JIE17" s="43">
        <v>-0.31</v>
      </c>
      <c r="JIF17" s="43">
        <v>0</v>
      </c>
      <c r="JIG17" s="43">
        <v>-0.41</v>
      </c>
      <c r="JIH17" s="43">
        <v>0</v>
      </c>
      <c r="JII17" s="43">
        <v>-0.12</v>
      </c>
      <c r="JIR17" s="43">
        <v>0</v>
      </c>
      <c r="JIS17" s="43">
        <v>7.78</v>
      </c>
      <c r="JIT17" s="43">
        <v>0</v>
      </c>
      <c r="JIU17" s="43">
        <v>7.7</v>
      </c>
      <c r="JIV17" s="43">
        <v>0</v>
      </c>
      <c r="JIW17" s="43">
        <v>7.79</v>
      </c>
      <c r="JIX17" s="43">
        <v>0</v>
      </c>
      <c r="JIY17" s="43">
        <v>7.93</v>
      </c>
      <c r="JIZ17" s="43">
        <v>0</v>
      </c>
      <c r="JJA17" s="43">
        <v>7.83</v>
      </c>
      <c r="JJB17" s="43">
        <v>0</v>
      </c>
      <c r="JJC17" s="43">
        <v>7.83</v>
      </c>
      <c r="JJD17" s="43">
        <v>0</v>
      </c>
      <c r="JJE17" s="43">
        <v>7.62</v>
      </c>
      <c r="JJF17" s="43">
        <v>0</v>
      </c>
      <c r="JJG17" s="43">
        <v>7.62</v>
      </c>
      <c r="JJH17" s="43">
        <v>0</v>
      </c>
      <c r="JJI17" s="43">
        <v>7.99</v>
      </c>
      <c r="JJJ17" s="43">
        <v>0</v>
      </c>
      <c r="JJK17" s="43">
        <v>7.95</v>
      </c>
      <c r="JJL17" s="43">
        <v>0</v>
      </c>
      <c r="JJM17" s="43">
        <v>7.52</v>
      </c>
      <c r="JJN17" s="43">
        <v>0</v>
      </c>
      <c r="JJO17" s="43">
        <v>7.64</v>
      </c>
      <c r="JJP17" s="43">
        <v>0</v>
      </c>
      <c r="JJQ17" s="43">
        <v>7.74</v>
      </c>
      <c r="JJR17" s="43">
        <v>0</v>
      </c>
      <c r="JJS17" s="43">
        <v>7.61</v>
      </c>
      <c r="JJT17" s="43">
        <v>0</v>
      </c>
      <c r="JJU17" s="43">
        <v>7.65</v>
      </c>
      <c r="JJV17" s="43">
        <v>0</v>
      </c>
      <c r="JJW17" s="43">
        <v>7.61</v>
      </c>
      <c r="JJX17" s="43">
        <v>0</v>
      </c>
      <c r="JJY17" s="43">
        <v>7.6</v>
      </c>
      <c r="JJZ17" s="43">
        <v>0</v>
      </c>
      <c r="JKA17" s="43">
        <v>7.6</v>
      </c>
      <c r="JKB17" s="43">
        <v>0</v>
      </c>
      <c r="JKC17" s="43">
        <v>7.51</v>
      </c>
      <c r="JKD17" s="43">
        <v>0</v>
      </c>
      <c r="JKE17" s="43">
        <v>7.68</v>
      </c>
      <c r="JKN17" s="43">
        <v>0</v>
      </c>
      <c r="JKO17" s="43">
        <v>-0.28000000000000003</v>
      </c>
      <c r="JKP17" s="43">
        <v>0</v>
      </c>
      <c r="JKQ17" s="43">
        <v>-0.27</v>
      </c>
      <c r="JKR17" s="43">
        <v>0</v>
      </c>
      <c r="JKS17" s="43">
        <v>-0.36</v>
      </c>
      <c r="JKT17" s="43">
        <v>0</v>
      </c>
      <c r="JKU17" s="43">
        <v>-0.4</v>
      </c>
      <c r="JKV17" s="43">
        <v>0</v>
      </c>
      <c r="JKW17" s="43">
        <v>0.02</v>
      </c>
      <c r="JKX17" s="43">
        <v>0</v>
      </c>
      <c r="JKY17" s="43">
        <v>-0.37</v>
      </c>
      <c r="JKZ17" s="43">
        <v>0</v>
      </c>
      <c r="JLA17" s="43">
        <v>-0.27</v>
      </c>
      <c r="JLB17" s="43">
        <v>0</v>
      </c>
      <c r="JLC17" s="43">
        <v>-0.28000000000000003</v>
      </c>
      <c r="JLD17" s="43">
        <v>0</v>
      </c>
      <c r="JLE17" s="43">
        <v>-0.08</v>
      </c>
      <c r="JLF17" s="43">
        <v>0</v>
      </c>
      <c r="JLG17" s="43">
        <v>-0.28000000000000003</v>
      </c>
      <c r="JLH17" s="43">
        <v>0</v>
      </c>
      <c r="JLI17" s="43">
        <v>-0.35</v>
      </c>
      <c r="JLJ17" s="43">
        <v>0</v>
      </c>
      <c r="JLK17" s="43">
        <v>-0.27</v>
      </c>
      <c r="JLL17" s="43">
        <v>0</v>
      </c>
      <c r="JLM17" s="43">
        <v>-0.28999999999999998</v>
      </c>
      <c r="JLN17" s="43">
        <v>0</v>
      </c>
      <c r="JLO17" s="43">
        <v>-0.38</v>
      </c>
      <c r="JLP17" s="43">
        <v>0</v>
      </c>
      <c r="JLQ17" s="43">
        <v>-0.37</v>
      </c>
      <c r="JLR17" s="43">
        <v>0</v>
      </c>
      <c r="JLS17" s="43">
        <v>-0.34</v>
      </c>
      <c r="JLT17" s="43">
        <v>0</v>
      </c>
      <c r="JLU17" s="43">
        <v>-0.23</v>
      </c>
      <c r="JLV17" s="43">
        <v>0</v>
      </c>
      <c r="JLW17" s="43">
        <v>-0.37</v>
      </c>
      <c r="JLX17" s="43">
        <v>0</v>
      </c>
      <c r="JLY17" s="43">
        <v>-0.44</v>
      </c>
      <c r="JLZ17" s="43">
        <v>0</v>
      </c>
      <c r="JMA17" s="43">
        <v>-0.26</v>
      </c>
      <c r="JMK17" s="43">
        <v>0</v>
      </c>
      <c r="JML17" s="43">
        <v>0</v>
      </c>
      <c r="JMM17" s="43">
        <v>0</v>
      </c>
      <c r="JMN17" s="43">
        <v>0</v>
      </c>
      <c r="JMO17" s="43">
        <v>19</v>
      </c>
      <c r="JMP17" s="43">
        <v>0</v>
      </c>
      <c r="JMQ17" s="43">
        <v>0</v>
      </c>
      <c r="JMR17" s="43">
        <v>0</v>
      </c>
      <c r="JMS17" s="43">
        <v>0</v>
      </c>
      <c r="JMT17" s="43">
        <v>0</v>
      </c>
      <c r="JMU17" s="43">
        <v>0</v>
      </c>
      <c r="JMV17" s="43">
        <v>0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0.92</v>
      </c>
      <c r="JNE17" s="112">
        <v>0</v>
      </c>
      <c r="JNF17" s="112">
        <v>0</v>
      </c>
      <c r="JNG17" s="112">
        <v>0</v>
      </c>
      <c r="JNH17" s="112">
        <v>0</v>
      </c>
      <c r="JNJ17" s="112">
        <v>0</v>
      </c>
      <c r="JNK17" s="112">
        <v>0</v>
      </c>
      <c r="JNL17" s="112">
        <v>0</v>
      </c>
      <c r="JNM17" s="112">
        <v>0</v>
      </c>
      <c r="JNN17" s="112">
        <v>0</v>
      </c>
      <c r="JNO17" s="112">
        <v>0</v>
      </c>
      <c r="JNP17" s="112">
        <v>0</v>
      </c>
      <c r="JNQ17" s="112">
        <v>0</v>
      </c>
      <c r="JNS17" s="112">
        <v>1500</v>
      </c>
      <c r="JNT17" s="112">
        <v>0</v>
      </c>
      <c r="JNV17" s="112">
        <v>26.1</v>
      </c>
      <c r="JNY17" s="112">
        <v>0</v>
      </c>
      <c r="JNZ17" s="112">
        <v>0</v>
      </c>
      <c r="JOA17" s="112" t="s">
        <v>9</v>
      </c>
    </row>
    <row r="18" spans="1:6089 6180:7151" ht="15" customHeight="1" x14ac:dyDescent="0.2">
      <c r="A18" s="205">
        <v>13</v>
      </c>
      <c r="F18" s="43" t="s">
        <v>8270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5.98</v>
      </c>
      <c r="O18" s="43">
        <v>0</v>
      </c>
      <c r="P18" s="43">
        <v>967</v>
      </c>
      <c r="Q18" s="43">
        <v>0</v>
      </c>
      <c r="R18" s="43">
        <v>-1464</v>
      </c>
      <c r="S18" s="43">
        <v>0</v>
      </c>
      <c r="T18" s="43">
        <v>6.75</v>
      </c>
      <c r="U18" s="43">
        <v>0</v>
      </c>
      <c r="V18" s="43">
        <v>4.5599999999999996</v>
      </c>
      <c r="W18" s="43">
        <v>4.47</v>
      </c>
      <c r="X18" s="43">
        <v>26.1</v>
      </c>
      <c r="Y18" s="43">
        <v>0</v>
      </c>
      <c r="AC18" s="43">
        <v>0</v>
      </c>
      <c r="AD18" s="43">
        <v>6.4</v>
      </c>
      <c r="AE18" s="43">
        <v>0</v>
      </c>
      <c r="AF18" s="43">
        <v>0</v>
      </c>
      <c r="AG18" s="43">
        <v>5.0999999999999996</v>
      </c>
      <c r="AH18" s="43">
        <v>0</v>
      </c>
      <c r="AI18" s="43">
        <v>5.08</v>
      </c>
      <c r="AJ18" s="43">
        <v>0</v>
      </c>
      <c r="AK18" s="43">
        <v>0</v>
      </c>
      <c r="AL18" s="43">
        <v>0</v>
      </c>
      <c r="AM18" s="43" t="s">
        <v>7721</v>
      </c>
      <c r="AN18" s="43">
        <v>9550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19606</v>
      </c>
      <c r="CI18" s="43">
        <v>0</v>
      </c>
      <c r="CJ18" s="43">
        <v>0</v>
      </c>
      <c r="CL18" s="43">
        <v>0</v>
      </c>
      <c r="CM18" s="43">
        <v>-5954</v>
      </c>
      <c r="CN18" s="43">
        <v>0</v>
      </c>
      <c r="CO18" s="43">
        <v>-2983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0.02</v>
      </c>
      <c r="FA18" s="43">
        <v>211182</v>
      </c>
      <c r="FB18" s="43">
        <v>0</v>
      </c>
      <c r="FC18" s="43">
        <v>8175</v>
      </c>
      <c r="FD18" s="43">
        <v>331839</v>
      </c>
      <c r="FE18" s="43">
        <v>4203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128</v>
      </c>
      <c r="FL18" s="43">
        <v>855</v>
      </c>
      <c r="FM18" s="43">
        <v>855</v>
      </c>
      <c r="FN18" s="43">
        <v>2432</v>
      </c>
      <c r="FO18" s="43">
        <v>496932</v>
      </c>
      <c r="FP18" s="43">
        <v>596932</v>
      </c>
      <c r="FQ18" s="43">
        <v>696932</v>
      </c>
      <c r="FR18" s="43">
        <v>796932</v>
      </c>
      <c r="FS18" s="43">
        <v>7568</v>
      </c>
      <c r="FT18" s="43">
        <v>7568</v>
      </c>
      <c r="FU18" s="43">
        <v>7568</v>
      </c>
      <c r="FW18" s="43">
        <v>1732</v>
      </c>
      <c r="FY18" s="43">
        <v>51.5</v>
      </c>
      <c r="FZ18" s="43">
        <v>100</v>
      </c>
      <c r="GA18" s="43">
        <v>60</v>
      </c>
      <c r="GB18" s="43">
        <v>67.099999999999994</v>
      </c>
      <c r="GC18" s="43">
        <v>100</v>
      </c>
      <c r="GD18" s="43">
        <v>70</v>
      </c>
      <c r="GE18" s="43">
        <v>67.2</v>
      </c>
      <c r="GF18" s="43">
        <v>0</v>
      </c>
      <c r="GG18" s="43">
        <v>26.1</v>
      </c>
      <c r="GH18" s="43">
        <v>26.1</v>
      </c>
      <c r="GI18" s="43">
        <v>0</v>
      </c>
      <c r="GJ18" s="43">
        <v>0.999</v>
      </c>
      <c r="GK18" s="43">
        <v>0.999</v>
      </c>
      <c r="GL18" s="43">
        <v>50</v>
      </c>
      <c r="GM18" s="43">
        <v>120</v>
      </c>
      <c r="GN18" s="43">
        <v>120.2</v>
      </c>
      <c r="GO18" s="43">
        <v>100</v>
      </c>
      <c r="GP18" s="43">
        <v>48</v>
      </c>
      <c r="GQ18" s="43">
        <v>48</v>
      </c>
      <c r="GR18" s="43">
        <v>26.6</v>
      </c>
      <c r="GS18" s="43">
        <v>86.5</v>
      </c>
      <c r="GT18" s="43">
        <v>86.5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7.9</v>
      </c>
      <c r="HA18" s="43">
        <v>0</v>
      </c>
      <c r="HB18" s="43">
        <v>60</v>
      </c>
      <c r="HC18" s="43">
        <v>8.5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120.4</v>
      </c>
      <c r="HU18" s="43">
        <v>67.099999999999994</v>
      </c>
      <c r="HV18" s="43">
        <v>63.9</v>
      </c>
      <c r="HW18" s="43">
        <v>12.5</v>
      </c>
      <c r="HX18" s="43">
        <v>48</v>
      </c>
      <c r="HY18" s="43">
        <v>7.9</v>
      </c>
      <c r="HZ18" s="43">
        <v>8.5</v>
      </c>
      <c r="IA18" s="43">
        <v>9.6999999999999993</v>
      </c>
      <c r="IB18" s="43">
        <v>10.9</v>
      </c>
      <c r="IC18" s="43">
        <v>0</v>
      </c>
      <c r="ID18" s="43">
        <v>120</v>
      </c>
      <c r="IE18" s="43">
        <v>25.1</v>
      </c>
      <c r="IF18" s="43">
        <v>17.5</v>
      </c>
      <c r="IG18" s="43">
        <v>3939.6</v>
      </c>
      <c r="IH18" s="43">
        <v>1.5</v>
      </c>
      <c r="II18" s="43">
        <v>6.45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-1.3</v>
      </c>
      <c r="KZ18" s="43">
        <v>15.1</v>
      </c>
      <c r="LA18" s="43">
        <v>-2.7</v>
      </c>
      <c r="LB18" s="43">
        <v>-4.0999999999999996</v>
      </c>
      <c r="LC18" s="43">
        <v>-5.5</v>
      </c>
      <c r="LD18" s="43">
        <v>-6.9</v>
      </c>
      <c r="LE18" s="43">
        <v>-2.4</v>
      </c>
      <c r="LF18" s="43">
        <v>2</v>
      </c>
      <c r="LG18" s="43">
        <v>17</v>
      </c>
      <c r="LH18" s="43">
        <v>15.1</v>
      </c>
      <c r="LI18" s="43">
        <v>0</v>
      </c>
      <c r="LJ18" s="43">
        <v>0</v>
      </c>
      <c r="LK18" s="43">
        <v>-1.3</v>
      </c>
      <c r="LL18" s="43">
        <v>15.1</v>
      </c>
      <c r="LM18" s="43">
        <v>1</v>
      </c>
      <c r="LN18" s="43">
        <v>0</v>
      </c>
      <c r="LO18" s="43">
        <v>-2.7</v>
      </c>
      <c r="LP18" s="43">
        <v>0</v>
      </c>
      <c r="LQ18" s="43">
        <v>-4.0999999999999996</v>
      </c>
      <c r="LR18" s="43">
        <v>0</v>
      </c>
      <c r="LS18" s="43">
        <v>-5.5</v>
      </c>
      <c r="LT18" s="43">
        <v>0</v>
      </c>
      <c r="LU18" s="43">
        <v>-6.9</v>
      </c>
      <c r="LV18" s="43">
        <v>0</v>
      </c>
      <c r="LW18" s="43">
        <v>-2.4</v>
      </c>
      <c r="LX18" s="43">
        <v>0</v>
      </c>
      <c r="LY18" s="43">
        <v>2</v>
      </c>
      <c r="LZ18" s="43">
        <v>1</v>
      </c>
      <c r="MA18" s="43">
        <v>17</v>
      </c>
      <c r="MB18" s="43">
        <v>1</v>
      </c>
      <c r="MC18" s="43">
        <v>15.1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1166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11.3</v>
      </c>
      <c r="QP18" s="43">
        <v>7.33</v>
      </c>
      <c r="QQ18" s="43">
        <v>7.2</v>
      </c>
      <c r="QR18" s="43">
        <v>11</v>
      </c>
      <c r="QS18" s="43">
        <v>0</v>
      </c>
      <c r="QT18" s="43">
        <v>0</v>
      </c>
      <c r="QU18" s="43">
        <v>0</v>
      </c>
      <c r="QV18" s="43">
        <v>0</v>
      </c>
      <c r="QW18" s="43">
        <v>74</v>
      </c>
      <c r="QX18" s="43">
        <v>74</v>
      </c>
      <c r="QY18" s="43">
        <v>74.900000000000006</v>
      </c>
      <c r="QZ18" s="43">
        <v>141.6</v>
      </c>
      <c r="RA18" s="43">
        <v>100</v>
      </c>
      <c r="RB18" s="43">
        <v>150</v>
      </c>
      <c r="RC18" s="43">
        <v>23.4</v>
      </c>
      <c r="RD18" s="43">
        <v>0</v>
      </c>
      <c r="RE18" s="43">
        <v>75</v>
      </c>
      <c r="RF18" s="43">
        <v>142.80000000000001</v>
      </c>
      <c r="RG18" s="43">
        <v>0</v>
      </c>
      <c r="RH18" s="43">
        <v>0</v>
      </c>
      <c r="RI18" s="43">
        <v>0</v>
      </c>
      <c r="RJ18" s="43">
        <v>142.80000000000001</v>
      </c>
      <c r="RK18" s="43">
        <v>0</v>
      </c>
      <c r="RL18" s="43">
        <v>0</v>
      </c>
      <c r="RM18" s="43">
        <v>0</v>
      </c>
      <c r="RN18" s="43">
        <v>463</v>
      </c>
      <c r="RO18" s="43">
        <v>463</v>
      </c>
      <c r="RP18" s="43">
        <v>0</v>
      </c>
      <c r="RQ18" s="43">
        <v>10.8</v>
      </c>
      <c r="RR18" s="43">
        <v>0</v>
      </c>
      <c r="RS18" s="43">
        <v>10.8</v>
      </c>
      <c r="RT18" s="43">
        <v>10.8</v>
      </c>
      <c r="RU18" s="43">
        <v>0</v>
      </c>
      <c r="RV18" s="43">
        <v>0</v>
      </c>
      <c r="RW18" s="43">
        <v>0</v>
      </c>
      <c r="RX18" s="43">
        <v>10.8</v>
      </c>
      <c r="RY18" s="43">
        <v>0</v>
      </c>
      <c r="RZ18" s="43">
        <v>0</v>
      </c>
      <c r="SA18" s="43">
        <v>0</v>
      </c>
      <c r="SB18" s="43">
        <v>10.8</v>
      </c>
      <c r="SC18" s="43">
        <v>0</v>
      </c>
      <c r="SD18" s="43">
        <v>0</v>
      </c>
      <c r="SE18" s="43">
        <v>0</v>
      </c>
      <c r="SF18" s="43">
        <v>0</v>
      </c>
      <c r="SG18" s="43">
        <v>57.1</v>
      </c>
      <c r="SH18" s="43">
        <v>45.8</v>
      </c>
      <c r="SI18" s="43">
        <v>0.79</v>
      </c>
      <c r="SJ18" s="43">
        <v>2.58</v>
      </c>
      <c r="SK18" s="43">
        <v>0.42</v>
      </c>
      <c r="SL18" s="43">
        <v>338</v>
      </c>
      <c r="SM18" s="43">
        <v>336</v>
      </c>
      <c r="SN18" s="43">
        <v>340</v>
      </c>
      <c r="SO18" s="43">
        <v>41.47</v>
      </c>
      <c r="SP18" s="43">
        <v>1609254666485</v>
      </c>
      <c r="SQ18" s="43">
        <v>0</v>
      </c>
      <c r="SR18" s="43">
        <v>48</v>
      </c>
      <c r="SS18" s="43">
        <v>1</v>
      </c>
      <c r="ST18" s="43">
        <v>1</v>
      </c>
      <c r="SU18" s="43">
        <v>3.4</v>
      </c>
      <c r="SV18" s="43">
        <v>33.799999999999997</v>
      </c>
      <c r="SW18" s="43">
        <v>15</v>
      </c>
      <c r="SX18" s="43">
        <v>11.66</v>
      </c>
      <c r="SY18" s="43">
        <v>0</v>
      </c>
      <c r="TA18" s="43">
        <v>1609</v>
      </c>
      <c r="TF18" s="43">
        <v>0</v>
      </c>
      <c r="TG18" s="43">
        <v>0</v>
      </c>
      <c r="TH18" s="43">
        <v>0</v>
      </c>
      <c r="TI18" s="43">
        <v>0</v>
      </c>
      <c r="TJ18" s="43">
        <v>32947</v>
      </c>
      <c r="TK18" s="43">
        <v>33131</v>
      </c>
      <c r="TL18" s="43">
        <v>32109</v>
      </c>
      <c r="TM18" s="43">
        <v>31978</v>
      </c>
      <c r="TN18" s="43">
        <v>0</v>
      </c>
      <c r="TO18" s="43">
        <v>0</v>
      </c>
      <c r="TP18" s="43">
        <v>0</v>
      </c>
      <c r="TQ18" s="43">
        <v>0</v>
      </c>
      <c r="TR18" s="43">
        <v>541</v>
      </c>
      <c r="TS18" s="43">
        <v>541</v>
      </c>
      <c r="TT18" s="43">
        <v>540</v>
      </c>
      <c r="TU18" s="43">
        <v>545</v>
      </c>
      <c r="TV18" s="43">
        <v>543</v>
      </c>
      <c r="TW18" s="43">
        <v>542</v>
      </c>
      <c r="TX18" s="43">
        <v>541</v>
      </c>
      <c r="TY18" s="43">
        <v>541</v>
      </c>
      <c r="TZ18" s="43">
        <v>546</v>
      </c>
      <c r="UA18" s="43">
        <v>545</v>
      </c>
      <c r="UB18" s="43">
        <v>543</v>
      </c>
      <c r="UC18" s="43">
        <v>543</v>
      </c>
      <c r="UD18" s="43">
        <v>540</v>
      </c>
      <c r="UE18" s="43">
        <v>538</v>
      </c>
      <c r="UF18" s="43">
        <v>541</v>
      </c>
      <c r="UG18" s="43">
        <v>545</v>
      </c>
      <c r="UH18" s="43">
        <v>540</v>
      </c>
      <c r="UI18" s="43">
        <v>543</v>
      </c>
      <c r="UJ18" s="43">
        <v>543</v>
      </c>
      <c r="UK18" s="43">
        <v>545</v>
      </c>
      <c r="UL18" s="43">
        <v>548</v>
      </c>
      <c r="UM18" s="43">
        <v>543</v>
      </c>
      <c r="UN18" s="43">
        <v>543</v>
      </c>
      <c r="UO18" s="43">
        <v>541</v>
      </c>
      <c r="UP18" s="43">
        <v>542</v>
      </c>
      <c r="UQ18" s="43">
        <v>542</v>
      </c>
      <c r="UR18" s="43">
        <v>548</v>
      </c>
      <c r="US18" s="43">
        <v>549</v>
      </c>
      <c r="UT18" s="43">
        <v>538</v>
      </c>
      <c r="UU18" s="43">
        <v>539</v>
      </c>
      <c r="UV18" s="43">
        <v>0</v>
      </c>
      <c r="UW18" s="43">
        <v>0</v>
      </c>
      <c r="UX18" s="43">
        <v>119</v>
      </c>
      <c r="UY18" s="43">
        <v>336</v>
      </c>
      <c r="UZ18" s="43">
        <v>334</v>
      </c>
      <c r="VA18" s="43">
        <v>10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8562544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56.4</v>
      </c>
      <c r="XO18" s="43">
        <v>47.9</v>
      </c>
      <c r="XR18" s="43">
        <v>59.7</v>
      </c>
      <c r="XS18" s="43">
        <v>63</v>
      </c>
      <c r="XT18" s="43">
        <v>63.5</v>
      </c>
      <c r="XU18" s="43">
        <v>21.1</v>
      </c>
      <c r="XZ18" s="43">
        <v>1</v>
      </c>
      <c r="YA18" s="43">
        <v>1606644223498</v>
      </c>
      <c r="YB18" s="43">
        <v>4490</v>
      </c>
      <c r="YC18" s="43">
        <v>4495</v>
      </c>
      <c r="YD18" s="43">
        <v>0.999</v>
      </c>
      <c r="YE18" s="43">
        <v>49.99</v>
      </c>
      <c r="YF18" s="43">
        <v>0</v>
      </c>
      <c r="YG18" s="43">
        <v>10343</v>
      </c>
      <c r="YH18" s="43">
        <v>5989</v>
      </c>
      <c r="YI18" s="43">
        <v>10361</v>
      </c>
      <c r="YJ18" s="43">
        <v>5969</v>
      </c>
      <c r="YK18" s="43">
        <v>10403</v>
      </c>
      <c r="YL18" s="43">
        <v>6001</v>
      </c>
      <c r="YM18" s="43">
        <v>10192</v>
      </c>
      <c r="YN18" s="43">
        <v>5902</v>
      </c>
      <c r="YO18" s="43">
        <v>10200</v>
      </c>
      <c r="YP18" s="43">
        <v>5877</v>
      </c>
      <c r="YQ18" s="43">
        <v>10233</v>
      </c>
      <c r="YR18" s="43">
        <v>5910</v>
      </c>
      <c r="YS18" s="43">
        <v>0</v>
      </c>
      <c r="YT18" s="43">
        <v>14913</v>
      </c>
      <c r="YU18" s="43">
        <v>3728</v>
      </c>
      <c r="YV18" s="43">
        <v>4</v>
      </c>
      <c r="YW18" s="43">
        <v>4.1000000000000002E-2</v>
      </c>
      <c r="YX18" s="43">
        <v>700</v>
      </c>
      <c r="YY18" s="43">
        <v>2.82</v>
      </c>
      <c r="YZ18" s="43">
        <v>-47.1</v>
      </c>
      <c r="ZA18" s="43">
        <v>4.1399999999999997</v>
      </c>
      <c r="ZB18" s="43">
        <v>0.94</v>
      </c>
      <c r="ZD18" s="43">
        <v>0</v>
      </c>
      <c r="ZE18" s="43">
        <v>86.5</v>
      </c>
      <c r="ZF18" s="43">
        <v>74.5</v>
      </c>
      <c r="ZG18" s="43">
        <v>0</v>
      </c>
      <c r="ZH18" s="43">
        <v>67.099999999999994</v>
      </c>
      <c r="ZI18" s="43">
        <v>67.2</v>
      </c>
      <c r="ZJ18" s="43">
        <v>66.900000000000006</v>
      </c>
      <c r="ZK18" s="43">
        <v>5</v>
      </c>
      <c r="ZL18" s="43">
        <v>0</v>
      </c>
      <c r="ZM18" s="43">
        <v>0</v>
      </c>
      <c r="ZN18" s="43">
        <v>21.9</v>
      </c>
      <c r="ZO18" s="43">
        <v>21.9</v>
      </c>
      <c r="ZP18" s="43">
        <v>21.9</v>
      </c>
      <c r="ZQ18" s="43">
        <v>21.9</v>
      </c>
      <c r="ZR18" s="43">
        <v>21.9</v>
      </c>
      <c r="ZS18" s="43">
        <v>21.9</v>
      </c>
      <c r="ZT18" s="43">
        <v>21.9</v>
      </c>
      <c r="ZU18" s="43">
        <v>21.9</v>
      </c>
      <c r="ZV18" s="43">
        <v>21.9</v>
      </c>
      <c r="ZW18" s="43">
        <v>21.9</v>
      </c>
      <c r="ZX18" s="43">
        <v>21.9</v>
      </c>
      <c r="ZY18" s="43">
        <v>21.9</v>
      </c>
      <c r="ZZ18" s="43">
        <v>21.9</v>
      </c>
      <c r="AAA18" s="43">
        <v>21.9</v>
      </c>
      <c r="AAB18" s="43">
        <v>21.9</v>
      </c>
      <c r="AAC18" s="43">
        <v>21.9</v>
      </c>
      <c r="AAD18" s="43">
        <v>21.9</v>
      </c>
      <c r="AAE18" s="43">
        <v>21.9</v>
      </c>
      <c r="AAF18" s="43">
        <v>21.9</v>
      </c>
      <c r="AAG18" s="43">
        <v>21.9</v>
      </c>
      <c r="AAH18" s="43">
        <v>21.9</v>
      </c>
      <c r="AAI18" s="43">
        <v>21.9</v>
      </c>
      <c r="AAJ18" s="43">
        <v>21.9</v>
      </c>
      <c r="AAK18" s="43">
        <v>21.9</v>
      </c>
      <c r="AAL18" s="43">
        <v>21.9</v>
      </c>
      <c r="AAM18" s="43">
        <v>82.1</v>
      </c>
      <c r="AAN18" s="43">
        <v>58</v>
      </c>
      <c r="AAO18" s="43">
        <v>61.2</v>
      </c>
      <c r="AAP18" s="43">
        <v>71</v>
      </c>
      <c r="AAQ18" s="43">
        <v>83.9</v>
      </c>
      <c r="AAR18" s="43">
        <v>80.599999999999994</v>
      </c>
      <c r="AAS18" s="43">
        <v>67.2</v>
      </c>
      <c r="AAT18" s="43">
        <v>80.400000000000006</v>
      </c>
      <c r="AAU18" s="43">
        <v>82.2</v>
      </c>
      <c r="AAV18" s="43">
        <v>63.8</v>
      </c>
      <c r="AAW18" s="43">
        <v>63.1</v>
      </c>
      <c r="AAX18" s="43">
        <v>61.8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7623.5</v>
      </c>
      <c r="ACJ18" s="43">
        <v>7623.4</v>
      </c>
      <c r="ACK18" s="43">
        <v>7623.5</v>
      </c>
      <c r="ACL18" s="43">
        <v>7623.6</v>
      </c>
      <c r="ACM18" s="43">
        <v>7623.5</v>
      </c>
      <c r="ACN18" s="43">
        <v>7623.4</v>
      </c>
      <c r="ACO18" s="43">
        <v>3059.5</v>
      </c>
      <c r="ACP18" s="43">
        <v>7623.2</v>
      </c>
      <c r="ACQ18" s="43">
        <v>4543.8999999999996</v>
      </c>
      <c r="ACR18" s="43">
        <v>7623.5</v>
      </c>
      <c r="ACS18" s="43">
        <v>7623.5</v>
      </c>
      <c r="ACT18" s="43">
        <v>7623.5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-10.1</v>
      </c>
      <c r="AGO18" s="43">
        <v>-10.1</v>
      </c>
      <c r="AGP18" s="43">
        <v>-10.1</v>
      </c>
      <c r="AGQ18" s="43">
        <v>-10.1</v>
      </c>
      <c r="AGR18" s="43">
        <v>-10.1</v>
      </c>
      <c r="AGS18" s="43">
        <v>-10.1</v>
      </c>
      <c r="AGT18" s="43">
        <v>-10.1</v>
      </c>
      <c r="AGU18" s="43">
        <v>-10.1</v>
      </c>
      <c r="AGV18" s="43">
        <v>-10.1</v>
      </c>
      <c r="AGW18" s="43">
        <v>-10.1</v>
      </c>
      <c r="AGX18" s="43">
        <v>-10.1</v>
      </c>
      <c r="AGY18" s="43">
        <v>-10.1</v>
      </c>
      <c r="AGZ18" s="43">
        <v>-10.1</v>
      </c>
      <c r="AHA18" s="43">
        <v>-10.1</v>
      </c>
      <c r="AHB18" s="43">
        <v>-10.1</v>
      </c>
      <c r="AHC18" s="43">
        <v>-10.1</v>
      </c>
      <c r="AHD18" s="43">
        <v>-10.1</v>
      </c>
      <c r="AHE18" s="43">
        <v>-10.1</v>
      </c>
      <c r="AHF18" s="43">
        <v>-10.1</v>
      </c>
      <c r="AHG18" s="43">
        <v>-10.1</v>
      </c>
      <c r="AHH18" s="43">
        <v>-10.1</v>
      </c>
      <c r="AHI18" s="43">
        <v>-10.1</v>
      </c>
      <c r="AHJ18" s="43">
        <v>-10.1</v>
      </c>
      <c r="AHK18" s="43">
        <v>-10.1</v>
      </c>
      <c r="AHL18" s="43">
        <v>110</v>
      </c>
      <c r="AHM18" s="43">
        <v>205</v>
      </c>
      <c r="AHN18" s="43">
        <v>189</v>
      </c>
      <c r="AHO18" s="43">
        <v>126</v>
      </c>
      <c r="AHP18" s="43">
        <v>220</v>
      </c>
      <c r="AHQ18" s="43">
        <v>189</v>
      </c>
      <c r="AHR18" s="43">
        <v>158</v>
      </c>
      <c r="AHS18" s="43">
        <v>174</v>
      </c>
      <c r="AHT18" s="43">
        <v>158</v>
      </c>
      <c r="AHU18" s="43">
        <v>189</v>
      </c>
      <c r="AHV18" s="43">
        <v>189</v>
      </c>
      <c r="AHW18" s="43">
        <v>110</v>
      </c>
      <c r="AHX18" s="43">
        <v>205</v>
      </c>
      <c r="AHY18" s="43">
        <v>205</v>
      </c>
      <c r="AHZ18" s="43">
        <v>269</v>
      </c>
      <c r="AIA18" s="43">
        <v>205</v>
      </c>
      <c r="AIB18" s="43">
        <v>205</v>
      </c>
      <c r="AIC18" s="43">
        <v>110</v>
      </c>
      <c r="AID18" s="43">
        <v>220</v>
      </c>
      <c r="AIE18" s="43">
        <v>237</v>
      </c>
      <c r="AIF18" s="43">
        <v>364</v>
      </c>
      <c r="AIG18" s="43">
        <v>110</v>
      </c>
      <c r="AIH18" s="43">
        <v>94</v>
      </c>
      <c r="AII18" s="43">
        <v>94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427</v>
      </c>
      <c r="AKN18" s="43">
        <v>476</v>
      </c>
      <c r="AKO18" s="43">
        <v>390</v>
      </c>
      <c r="AKP18" s="43">
        <v>280</v>
      </c>
      <c r="AKQ18" s="43">
        <v>500</v>
      </c>
      <c r="AKR18" s="43">
        <v>354</v>
      </c>
      <c r="AKS18" s="43">
        <v>415</v>
      </c>
      <c r="AKT18" s="43">
        <v>305</v>
      </c>
      <c r="AKU18" s="43">
        <v>500</v>
      </c>
      <c r="AKV18" s="43">
        <v>341</v>
      </c>
      <c r="AKW18" s="43">
        <v>366</v>
      </c>
      <c r="AKX18" s="43">
        <v>366</v>
      </c>
      <c r="AKY18" s="43">
        <v>317</v>
      </c>
      <c r="AKZ18" s="43">
        <v>488</v>
      </c>
      <c r="ALA18" s="43">
        <v>354</v>
      </c>
      <c r="ALB18" s="43">
        <v>415</v>
      </c>
      <c r="ALC18" s="43">
        <v>329</v>
      </c>
      <c r="ALD18" s="43">
        <v>500</v>
      </c>
      <c r="ALE18" s="43">
        <v>525</v>
      </c>
      <c r="ALF18" s="43">
        <v>415</v>
      </c>
      <c r="ALG18" s="43">
        <v>427</v>
      </c>
      <c r="ALH18" s="43">
        <v>500</v>
      </c>
      <c r="ALI18" s="43">
        <v>439</v>
      </c>
      <c r="ALJ18" s="43">
        <v>378</v>
      </c>
      <c r="ALK18" s="43">
        <v>0</v>
      </c>
      <c r="ALL18" s="43">
        <v>5.94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31903.1</v>
      </c>
      <c r="APJ18" s="43">
        <v>0</v>
      </c>
      <c r="APK18" s="43">
        <v>6120.4</v>
      </c>
      <c r="APL18" s="43">
        <v>0</v>
      </c>
      <c r="APM18" s="43">
        <v>251</v>
      </c>
      <c r="APN18" s="43">
        <v>0.02</v>
      </c>
      <c r="APO18" s="43">
        <v>0.02</v>
      </c>
      <c r="APP18" s="43">
        <v>-13</v>
      </c>
      <c r="APQ18" s="43">
        <v>1.04</v>
      </c>
      <c r="APR18" s="43">
        <v>1.04</v>
      </c>
      <c r="APS18" s="43">
        <v>10212</v>
      </c>
      <c r="APT18" s="43" t="s">
        <v>7674</v>
      </c>
      <c r="APU18" s="43" t="s">
        <v>7684</v>
      </c>
      <c r="APV18" s="43" t="s">
        <v>7674</v>
      </c>
      <c r="APW18" s="43" t="s">
        <v>7691</v>
      </c>
      <c r="APX18" s="43" t="s">
        <v>7708</v>
      </c>
      <c r="APY18" s="43" t="s">
        <v>7722</v>
      </c>
      <c r="APZ18" s="43" t="s">
        <v>7723</v>
      </c>
      <c r="AQA18" s="43" t="s">
        <v>7697</v>
      </c>
      <c r="AQB18" s="43" t="s">
        <v>7674</v>
      </c>
      <c r="AQC18" s="43" t="s">
        <v>7707</v>
      </c>
      <c r="AQD18" s="43" t="s">
        <v>7674</v>
      </c>
      <c r="AQE18" s="43" t="s">
        <v>7666</v>
      </c>
      <c r="AQF18" s="43" t="s">
        <v>7691</v>
      </c>
      <c r="AQG18" s="43" t="s">
        <v>7691</v>
      </c>
      <c r="AQH18" s="43" t="s">
        <v>7693</v>
      </c>
      <c r="AQI18" s="43" t="s">
        <v>7724</v>
      </c>
      <c r="AQJ18" s="43" t="s">
        <v>7725</v>
      </c>
      <c r="AQK18" s="43" t="s">
        <v>7696</v>
      </c>
      <c r="AQL18" s="43" t="s">
        <v>7674</v>
      </c>
      <c r="AQM18" s="43" t="s">
        <v>7696</v>
      </c>
      <c r="AQN18" s="43" t="s">
        <v>7710</v>
      </c>
      <c r="AQO18" s="43" t="s">
        <v>7698</v>
      </c>
      <c r="AQP18" s="43" t="s">
        <v>7671</v>
      </c>
      <c r="AQQ18" s="43" t="s">
        <v>7726</v>
      </c>
      <c r="AQR18" s="43" t="s">
        <v>7700</v>
      </c>
      <c r="AQS18" s="43" t="s">
        <v>7727</v>
      </c>
      <c r="AQT18" s="43" t="s">
        <v>7691</v>
      </c>
      <c r="AQU18" s="43" t="s">
        <v>7698</v>
      </c>
      <c r="AQV18" s="43" t="s">
        <v>7701</v>
      </c>
      <c r="AQW18" s="43" t="s">
        <v>7702</v>
      </c>
      <c r="AQX18" s="43" t="s">
        <v>24</v>
      </c>
      <c r="AQY18" s="43">
        <v>18.7</v>
      </c>
      <c r="AQZ18" s="43">
        <v>18.3</v>
      </c>
      <c r="ARA18" s="43">
        <v>19.100000000000001</v>
      </c>
      <c r="ARB18" s="43">
        <v>18.2</v>
      </c>
      <c r="ARC18" s="43">
        <v>19.8</v>
      </c>
      <c r="ARD18" s="43">
        <v>19.8</v>
      </c>
      <c r="ARE18" s="43">
        <v>18.600000000000001</v>
      </c>
      <c r="ARF18" s="43">
        <v>18</v>
      </c>
      <c r="ARG18" s="43">
        <v>18.100000000000001</v>
      </c>
      <c r="ARH18" s="43">
        <v>19.5</v>
      </c>
      <c r="ARI18" s="43">
        <v>19.899999999999999</v>
      </c>
      <c r="ARJ18" s="43">
        <v>18.399999999999999</v>
      </c>
      <c r="ARK18" s="43">
        <v>20.6</v>
      </c>
      <c r="ARL18" s="43">
        <v>18.399999999999999</v>
      </c>
      <c r="ARM18" s="43">
        <v>17.899999999999999</v>
      </c>
      <c r="ARN18" s="43">
        <v>19.2</v>
      </c>
      <c r="ARO18" s="43">
        <v>18.2</v>
      </c>
      <c r="ARP18" s="43">
        <v>18.899999999999999</v>
      </c>
      <c r="ARQ18" s="43">
        <v>19.2</v>
      </c>
      <c r="ARR18" s="43">
        <v>17.5</v>
      </c>
      <c r="ARS18" s="43">
        <v>14.6</v>
      </c>
      <c r="ART18" s="43">
        <v>18.600000000000001</v>
      </c>
      <c r="ARU18" s="43">
        <v>19.8</v>
      </c>
      <c r="ARV18" s="43">
        <v>19.899999999999999</v>
      </c>
      <c r="ARW18" s="43">
        <v>19.8</v>
      </c>
      <c r="ARX18" s="43">
        <v>20.6</v>
      </c>
      <c r="ARY18" s="43">
        <v>14.6</v>
      </c>
      <c r="ARZ18" s="43">
        <v>1087</v>
      </c>
      <c r="ATE18" s="43">
        <v>-1</v>
      </c>
      <c r="ATF18" s="43">
        <v>3</v>
      </c>
      <c r="ATG18" s="43">
        <v>1</v>
      </c>
      <c r="ATH18" s="43" t="s">
        <v>7703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7703</v>
      </c>
      <c r="ATP18" s="43">
        <v>3623</v>
      </c>
      <c r="ATQ18" s="43">
        <v>1</v>
      </c>
      <c r="ATR18" s="43">
        <v>1607731200000</v>
      </c>
      <c r="ATS18" s="43" t="s">
        <v>7703</v>
      </c>
      <c r="ATT18" s="43" t="s">
        <v>7703</v>
      </c>
      <c r="ATU18" s="43" t="s">
        <v>7703</v>
      </c>
      <c r="ATV18" s="43">
        <v>0.01</v>
      </c>
      <c r="ATW18" s="43">
        <v>5.1100000000000003</v>
      </c>
      <c r="ATX18" s="43">
        <v>12</v>
      </c>
      <c r="ATY18" s="43" t="s">
        <v>7703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7675</v>
      </c>
      <c r="AVF18" s="43">
        <v>50</v>
      </c>
      <c r="AVK18" s="43">
        <v>4.1399999999999997</v>
      </c>
      <c r="AVL18" s="43">
        <v>2</v>
      </c>
      <c r="AVM18" s="43">
        <v>2</v>
      </c>
      <c r="AVO18" s="43">
        <v>49.99</v>
      </c>
      <c r="AVP18" s="43">
        <v>49.99</v>
      </c>
      <c r="AVQ18" s="43">
        <v>49.99</v>
      </c>
      <c r="AVR18" s="43">
        <v>49.99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5878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4920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4920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4920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4501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4496</v>
      </c>
      <c r="IUA18" s="43">
        <v>2.98</v>
      </c>
      <c r="IUB18" s="43">
        <v>2.98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626.4</v>
      </c>
      <c r="IUJ18" s="43">
        <v>23.1</v>
      </c>
      <c r="IUK18" s="43">
        <v>-47.149999999999991</v>
      </c>
      <c r="IUL18" s="43">
        <v>4.1340000000000003</v>
      </c>
      <c r="IUM18" s="43">
        <v>4.1000000000000002E-2</v>
      </c>
      <c r="IUN18" s="43">
        <v>0.95427272727272727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2.23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238</v>
      </c>
      <c r="IVL18" s="43">
        <v>0</v>
      </c>
      <c r="IVM18" s="43">
        <v>0</v>
      </c>
      <c r="IVN18" s="43">
        <v>47</v>
      </c>
      <c r="IVO18" s="43">
        <v>0</v>
      </c>
      <c r="IVP18" s="43">
        <v>69.88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363</v>
      </c>
      <c r="IWP18" s="43">
        <v>364</v>
      </c>
      <c r="IWQ18" s="43">
        <v>365</v>
      </c>
      <c r="IWR18" s="43">
        <v>367</v>
      </c>
      <c r="IWS18" s="43">
        <v>367</v>
      </c>
      <c r="IWT18" s="43">
        <v>364</v>
      </c>
      <c r="IWU18" s="43">
        <v>364</v>
      </c>
      <c r="IWV18" s="43">
        <v>365</v>
      </c>
      <c r="IWW18" s="43">
        <v>366</v>
      </c>
      <c r="IWX18" s="43">
        <v>365</v>
      </c>
      <c r="IWY18" s="43">
        <v>365</v>
      </c>
      <c r="IWZ18" s="43">
        <v>366</v>
      </c>
      <c r="IXA18" s="43">
        <v>365</v>
      </c>
      <c r="IXB18" s="43">
        <v>366</v>
      </c>
      <c r="IXC18" s="43">
        <v>366</v>
      </c>
      <c r="IXD18" s="43">
        <v>363</v>
      </c>
      <c r="IXE18" s="43">
        <v>364</v>
      </c>
      <c r="IXF18" s="43">
        <v>364</v>
      </c>
      <c r="IXG18" s="43">
        <v>365</v>
      </c>
      <c r="IXH18" s="43">
        <v>364</v>
      </c>
      <c r="IXI18" s="43">
        <v>366</v>
      </c>
      <c r="IXJ18" s="43">
        <v>366</v>
      </c>
      <c r="IXK18" s="43">
        <v>365</v>
      </c>
      <c r="IXL18" s="43">
        <v>364</v>
      </c>
      <c r="IXM18" s="43">
        <v>493</v>
      </c>
      <c r="IXN18" s="43">
        <v>496</v>
      </c>
      <c r="IXO18" s="43">
        <v>495</v>
      </c>
      <c r="IXP18" s="43">
        <v>495</v>
      </c>
      <c r="IXQ18" s="43">
        <v>495</v>
      </c>
      <c r="IXR18" s="43">
        <v>496</v>
      </c>
      <c r="IXS18" s="43">
        <v>496</v>
      </c>
      <c r="IXT18" s="43">
        <v>494</v>
      </c>
      <c r="IXU18" s="43">
        <v>495</v>
      </c>
      <c r="IXV18" s="43">
        <v>495</v>
      </c>
      <c r="IXW18" s="43">
        <v>496</v>
      </c>
      <c r="IXX18" s="43">
        <v>495</v>
      </c>
      <c r="IXY18" s="43">
        <v>497</v>
      </c>
      <c r="IXZ18" s="43">
        <v>495</v>
      </c>
      <c r="IYA18" s="43">
        <v>496</v>
      </c>
      <c r="IYB18" s="43">
        <v>495</v>
      </c>
      <c r="IYC18" s="43">
        <v>495</v>
      </c>
      <c r="IYD18" s="43">
        <v>496</v>
      </c>
      <c r="IYE18" s="43">
        <v>496</v>
      </c>
      <c r="IYF18" s="43">
        <v>495</v>
      </c>
      <c r="IYG18" s="43">
        <v>495</v>
      </c>
      <c r="IYH18" s="43">
        <v>495</v>
      </c>
      <c r="IYI18" s="43">
        <v>493</v>
      </c>
      <c r="IYJ18" s="43">
        <v>495</v>
      </c>
      <c r="IYK18" s="43">
        <v>5237</v>
      </c>
      <c r="IYL18" s="43" t="s">
        <v>7676</v>
      </c>
      <c r="IYM18" s="43">
        <v>30</v>
      </c>
      <c r="IYN18" s="43">
        <v>45</v>
      </c>
      <c r="IYO18" s="43">
        <v>45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45</v>
      </c>
      <c r="IYW18" s="43">
        <v>45</v>
      </c>
      <c r="IYX18" s="43">
        <v>47</v>
      </c>
      <c r="IYY18" s="43">
        <v>46</v>
      </c>
      <c r="IYZ18" s="43">
        <v>46</v>
      </c>
      <c r="IZA18" s="43">
        <v>46</v>
      </c>
      <c r="IZB18" s="43">
        <v>45</v>
      </c>
      <c r="IZC18" s="43">
        <v>43</v>
      </c>
      <c r="IZD18" s="43">
        <v>45</v>
      </c>
      <c r="IZE18" s="43">
        <v>46</v>
      </c>
      <c r="IZF18" s="43">
        <v>46</v>
      </c>
      <c r="IZG18" s="43">
        <v>46</v>
      </c>
      <c r="IZH18" s="43">
        <v>29.17094760712321</v>
      </c>
      <c r="IZI18" s="43">
        <v>30.06617189126106</v>
      </c>
      <c r="IZJ18" s="43">
        <v>25.674742108328363</v>
      </c>
      <c r="IZK18" s="43">
        <v>26.075797589425783</v>
      </c>
      <c r="IZL18" s="43">
        <v>27.876539837080987</v>
      </c>
      <c r="IZM18" s="43">
        <v>29.67873429644845</v>
      </c>
      <c r="IZN18" s="43">
        <v>24.778243094623676</v>
      </c>
      <c r="IZO18" s="43">
        <v>25.470823758415541</v>
      </c>
      <c r="IZP18" s="43">
        <v>27.571711957663993</v>
      </c>
      <c r="IZQ18" s="43">
        <v>28.774424430956628</v>
      </c>
      <c r="IZR18" s="43">
        <v>29.870789455529078</v>
      </c>
      <c r="IZS18" s="43">
        <v>31.474971395917017</v>
      </c>
      <c r="IZT18" s="43">
        <v>23.371685529626809</v>
      </c>
      <c r="IZU18" s="43">
        <v>24.276726470427828</v>
      </c>
      <c r="IZV18" s="43">
        <v>30.974897882502326</v>
      </c>
      <c r="IZW18" s="43">
        <v>26.97986664252937</v>
      </c>
      <c r="IZX18" s="43">
        <v>29.769613083565115</v>
      </c>
      <c r="IZY18" s="43">
        <v>30.47602602327159</v>
      </c>
      <c r="IZZ18" s="43">
        <v>29.770928685880264</v>
      </c>
      <c r="JAA18" s="43">
        <v>23.077527048650829</v>
      </c>
      <c r="JAB18" s="43">
        <v>29.671221397230262</v>
      </c>
      <c r="JAC18" s="43">
        <v>29.67313248354673</v>
      </c>
      <c r="JAD18" s="43">
        <v>25.52447247613172</v>
      </c>
      <c r="JAE18" s="43">
        <v>30.16655275873828</v>
      </c>
      <c r="JAF18" s="43">
        <v>1171</v>
      </c>
      <c r="JAG18" s="43">
        <v>1117</v>
      </c>
      <c r="JAH18" s="43">
        <v>1218</v>
      </c>
      <c r="JAI18" s="43">
        <v>1046</v>
      </c>
      <c r="JAJ18" s="43">
        <v>1005</v>
      </c>
      <c r="JAK18" s="43">
        <v>1248</v>
      </c>
      <c r="JAL18" s="43">
        <v>1449</v>
      </c>
      <c r="JAM18" s="43">
        <v>1141</v>
      </c>
      <c r="JAN18" s="43">
        <v>1110</v>
      </c>
      <c r="JAO18" s="43">
        <v>1141</v>
      </c>
      <c r="JAP18" s="43">
        <v>1184</v>
      </c>
      <c r="JAQ18" s="43">
        <v>2946</v>
      </c>
      <c r="JAR18" s="43">
        <v>1390</v>
      </c>
      <c r="JAS18" s="43">
        <v>1510</v>
      </c>
      <c r="JAT18" s="43">
        <v>1082</v>
      </c>
      <c r="JAU18" s="43">
        <v>1308</v>
      </c>
      <c r="JAV18" s="43">
        <v>1201</v>
      </c>
      <c r="JAW18" s="43">
        <v>1126</v>
      </c>
      <c r="JAX18" s="43">
        <v>1643</v>
      </c>
      <c r="JAY18" s="43">
        <v>1795</v>
      </c>
      <c r="JAZ18" s="43">
        <v>1211</v>
      </c>
      <c r="JBA18" s="43">
        <v>1055</v>
      </c>
      <c r="JBB18" s="43">
        <v>1030</v>
      </c>
      <c r="JBC18" s="43">
        <v>1054</v>
      </c>
      <c r="JBE18" s="43">
        <v>0</v>
      </c>
      <c r="JBF18" s="43">
        <v>1</v>
      </c>
      <c r="JBR18" s="43">
        <v>68.099999999999994</v>
      </c>
      <c r="JBS18" s="43">
        <v>68.2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115</v>
      </c>
      <c r="JBZ18" s="43">
        <v>0</v>
      </c>
      <c r="JCA18" s="43">
        <v>0</v>
      </c>
      <c r="JCB18" s="43">
        <v>0</v>
      </c>
      <c r="JCC18" s="43">
        <v>265.39999999999998</v>
      </c>
      <c r="JCD18" s="43">
        <v>0</v>
      </c>
      <c r="JCE18" s="43">
        <v>0</v>
      </c>
      <c r="JCF18" s="43">
        <v>0</v>
      </c>
      <c r="JCG18" s="43">
        <v>1049</v>
      </c>
      <c r="JCH18" s="43">
        <v>0</v>
      </c>
      <c r="JCI18" s="43">
        <v>0</v>
      </c>
      <c r="JCJ18" s="43">
        <v>0</v>
      </c>
      <c r="JCK18" s="43">
        <v>8</v>
      </c>
      <c r="JCL18" s="43">
        <v>0</v>
      </c>
      <c r="JCM18" s="43">
        <v>0</v>
      </c>
      <c r="JCN18" s="43">
        <v>0</v>
      </c>
      <c r="JCO18" s="43">
        <v>2.0489999999999999</v>
      </c>
      <c r="JCS18" s="43">
        <v>24.7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454</v>
      </c>
      <c r="JDD18" s="43">
        <v>5323</v>
      </c>
      <c r="JDE18" s="43">
        <v>1</v>
      </c>
      <c r="JDF18" s="43">
        <v>5323</v>
      </c>
      <c r="JDG18" s="43">
        <v>1</v>
      </c>
      <c r="JDH18" s="43">
        <v>5323</v>
      </c>
      <c r="JDI18" s="43">
        <v>1</v>
      </c>
      <c r="JDJ18" s="43">
        <v>5323</v>
      </c>
      <c r="JDK18" s="43">
        <v>1</v>
      </c>
      <c r="JDL18" s="43">
        <v>5323</v>
      </c>
      <c r="JDM18" s="43">
        <v>1</v>
      </c>
      <c r="JDN18" s="43">
        <v>5323</v>
      </c>
      <c r="JDO18" s="43">
        <v>1</v>
      </c>
      <c r="JDP18" s="43">
        <v>5323</v>
      </c>
      <c r="JDQ18" s="43">
        <v>1</v>
      </c>
      <c r="JDR18" s="43">
        <v>5323</v>
      </c>
      <c r="JDS18" s="43">
        <v>1</v>
      </c>
      <c r="JDT18" s="43">
        <v>5323</v>
      </c>
      <c r="JDU18" s="43">
        <v>1</v>
      </c>
      <c r="JDV18" s="43">
        <v>5323</v>
      </c>
      <c r="JDW18" s="43">
        <v>1</v>
      </c>
      <c r="JDX18" s="43">
        <v>5323</v>
      </c>
      <c r="JDY18" s="43">
        <v>1</v>
      </c>
      <c r="JDZ18" s="43">
        <v>5323</v>
      </c>
      <c r="JEA18" s="43">
        <v>1</v>
      </c>
      <c r="JEB18" s="43">
        <v>5323</v>
      </c>
      <c r="JEC18" s="43">
        <v>1</v>
      </c>
      <c r="JED18" s="43">
        <v>5323</v>
      </c>
      <c r="JEE18" s="43">
        <v>1</v>
      </c>
      <c r="JEF18" s="43">
        <v>5323</v>
      </c>
      <c r="JEG18" s="43">
        <v>1</v>
      </c>
      <c r="JEH18" s="43">
        <v>5323</v>
      </c>
      <c r="JEI18" s="43">
        <v>1</v>
      </c>
      <c r="JEJ18" s="43">
        <v>5323</v>
      </c>
      <c r="JEK18" s="43">
        <v>1</v>
      </c>
      <c r="JEL18" s="43">
        <v>5323</v>
      </c>
      <c r="JEM18" s="43">
        <v>1</v>
      </c>
      <c r="JEN18" s="43">
        <v>5323</v>
      </c>
      <c r="JEO18" s="43">
        <v>1</v>
      </c>
      <c r="JEP18" s="43">
        <v>5323</v>
      </c>
      <c r="JEQ18" s="43">
        <v>1</v>
      </c>
      <c r="JER18" s="43">
        <v>5323</v>
      </c>
      <c r="JES18" s="43">
        <v>1</v>
      </c>
      <c r="JET18" s="43">
        <v>5323</v>
      </c>
      <c r="JEU18" s="43">
        <v>1</v>
      </c>
      <c r="JEV18" s="43">
        <v>5323</v>
      </c>
      <c r="JEW18" s="43">
        <v>1</v>
      </c>
      <c r="JEX18" s="43">
        <v>5323</v>
      </c>
      <c r="JEY18" s="43">
        <v>1</v>
      </c>
      <c r="JEZ18" s="43">
        <v>1.0000000000000675E-2</v>
      </c>
      <c r="JFA18" s="43">
        <v>7.56</v>
      </c>
      <c r="JFB18" s="43">
        <v>0.26999999999999957</v>
      </c>
      <c r="JFC18" s="43">
        <v>7.53</v>
      </c>
      <c r="JFD18" s="43">
        <v>9.9999999999997868E-3</v>
      </c>
      <c r="JFE18" s="43">
        <v>7.83</v>
      </c>
      <c r="JFF18" s="43">
        <v>-0.16000000000000014</v>
      </c>
      <c r="JFG18" s="43">
        <v>7.76</v>
      </c>
      <c r="JFH18" s="43">
        <v>3.0000000000000249E-2</v>
      </c>
      <c r="JFI18" s="43">
        <v>7.77</v>
      </c>
      <c r="JFJ18" s="43">
        <v>-0.24000000000000021</v>
      </c>
      <c r="JFK18" s="43">
        <v>7.84</v>
      </c>
      <c r="JFL18" s="43">
        <v>-0.16999999999999993</v>
      </c>
      <c r="JFM18" s="43">
        <v>7.87</v>
      </c>
      <c r="JFN18" s="43">
        <v>1.9999999999999574E-2</v>
      </c>
      <c r="JFO18" s="43">
        <v>7.78</v>
      </c>
      <c r="JFP18" s="43">
        <v>-7.0000000000000284E-2</v>
      </c>
      <c r="JFQ18" s="43">
        <v>7.87</v>
      </c>
      <c r="JFR18" s="43">
        <v>0.15000000000000036</v>
      </c>
      <c r="JFS18" s="43">
        <v>7.75</v>
      </c>
      <c r="JFT18" s="43">
        <v>0.14000000000000057</v>
      </c>
      <c r="JFU18" s="43">
        <v>7.56</v>
      </c>
      <c r="JFV18" s="43">
        <v>-0.13999999999999968</v>
      </c>
      <c r="JFW18" s="43">
        <v>7.64</v>
      </c>
      <c r="JFX18" s="43">
        <v>-9.9999999999997868E-3</v>
      </c>
      <c r="JFY18" s="43">
        <v>7.71</v>
      </c>
      <c r="JFZ18" s="43">
        <v>0.16000000000000014</v>
      </c>
      <c r="JGA18" s="43">
        <v>7.74</v>
      </c>
      <c r="JGB18" s="43">
        <v>3.0000000000000249E-2</v>
      </c>
      <c r="JGC18" s="43">
        <v>7.67</v>
      </c>
      <c r="JGD18" s="43">
        <v>0.28000000000000025</v>
      </c>
      <c r="JGE18" s="43">
        <v>7.62</v>
      </c>
      <c r="JGF18" s="43">
        <v>-0.13000000000000078</v>
      </c>
      <c r="JGG18" s="43">
        <v>7.73</v>
      </c>
      <c r="JGH18" s="43">
        <v>0.23000000000000043</v>
      </c>
      <c r="JGI18" s="43">
        <v>7.67</v>
      </c>
      <c r="JGJ18" s="43">
        <v>0.29999999999999982</v>
      </c>
      <c r="JGK18" s="43">
        <v>7.8</v>
      </c>
      <c r="JGL18" s="43">
        <v>1.0000000000000675E-2</v>
      </c>
      <c r="JGM18" s="43">
        <v>7.89</v>
      </c>
      <c r="JGN18" s="43">
        <v>0.46999999999999975</v>
      </c>
      <c r="JGO18" s="43">
        <v>7.63</v>
      </c>
      <c r="JGP18" s="43">
        <v>0.34000000000000075</v>
      </c>
      <c r="JGQ18" s="43">
        <v>7.56</v>
      </c>
      <c r="JGR18" s="43">
        <v>0.33000000000000007</v>
      </c>
      <c r="JGS18" s="43">
        <v>7.57</v>
      </c>
      <c r="JGT18" s="43">
        <v>0.39000000000000057</v>
      </c>
      <c r="JGU18" s="43">
        <v>7.51</v>
      </c>
      <c r="JGV18" s="43">
        <v>0.03</v>
      </c>
      <c r="JGW18" s="43">
        <v>-0.02</v>
      </c>
      <c r="JGX18" s="43">
        <v>7.0000000000000007E-2</v>
      </c>
      <c r="JGY18" s="43">
        <v>-0.04</v>
      </c>
      <c r="JGZ18" s="43">
        <v>0.11</v>
      </c>
      <c r="JHA18" s="43">
        <v>-0.08</v>
      </c>
      <c r="JHB18" s="43">
        <v>0.1</v>
      </c>
      <c r="JHC18" s="43">
        <v>-0.08</v>
      </c>
      <c r="JHD18" s="43">
        <v>2.9999999999999992E-3</v>
      </c>
      <c r="JHE18" s="43">
        <v>1.7000000000000001E-2</v>
      </c>
      <c r="JHF18" s="43">
        <v>-0.13</v>
      </c>
      <c r="JHG18" s="43">
        <v>0.14000000000000001</v>
      </c>
      <c r="JHH18" s="43">
        <v>-0.19</v>
      </c>
      <c r="JHI18" s="43">
        <v>0.19</v>
      </c>
      <c r="JHJ18" s="43">
        <v>0.05</v>
      </c>
      <c r="JHK18" s="43">
        <v>-0.03</v>
      </c>
      <c r="JHL18" s="43">
        <v>-0.13</v>
      </c>
      <c r="JHM18" s="43">
        <v>0.14000000000000001</v>
      </c>
      <c r="JHN18" s="43">
        <v>0.15</v>
      </c>
      <c r="JHO18" s="43">
        <v>-0.13</v>
      </c>
      <c r="JHP18" s="43">
        <v>-0.11</v>
      </c>
      <c r="JHQ18" s="43">
        <v>0.12</v>
      </c>
      <c r="JHR18" s="43">
        <v>0.08</v>
      </c>
      <c r="JHS18" s="43">
        <v>-0.05</v>
      </c>
      <c r="JHT18" s="43">
        <v>0.15</v>
      </c>
      <c r="JHU18" s="43">
        <v>-0.15</v>
      </c>
      <c r="JHV18" s="43">
        <v>0.29000000000000004</v>
      </c>
      <c r="JHW18" s="43">
        <v>-0.26</v>
      </c>
      <c r="JHX18" s="43">
        <v>0.24000000000000002</v>
      </c>
      <c r="JHY18" s="43">
        <v>-0.23</v>
      </c>
      <c r="JHZ18" s="43">
        <v>0.13999999999999999</v>
      </c>
      <c r="JIA18" s="43">
        <v>-0.12</v>
      </c>
      <c r="JIB18" s="43">
        <v>-3.0000000000000002E-2</v>
      </c>
      <c r="JIC18" s="43">
        <v>0.05</v>
      </c>
      <c r="JID18" s="43">
        <v>-4.9999999999999996E-2</v>
      </c>
      <c r="JIE18" s="43">
        <v>0.06</v>
      </c>
      <c r="JIF18" s="43">
        <v>0.16</v>
      </c>
      <c r="JIG18" s="43">
        <v>-0.15</v>
      </c>
      <c r="JIH18" s="43">
        <v>-0.16999999999999998</v>
      </c>
      <c r="JII18" s="43">
        <v>0.18</v>
      </c>
      <c r="JIJ18" s="43">
        <v>0.06</v>
      </c>
      <c r="JIK18" s="43">
        <v>-0.03</v>
      </c>
      <c r="JIL18" s="43">
        <v>0.22999999999999998</v>
      </c>
      <c r="JIM18" s="43">
        <v>-0.21</v>
      </c>
      <c r="JIN18" s="43">
        <v>0.03</v>
      </c>
      <c r="JIO18" s="43">
        <v>0</v>
      </c>
      <c r="JIP18" s="43">
        <v>0.15</v>
      </c>
      <c r="JIQ18" s="43">
        <v>-0.13</v>
      </c>
      <c r="JIR18" s="43">
        <v>8.0000000000000071E-2</v>
      </c>
      <c r="JIS18" s="43">
        <v>7.52</v>
      </c>
      <c r="JIT18" s="43">
        <v>1.9999999999999574E-2</v>
      </c>
      <c r="JIU18" s="43">
        <v>7.73</v>
      </c>
      <c r="JIV18" s="43">
        <v>3.0000000000000249E-2</v>
      </c>
      <c r="JIW18" s="43">
        <v>7.77</v>
      </c>
      <c r="JIX18" s="43">
        <v>-0.16999999999999993</v>
      </c>
      <c r="JIY18" s="43">
        <v>7.77</v>
      </c>
      <c r="JIZ18" s="43">
        <v>-7.0000000000000284E-2</v>
      </c>
      <c r="JJA18" s="43">
        <v>7.87</v>
      </c>
      <c r="JJB18" s="43">
        <v>-0.45000000000000018</v>
      </c>
      <c r="JJC18" s="43">
        <v>7.95</v>
      </c>
      <c r="JJD18" s="43">
        <v>-1.9999999999999574E-2</v>
      </c>
      <c r="JJE18" s="43">
        <v>7.72</v>
      </c>
      <c r="JJF18" s="43">
        <v>-0.29000000000000004</v>
      </c>
      <c r="JJG18" s="43">
        <v>8.09</v>
      </c>
      <c r="JJH18" s="43">
        <v>-0.11000000000000032</v>
      </c>
      <c r="JJI18" s="43">
        <v>7.91</v>
      </c>
      <c r="JJJ18" s="43">
        <v>-1.9999999999999574E-2</v>
      </c>
      <c r="JJK18" s="43">
        <v>7.92</v>
      </c>
      <c r="JJL18" s="43">
        <v>-0.12999999999999989</v>
      </c>
      <c r="JJM18" s="43">
        <v>7.83</v>
      </c>
      <c r="JJN18" s="43">
        <v>4.0000000000000036E-2</v>
      </c>
      <c r="JJO18" s="43">
        <v>7.56</v>
      </c>
      <c r="JJP18" s="43">
        <v>-0.14000000000000057</v>
      </c>
      <c r="JJQ18" s="43">
        <v>7.74</v>
      </c>
      <c r="JJR18" s="43">
        <v>0.40000000000000036</v>
      </c>
      <c r="JJS18" s="43">
        <v>7.5</v>
      </c>
      <c r="JJT18" s="43">
        <v>0</v>
      </c>
      <c r="JJU18" s="43">
        <v>7.8</v>
      </c>
      <c r="JJV18" s="43">
        <v>0.11000000000000032</v>
      </c>
      <c r="JJW18" s="43">
        <v>7.89</v>
      </c>
      <c r="JJX18" s="43">
        <v>-4.0000000000000036E-2</v>
      </c>
      <c r="JJY18" s="43">
        <v>7.74</v>
      </c>
      <c r="JJZ18" s="43">
        <v>-0.13000000000000078</v>
      </c>
      <c r="JKA18" s="43">
        <v>7.73</v>
      </c>
      <c r="JKB18" s="43">
        <v>4.9999999999999822E-2</v>
      </c>
      <c r="JKC18" s="43">
        <v>7.95</v>
      </c>
      <c r="JKD18" s="43">
        <v>4.0000000000000036E-2</v>
      </c>
      <c r="JKE18" s="43">
        <v>7.76</v>
      </c>
      <c r="JKF18" s="43">
        <v>0.13999999999999968</v>
      </c>
      <c r="JKG18" s="43">
        <v>7.66</v>
      </c>
      <c r="JKH18" s="43">
        <v>-0.11000000000000032</v>
      </c>
      <c r="JKI18" s="43">
        <v>7.91</v>
      </c>
      <c r="JKJ18" s="43">
        <v>0.16000000000000014</v>
      </c>
      <c r="JKK18" s="43">
        <v>7.74</v>
      </c>
      <c r="JKL18" s="43">
        <v>0.36000000000000032</v>
      </c>
      <c r="JKM18" s="43">
        <v>7.54</v>
      </c>
      <c r="JKN18" s="43">
        <v>0.06</v>
      </c>
      <c r="JKO18" s="43">
        <v>-0.04</v>
      </c>
      <c r="JKP18" s="43">
        <v>0.18000000000000002</v>
      </c>
      <c r="JKQ18" s="43">
        <v>-0.17</v>
      </c>
      <c r="JKR18" s="43">
        <v>0.09</v>
      </c>
      <c r="JKS18" s="43">
        <v>-0.08</v>
      </c>
      <c r="JKT18" s="43">
        <v>0.15</v>
      </c>
      <c r="JKU18" s="43">
        <v>-0.13</v>
      </c>
      <c r="JKV18" s="43">
        <v>0.04</v>
      </c>
      <c r="JKW18" s="43">
        <v>-0.02</v>
      </c>
      <c r="JKX18" s="43">
        <v>9.9999999999999985E-3</v>
      </c>
      <c r="JKY18" s="43">
        <v>0.02</v>
      </c>
      <c r="JKZ18" s="43">
        <v>-0.09</v>
      </c>
      <c r="JLA18" s="43">
        <v>0.11</v>
      </c>
      <c r="JLB18" s="43">
        <v>9.0000000000000011E-2</v>
      </c>
      <c r="JLC18" s="43">
        <v>-7.0000000000000007E-2</v>
      </c>
      <c r="JLD18" s="43">
        <v>-0.06</v>
      </c>
      <c r="JLE18" s="43">
        <v>0.08</v>
      </c>
      <c r="JLF18" s="43">
        <v>0.05</v>
      </c>
      <c r="JLG18" s="43">
        <v>-0.03</v>
      </c>
      <c r="JLH18" s="43">
        <v>0.21000000000000002</v>
      </c>
      <c r="JLI18" s="43">
        <v>-0.2</v>
      </c>
      <c r="JLJ18" s="43">
        <v>9.0000000000000011E-2</v>
      </c>
      <c r="JLK18" s="43">
        <v>-7.0000000000000007E-2</v>
      </c>
      <c r="JLL18" s="43">
        <v>0.03</v>
      </c>
      <c r="JLM18" s="43">
        <v>-0.03</v>
      </c>
      <c r="JLN18" s="43">
        <v>0.16</v>
      </c>
      <c r="JLO18" s="43">
        <v>-0.13</v>
      </c>
      <c r="JLP18" s="43">
        <v>0.18000000000000002</v>
      </c>
      <c r="JLQ18" s="43">
        <v>-0.17</v>
      </c>
      <c r="JLR18" s="43">
        <v>0.22</v>
      </c>
      <c r="JLS18" s="43">
        <v>-0.21</v>
      </c>
      <c r="JLT18" s="43">
        <v>0.09</v>
      </c>
      <c r="JLU18" s="43">
        <v>-0.06</v>
      </c>
      <c r="JLV18" s="43">
        <v>-0.08</v>
      </c>
      <c r="JLW18" s="43">
        <v>0.11</v>
      </c>
      <c r="JLX18" s="43">
        <v>0.04</v>
      </c>
      <c r="JLY18" s="43">
        <v>-0.02</v>
      </c>
      <c r="JLZ18" s="43">
        <v>-9.0000000000000011E-2</v>
      </c>
      <c r="JMA18" s="43">
        <v>0.1</v>
      </c>
      <c r="JMB18" s="43">
        <v>0.05</v>
      </c>
      <c r="JMC18" s="43">
        <v>-0.03</v>
      </c>
      <c r="JMD18" s="43">
        <v>0.01</v>
      </c>
      <c r="JME18" s="43">
        <v>0.01</v>
      </c>
      <c r="JMF18" s="43">
        <v>0.17</v>
      </c>
      <c r="JMG18" s="43">
        <v>-0.14000000000000001</v>
      </c>
      <c r="JMH18" s="43">
        <v>0.19999999999999998</v>
      </c>
      <c r="JMI18" s="43">
        <v>-0.18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99.9</v>
      </c>
      <c r="JMR18" s="43">
        <v>99.9</v>
      </c>
      <c r="JMS18" s="43">
        <v>99.5</v>
      </c>
      <c r="JMT18" s="43">
        <v>0</v>
      </c>
      <c r="JMU18" s="43">
        <v>0</v>
      </c>
      <c r="JMV18" s="43">
        <v>7.4</v>
      </c>
      <c r="JMW18" s="43">
        <v>7.1</v>
      </c>
      <c r="JMX18" s="43">
        <v>0</v>
      </c>
      <c r="JMY18" s="43">
        <v>7</v>
      </c>
      <c r="JMZ18" s="43">
        <v>0</v>
      </c>
      <c r="JNA18" s="43">
        <v>0</v>
      </c>
      <c r="JNB18" s="43">
        <v>0</v>
      </c>
      <c r="JNC18" s="43">
        <v>5.94</v>
      </c>
      <c r="JNE18" s="112">
        <v>0</v>
      </c>
      <c r="JNF18" s="112">
        <v>0</v>
      </c>
      <c r="JNG18" s="112">
        <v>0</v>
      </c>
      <c r="JNH18" s="112">
        <v>0</v>
      </c>
      <c r="JNJ18" s="112">
        <v>99.9</v>
      </c>
      <c r="JNK18" s="112">
        <v>99.9</v>
      </c>
      <c r="JNL18" s="112">
        <v>99.9</v>
      </c>
      <c r="JNM18" s="112">
        <v>99.9</v>
      </c>
      <c r="JNN18" s="112">
        <v>7.4</v>
      </c>
      <c r="JNO18" s="112">
        <v>7.4</v>
      </c>
      <c r="JNP18" s="112">
        <v>7.4</v>
      </c>
      <c r="JNQ18" s="112">
        <v>7.4</v>
      </c>
      <c r="JNS18" s="112">
        <v>1500</v>
      </c>
      <c r="JNT18" s="112">
        <v>1498</v>
      </c>
      <c r="JNV18" s="112">
        <v>51.5</v>
      </c>
      <c r="JNY18" s="112">
        <v>0</v>
      </c>
      <c r="JNZ18" s="112">
        <v>0</v>
      </c>
      <c r="JOA18" s="112" t="s">
        <v>9</v>
      </c>
    </row>
    <row r="19" spans="1:6089 6180:7151" ht="15" customHeight="1" x14ac:dyDescent="0.2">
      <c r="A19" s="205">
        <v>14</v>
      </c>
      <c r="F19" s="43" t="s">
        <v>8270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6.03</v>
      </c>
      <c r="O19" s="43">
        <v>0</v>
      </c>
      <c r="P19" s="43">
        <v>962</v>
      </c>
      <c r="Q19" s="43">
        <v>0</v>
      </c>
      <c r="R19" s="43">
        <v>-1583</v>
      </c>
      <c r="S19" s="43">
        <v>0</v>
      </c>
      <c r="T19" s="43">
        <v>6.97</v>
      </c>
      <c r="U19" s="43">
        <v>0</v>
      </c>
      <c r="V19" s="43">
        <v>4.5999999999999996</v>
      </c>
      <c r="W19" s="43">
        <v>4.4000000000000004</v>
      </c>
      <c r="X19" s="43">
        <v>24.2</v>
      </c>
      <c r="Y19" s="43">
        <v>0</v>
      </c>
      <c r="AC19" s="43">
        <v>0</v>
      </c>
      <c r="AD19" s="43">
        <v>6.3</v>
      </c>
      <c r="AE19" s="43">
        <v>0</v>
      </c>
      <c r="AF19" s="43">
        <v>0</v>
      </c>
      <c r="AG19" s="43">
        <v>4.79</v>
      </c>
      <c r="AH19" s="43">
        <v>0</v>
      </c>
      <c r="AI19" s="43">
        <v>4.78</v>
      </c>
      <c r="AJ19" s="43">
        <v>0</v>
      </c>
      <c r="AK19" s="43">
        <v>0</v>
      </c>
      <c r="AL19" s="43">
        <v>0</v>
      </c>
      <c r="AM19" s="43" t="s">
        <v>7721</v>
      </c>
      <c r="AN19" s="43">
        <v>9561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19672</v>
      </c>
      <c r="CI19" s="43">
        <v>0</v>
      </c>
      <c r="CJ19" s="43">
        <v>0</v>
      </c>
      <c r="CL19" s="43">
        <v>0</v>
      </c>
      <c r="CM19" s="43">
        <v>-5999</v>
      </c>
      <c r="CN19" s="43">
        <v>0</v>
      </c>
      <c r="CO19" s="43">
        <v>-2978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8286</v>
      </c>
      <c r="FB19" s="43">
        <v>0</v>
      </c>
      <c r="FC19" s="43">
        <v>181561</v>
      </c>
      <c r="FD19" s="43">
        <v>336068</v>
      </c>
      <c r="FE19" s="43">
        <v>1058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175</v>
      </c>
      <c r="FL19" s="43">
        <v>932</v>
      </c>
      <c r="FM19" s="43">
        <v>421</v>
      </c>
      <c r="FN19" s="43">
        <v>2421</v>
      </c>
      <c r="FO19" s="43">
        <v>-329</v>
      </c>
      <c r="FP19" s="43">
        <v>2421</v>
      </c>
      <c r="FQ19" s="43">
        <v>8</v>
      </c>
      <c r="FR19" s="43">
        <v>421</v>
      </c>
      <c r="FS19" s="43">
        <v>7579</v>
      </c>
      <c r="FT19" s="43">
        <v>7579</v>
      </c>
      <c r="FU19" s="43">
        <v>7579</v>
      </c>
      <c r="FW19" s="43">
        <v>1700</v>
      </c>
      <c r="FY19" s="43">
        <v>52.6</v>
      </c>
      <c r="FZ19" s="43">
        <v>100</v>
      </c>
      <c r="GA19" s="43">
        <v>60</v>
      </c>
      <c r="GB19" s="43">
        <v>67.099999999999994</v>
      </c>
      <c r="GC19" s="43">
        <v>100</v>
      </c>
      <c r="GD19" s="43">
        <v>70</v>
      </c>
      <c r="GE19" s="43">
        <v>67.2</v>
      </c>
      <c r="GF19" s="43">
        <v>0</v>
      </c>
      <c r="GG19" s="43">
        <v>24.2</v>
      </c>
      <c r="GH19" s="43">
        <v>24.2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119.9</v>
      </c>
      <c r="GO19" s="43">
        <v>82.8</v>
      </c>
      <c r="GP19" s="43">
        <v>48</v>
      </c>
      <c r="GQ19" s="43">
        <v>48.1</v>
      </c>
      <c r="GR19" s="43">
        <v>33.9</v>
      </c>
      <c r="GS19" s="43">
        <v>86.5</v>
      </c>
      <c r="GT19" s="43">
        <v>86.5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7.7</v>
      </c>
      <c r="HA19" s="43">
        <v>0</v>
      </c>
      <c r="HB19" s="43">
        <v>0</v>
      </c>
      <c r="HC19" s="43">
        <v>7.4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119.5</v>
      </c>
      <c r="HU19" s="43">
        <v>67.2</v>
      </c>
      <c r="HV19" s="43">
        <v>63.9</v>
      </c>
      <c r="HW19" s="43">
        <v>12.9</v>
      </c>
      <c r="HX19" s="43">
        <v>48.1</v>
      </c>
      <c r="HY19" s="43">
        <v>7.7</v>
      </c>
      <c r="HZ19" s="43">
        <v>7.4</v>
      </c>
      <c r="IA19" s="43">
        <v>8.9</v>
      </c>
      <c r="IB19" s="43">
        <v>10.3</v>
      </c>
      <c r="IC19" s="43">
        <v>0</v>
      </c>
      <c r="ID19" s="43">
        <v>120</v>
      </c>
      <c r="IE19" s="43">
        <v>29.6</v>
      </c>
      <c r="IF19" s="43">
        <v>10</v>
      </c>
      <c r="IG19" s="43">
        <v>3914</v>
      </c>
      <c r="IH19" s="43">
        <v>1.7</v>
      </c>
      <c r="II19" s="43">
        <v>6.43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10.199999999999999</v>
      </c>
      <c r="KZ19" s="43">
        <v>82.8</v>
      </c>
      <c r="LA19" s="43">
        <v>20.399999999999999</v>
      </c>
      <c r="LB19" s="43">
        <v>30.6</v>
      </c>
      <c r="LC19" s="43">
        <v>40.799999999999997</v>
      </c>
      <c r="LD19" s="43">
        <v>51</v>
      </c>
      <c r="LE19" s="43">
        <v>55.5</v>
      </c>
      <c r="LF19" s="43">
        <v>60.3</v>
      </c>
      <c r="LG19" s="43">
        <v>75.3</v>
      </c>
      <c r="LH19" s="43">
        <v>82.8</v>
      </c>
      <c r="LI19" s="43">
        <v>0</v>
      </c>
      <c r="LJ19" s="43">
        <v>0</v>
      </c>
      <c r="LK19" s="43">
        <v>10.199999999999999</v>
      </c>
      <c r="LL19" s="43">
        <v>82.8</v>
      </c>
      <c r="LM19" s="43">
        <v>1</v>
      </c>
      <c r="LN19" s="43">
        <v>0</v>
      </c>
      <c r="LO19" s="43">
        <v>20.399999999999999</v>
      </c>
      <c r="LP19" s="43">
        <v>0</v>
      </c>
      <c r="LQ19" s="43">
        <v>30.6</v>
      </c>
      <c r="LR19" s="43">
        <v>0</v>
      </c>
      <c r="LS19" s="43">
        <v>40.799999999999997</v>
      </c>
      <c r="LT19" s="43">
        <v>0</v>
      </c>
      <c r="LU19" s="43">
        <v>51</v>
      </c>
      <c r="LV19" s="43">
        <v>0</v>
      </c>
      <c r="LW19" s="43">
        <v>55.5</v>
      </c>
      <c r="LX19" s="43">
        <v>1</v>
      </c>
      <c r="LY19" s="43">
        <v>60.3</v>
      </c>
      <c r="LZ19" s="43">
        <v>1</v>
      </c>
      <c r="MA19" s="43">
        <v>75.3</v>
      </c>
      <c r="MB19" s="43">
        <v>1</v>
      </c>
      <c r="MC19" s="43">
        <v>82.8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1239</v>
      </c>
      <c r="QD19" s="43">
        <v>0</v>
      </c>
      <c r="QE19" s="43">
        <v>0</v>
      </c>
      <c r="QF19" s="43">
        <v>1239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11.1</v>
      </c>
      <c r="QP19" s="43">
        <v>6.5</v>
      </c>
      <c r="QQ19" s="43">
        <v>6.53</v>
      </c>
      <c r="QR19" s="43">
        <v>10.9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75</v>
      </c>
      <c r="QZ19" s="43">
        <v>140.30000000000001</v>
      </c>
      <c r="RA19" s="43">
        <v>100</v>
      </c>
      <c r="RB19" s="43">
        <v>150</v>
      </c>
      <c r="RC19" s="43">
        <v>22.6</v>
      </c>
      <c r="RD19" s="43">
        <v>-2.7</v>
      </c>
      <c r="RE19" s="43">
        <v>73</v>
      </c>
      <c r="RF19" s="43">
        <v>139</v>
      </c>
      <c r="RG19" s="43">
        <v>0</v>
      </c>
      <c r="RH19" s="43">
        <v>0</v>
      </c>
      <c r="RI19" s="43">
        <v>0</v>
      </c>
      <c r="RJ19" s="43">
        <v>139</v>
      </c>
      <c r="RK19" s="43">
        <v>0</v>
      </c>
      <c r="RL19" s="43">
        <v>0</v>
      </c>
      <c r="RM19" s="43">
        <v>0</v>
      </c>
      <c r="RN19" s="43">
        <v>456</v>
      </c>
      <c r="RO19" s="43">
        <v>456</v>
      </c>
      <c r="RP19" s="43">
        <v>20.3</v>
      </c>
      <c r="RQ19" s="43">
        <v>10.9</v>
      </c>
      <c r="RR19" s="43">
        <v>20.2</v>
      </c>
      <c r="RS19" s="43">
        <v>10.9</v>
      </c>
      <c r="RT19" s="43">
        <v>10.9</v>
      </c>
      <c r="RU19" s="43">
        <v>0</v>
      </c>
      <c r="RV19" s="43">
        <v>0</v>
      </c>
      <c r="RW19" s="43">
        <v>0</v>
      </c>
      <c r="RX19" s="43">
        <v>10.9</v>
      </c>
      <c r="RY19" s="43">
        <v>0</v>
      </c>
      <c r="RZ19" s="43">
        <v>0</v>
      </c>
      <c r="SA19" s="43">
        <v>0</v>
      </c>
      <c r="SB19" s="43">
        <v>10.9</v>
      </c>
      <c r="SC19" s="43">
        <v>0</v>
      </c>
      <c r="SD19" s="43">
        <v>107</v>
      </c>
      <c r="SE19" s="43">
        <v>0</v>
      </c>
      <c r="SF19" s="43">
        <v>0</v>
      </c>
      <c r="SG19" s="43">
        <v>63.6</v>
      </c>
      <c r="SH19" s="43">
        <v>52.5</v>
      </c>
      <c r="SI19" s="43">
        <v>0.74</v>
      </c>
      <c r="SJ19" s="43">
        <v>2.5099999999999998</v>
      </c>
      <c r="SK19" s="43">
        <v>0.45</v>
      </c>
      <c r="SL19" s="43">
        <v>337</v>
      </c>
      <c r="SM19" s="43">
        <v>334</v>
      </c>
      <c r="SN19" s="43">
        <v>338</v>
      </c>
      <c r="SO19" s="43">
        <v>36.229999999999997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3.4</v>
      </c>
      <c r="SV19" s="43">
        <v>28.7</v>
      </c>
      <c r="SW19" s="43">
        <v>82</v>
      </c>
      <c r="SX19" s="43">
        <v>10.199999999999999</v>
      </c>
      <c r="SY19" s="43">
        <v>0</v>
      </c>
      <c r="TA19" s="43">
        <v>1669</v>
      </c>
      <c r="TF19" s="43">
        <v>0</v>
      </c>
      <c r="TG19" s="43">
        <v>0</v>
      </c>
      <c r="TH19" s="43">
        <v>0</v>
      </c>
      <c r="TI19" s="43">
        <v>0</v>
      </c>
      <c r="TJ19" s="43">
        <v>33200</v>
      </c>
      <c r="TK19" s="43">
        <v>33255</v>
      </c>
      <c r="TL19" s="43">
        <v>32127</v>
      </c>
      <c r="TM19" s="43">
        <v>31975</v>
      </c>
      <c r="TN19" s="43">
        <v>0</v>
      </c>
      <c r="TO19" s="43">
        <v>0</v>
      </c>
      <c r="TP19" s="43">
        <v>0</v>
      </c>
      <c r="TQ19" s="43">
        <v>0</v>
      </c>
      <c r="TR19" s="43">
        <v>540</v>
      </c>
      <c r="TS19" s="43">
        <v>538</v>
      </c>
      <c r="TT19" s="43">
        <v>542</v>
      </c>
      <c r="TU19" s="43">
        <v>542</v>
      </c>
      <c r="TV19" s="43">
        <v>541</v>
      </c>
      <c r="TW19" s="43">
        <v>539</v>
      </c>
      <c r="TX19" s="43">
        <v>542</v>
      </c>
      <c r="TY19" s="43">
        <v>545</v>
      </c>
      <c r="TZ19" s="43">
        <v>543</v>
      </c>
      <c r="UA19" s="43">
        <v>540</v>
      </c>
      <c r="UB19" s="43">
        <v>543</v>
      </c>
      <c r="UC19" s="43">
        <v>540</v>
      </c>
      <c r="UD19" s="43">
        <v>542</v>
      </c>
      <c r="UE19" s="43">
        <v>540</v>
      </c>
      <c r="UF19" s="43">
        <v>542</v>
      </c>
      <c r="UG19" s="43">
        <v>540</v>
      </c>
      <c r="UH19" s="43">
        <v>539</v>
      </c>
      <c r="UI19" s="43">
        <v>541</v>
      </c>
      <c r="UJ19" s="43">
        <v>543</v>
      </c>
      <c r="UK19" s="43">
        <v>543</v>
      </c>
      <c r="UL19" s="43">
        <v>546</v>
      </c>
      <c r="UM19" s="43">
        <v>540</v>
      </c>
      <c r="UN19" s="43">
        <v>545</v>
      </c>
      <c r="UO19" s="43">
        <v>542</v>
      </c>
      <c r="UP19" s="43">
        <v>541</v>
      </c>
      <c r="UQ19" s="43">
        <v>541</v>
      </c>
      <c r="UR19" s="43">
        <v>546</v>
      </c>
      <c r="US19" s="43">
        <v>546</v>
      </c>
      <c r="UT19" s="43">
        <v>538</v>
      </c>
      <c r="UU19" s="43">
        <v>539</v>
      </c>
      <c r="UV19" s="43">
        <v>0</v>
      </c>
      <c r="UW19" s="43">
        <v>0</v>
      </c>
      <c r="UX19" s="43">
        <v>121</v>
      </c>
      <c r="UY19" s="43">
        <v>336</v>
      </c>
      <c r="UZ19" s="43">
        <v>333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2943738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57.3</v>
      </c>
      <c r="XO19" s="43">
        <v>49.7</v>
      </c>
      <c r="XR19" s="43">
        <v>65.599999999999994</v>
      </c>
      <c r="XS19" s="43">
        <v>64.3</v>
      </c>
      <c r="XT19" s="43">
        <v>62.7</v>
      </c>
      <c r="XU19" s="43">
        <v>21.7</v>
      </c>
      <c r="XZ19" s="43">
        <v>6489</v>
      </c>
      <c r="YA19" s="43">
        <v>1605105735482</v>
      </c>
      <c r="YC19" s="43">
        <v>4500</v>
      </c>
      <c r="YD19" s="43">
        <v>0.999</v>
      </c>
      <c r="YE19" s="43">
        <v>49.99</v>
      </c>
      <c r="YF19" s="43">
        <v>0</v>
      </c>
      <c r="YG19" s="43">
        <v>10339</v>
      </c>
      <c r="YH19" s="43">
        <v>5986</v>
      </c>
      <c r="YI19" s="43">
        <v>10349</v>
      </c>
      <c r="YJ19" s="43">
        <v>5964</v>
      </c>
      <c r="YK19" s="43">
        <v>10393</v>
      </c>
      <c r="YL19" s="43">
        <v>5994</v>
      </c>
      <c r="YM19" s="43">
        <v>10288</v>
      </c>
      <c r="YN19" s="43">
        <v>5946</v>
      </c>
      <c r="YO19" s="43">
        <v>10312</v>
      </c>
      <c r="YP19" s="43">
        <v>5938</v>
      </c>
      <c r="YQ19" s="43">
        <v>10346</v>
      </c>
      <c r="YR19" s="43">
        <v>5969</v>
      </c>
      <c r="YS19" s="43">
        <v>0</v>
      </c>
      <c r="YT19" s="43">
        <v>15635</v>
      </c>
      <c r="YU19" s="43">
        <v>5211</v>
      </c>
      <c r="YV19" s="43">
        <v>3</v>
      </c>
      <c r="YW19" s="43">
        <v>1.4999999999999999E-2</v>
      </c>
      <c r="YX19" s="43">
        <v>280</v>
      </c>
      <c r="YY19" s="43">
        <v>2.12</v>
      </c>
      <c r="YZ19" s="43">
        <v>-45.9</v>
      </c>
      <c r="ZA19" s="43">
        <v>4.03</v>
      </c>
      <c r="ZB19" s="43">
        <v>0.75</v>
      </c>
      <c r="ZD19" s="43">
        <v>0</v>
      </c>
      <c r="ZE19" s="43">
        <v>86.5</v>
      </c>
      <c r="ZF19" s="43">
        <v>74.3</v>
      </c>
      <c r="ZG19" s="43">
        <v>0</v>
      </c>
      <c r="ZH19" s="43">
        <v>67.099999999999994</v>
      </c>
      <c r="ZI19" s="43">
        <v>67.2</v>
      </c>
      <c r="ZJ19" s="43">
        <v>66.900000000000006</v>
      </c>
      <c r="ZK19" s="43">
        <v>12</v>
      </c>
      <c r="ZL19" s="43">
        <v>0</v>
      </c>
      <c r="ZM19" s="43">
        <v>0</v>
      </c>
      <c r="ZN19" s="43">
        <v>21.9</v>
      </c>
      <c r="ZO19" s="43">
        <v>21.9</v>
      </c>
      <c r="ZP19" s="43">
        <v>21.9</v>
      </c>
      <c r="ZQ19" s="43">
        <v>21.9</v>
      </c>
      <c r="ZR19" s="43">
        <v>21.9</v>
      </c>
      <c r="ZS19" s="43">
        <v>21.9</v>
      </c>
      <c r="ZT19" s="43">
        <v>21.9</v>
      </c>
      <c r="ZU19" s="43">
        <v>21.9</v>
      </c>
      <c r="ZV19" s="43">
        <v>21.9</v>
      </c>
      <c r="ZW19" s="43">
        <v>21.9</v>
      </c>
      <c r="ZX19" s="43">
        <v>21.9</v>
      </c>
      <c r="ZY19" s="43">
        <v>21.9</v>
      </c>
      <c r="ZZ19" s="43">
        <v>21.9</v>
      </c>
      <c r="AAA19" s="43">
        <v>21.9</v>
      </c>
      <c r="AAB19" s="43">
        <v>21.9</v>
      </c>
      <c r="AAC19" s="43">
        <v>21.9</v>
      </c>
      <c r="AAD19" s="43">
        <v>21.9</v>
      </c>
      <c r="AAE19" s="43">
        <v>21.9</v>
      </c>
      <c r="AAF19" s="43">
        <v>21.9</v>
      </c>
      <c r="AAG19" s="43">
        <v>21.9</v>
      </c>
      <c r="AAH19" s="43">
        <v>21.9</v>
      </c>
      <c r="AAI19" s="43">
        <v>21.9</v>
      </c>
      <c r="AAJ19" s="43">
        <v>21.9</v>
      </c>
      <c r="AAK19" s="43">
        <v>21.9</v>
      </c>
      <c r="AAL19" s="43">
        <v>21.9</v>
      </c>
      <c r="AAM19" s="43">
        <v>75</v>
      </c>
      <c r="AAN19" s="43">
        <v>61.1</v>
      </c>
      <c r="AAO19" s="43">
        <v>60.8</v>
      </c>
      <c r="AAP19" s="43">
        <v>74.5</v>
      </c>
      <c r="AAQ19" s="43">
        <v>76.7</v>
      </c>
      <c r="AAR19" s="43">
        <v>82.7</v>
      </c>
      <c r="AAS19" s="43">
        <v>72.099999999999994</v>
      </c>
      <c r="AAT19" s="43">
        <v>73.8</v>
      </c>
      <c r="AAU19" s="43">
        <v>77.7</v>
      </c>
      <c r="AAV19" s="43">
        <v>65.2</v>
      </c>
      <c r="AAW19" s="43">
        <v>64.3</v>
      </c>
      <c r="AAX19" s="43">
        <v>59.2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7661.1</v>
      </c>
      <c r="ACJ19" s="43">
        <v>7647.2</v>
      </c>
      <c r="ACK19" s="43">
        <v>7647.2</v>
      </c>
      <c r="ACL19" s="43">
        <v>7647.2</v>
      </c>
      <c r="ACM19" s="43">
        <v>7647.2</v>
      </c>
      <c r="ACN19" s="43">
        <v>7646.9</v>
      </c>
      <c r="ACO19" s="43">
        <v>7647.2</v>
      </c>
      <c r="ACP19" s="43">
        <v>7647.2</v>
      </c>
      <c r="ACQ19" s="43">
        <v>7647.2</v>
      </c>
      <c r="ACR19" s="43">
        <v>7647.2</v>
      </c>
      <c r="ACS19" s="43">
        <v>7647.1</v>
      </c>
      <c r="ACT19" s="43">
        <v>7647.2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-10</v>
      </c>
      <c r="AGO19" s="43">
        <v>-10</v>
      </c>
      <c r="AGP19" s="43">
        <v>-10</v>
      </c>
      <c r="AGQ19" s="43">
        <v>-10</v>
      </c>
      <c r="AGR19" s="43">
        <v>-10</v>
      </c>
      <c r="AGS19" s="43">
        <v>-10</v>
      </c>
      <c r="AGT19" s="43">
        <v>-10</v>
      </c>
      <c r="AGU19" s="43">
        <v>-10</v>
      </c>
      <c r="AGV19" s="43">
        <v>-10</v>
      </c>
      <c r="AGW19" s="43">
        <v>-10</v>
      </c>
      <c r="AGX19" s="43">
        <v>-10</v>
      </c>
      <c r="AGY19" s="43">
        <v>-10</v>
      </c>
      <c r="AGZ19" s="43">
        <v>-10</v>
      </c>
      <c r="AHA19" s="43">
        <v>-10</v>
      </c>
      <c r="AHB19" s="43">
        <v>-10</v>
      </c>
      <c r="AHC19" s="43">
        <v>-10</v>
      </c>
      <c r="AHD19" s="43">
        <v>-10</v>
      </c>
      <c r="AHE19" s="43">
        <v>-10</v>
      </c>
      <c r="AHF19" s="43">
        <v>-10</v>
      </c>
      <c r="AHG19" s="43">
        <v>-10</v>
      </c>
      <c r="AHH19" s="43">
        <v>-10</v>
      </c>
      <c r="AHI19" s="43">
        <v>-10</v>
      </c>
      <c r="AHJ19" s="43">
        <v>-10</v>
      </c>
      <c r="AHK19" s="43">
        <v>-10</v>
      </c>
      <c r="AHL19" s="43">
        <v>317</v>
      </c>
      <c r="AHM19" s="43">
        <v>205</v>
      </c>
      <c r="AHN19" s="43">
        <v>396</v>
      </c>
      <c r="AHO19" s="43">
        <v>174</v>
      </c>
      <c r="AHP19" s="43">
        <v>110</v>
      </c>
      <c r="AHQ19" s="43">
        <v>110</v>
      </c>
      <c r="AHR19" s="43">
        <v>94</v>
      </c>
      <c r="AHS19" s="43">
        <v>158</v>
      </c>
      <c r="AHT19" s="43">
        <v>189</v>
      </c>
      <c r="AHU19" s="43">
        <v>253</v>
      </c>
      <c r="AHV19" s="43">
        <v>189</v>
      </c>
      <c r="AHW19" s="43">
        <v>174</v>
      </c>
      <c r="AHX19" s="43">
        <v>174</v>
      </c>
      <c r="AHY19" s="43">
        <v>205</v>
      </c>
      <c r="AHZ19" s="43">
        <v>141</v>
      </c>
      <c r="AIA19" s="43">
        <v>205</v>
      </c>
      <c r="AIB19" s="43">
        <v>269</v>
      </c>
      <c r="AIC19" s="43">
        <v>158</v>
      </c>
      <c r="AID19" s="43">
        <v>94</v>
      </c>
      <c r="AIE19" s="43">
        <v>189</v>
      </c>
      <c r="AIF19" s="43">
        <v>141</v>
      </c>
      <c r="AIG19" s="43">
        <v>141</v>
      </c>
      <c r="AIH19" s="43">
        <v>189</v>
      </c>
      <c r="AII19" s="43">
        <v>126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512</v>
      </c>
      <c r="AKN19" s="43">
        <v>439</v>
      </c>
      <c r="AKO19" s="43">
        <v>366</v>
      </c>
      <c r="AKP19" s="43">
        <v>317</v>
      </c>
      <c r="AKQ19" s="43">
        <v>451</v>
      </c>
      <c r="AKR19" s="43">
        <v>525</v>
      </c>
      <c r="AKS19" s="43">
        <v>512</v>
      </c>
      <c r="AKT19" s="43">
        <v>415</v>
      </c>
      <c r="AKU19" s="43">
        <v>305</v>
      </c>
      <c r="AKV19" s="43">
        <v>317</v>
      </c>
      <c r="AKW19" s="43">
        <v>341</v>
      </c>
      <c r="AKX19" s="43">
        <v>317</v>
      </c>
      <c r="AKY19" s="43">
        <v>317</v>
      </c>
      <c r="AKZ19" s="43">
        <v>488</v>
      </c>
      <c r="ALA19" s="43">
        <v>366</v>
      </c>
      <c r="ALB19" s="43">
        <v>305</v>
      </c>
      <c r="ALC19" s="43">
        <v>402</v>
      </c>
      <c r="ALD19" s="43">
        <v>415</v>
      </c>
      <c r="ALE19" s="43">
        <v>463</v>
      </c>
      <c r="ALF19" s="43">
        <v>354</v>
      </c>
      <c r="ALG19" s="43">
        <v>488</v>
      </c>
      <c r="ALH19" s="43">
        <v>415</v>
      </c>
      <c r="ALI19" s="43">
        <v>476</v>
      </c>
      <c r="ALJ19" s="43">
        <v>293</v>
      </c>
      <c r="ALK19" s="43">
        <v>0</v>
      </c>
      <c r="ALL19" s="43">
        <v>5.98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32196.1</v>
      </c>
      <c r="APJ19" s="43">
        <v>0</v>
      </c>
      <c r="APK19" s="43">
        <v>5854.6</v>
      </c>
      <c r="APL19" s="43">
        <v>0.1</v>
      </c>
      <c r="APM19" s="43">
        <v>252</v>
      </c>
      <c r="APN19" s="43">
        <v>0.02</v>
      </c>
      <c r="APO19" s="43">
        <v>0.02</v>
      </c>
      <c r="APP19" s="43">
        <v>148</v>
      </c>
      <c r="APQ19" s="43">
        <v>1.04</v>
      </c>
      <c r="APR19" s="43">
        <v>1.04</v>
      </c>
      <c r="APS19" s="43">
        <v>10294</v>
      </c>
      <c r="APT19" s="43" t="s">
        <v>7674</v>
      </c>
      <c r="APU19" s="43" t="s">
        <v>7684</v>
      </c>
      <c r="APV19" s="43" t="s">
        <v>7674</v>
      </c>
      <c r="APW19" s="43" t="s">
        <v>7691</v>
      </c>
      <c r="APX19" s="43" t="s">
        <v>7708</v>
      </c>
      <c r="APY19" s="43" t="s">
        <v>7722</v>
      </c>
      <c r="APZ19" s="43" t="s">
        <v>7723</v>
      </c>
      <c r="AQA19" s="43" t="s">
        <v>7697</v>
      </c>
      <c r="AQB19" s="43" t="s">
        <v>7674</v>
      </c>
      <c r="AQC19" s="43" t="s">
        <v>7707</v>
      </c>
      <c r="AQD19" s="43" t="s">
        <v>7674</v>
      </c>
      <c r="AQE19" s="43" t="s">
        <v>7666</v>
      </c>
      <c r="AQF19" s="43" t="s">
        <v>7691</v>
      </c>
      <c r="AQG19" s="43" t="s">
        <v>7691</v>
      </c>
      <c r="AQH19" s="43" t="s">
        <v>7693</v>
      </c>
      <c r="AQI19" s="43" t="s">
        <v>7724</v>
      </c>
      <c r="AQJ19" s="43" t="s">
        <v>7725</v>
      </c>
      <c r="AQK19" s="43" t="s">
        <v>7696</v>
      </c>
      <c r="AQL19" s="43" t="s">
        <v>7674</v>
      </c>
      <c r="AQM19" s="43" t="s">
        <v>7696</v>
      </c>
      <c r="AQN19" s="43" t="s">
        <v>7710</v>
      </c>
      <c r="AQO19" s="43" t="s">
        <v>7698</v>
      </c>
      <c r="AQP19" s="43" t="s">
        <v>7671</v>
      </c>
      <c r="AQQ19" s="43" t="s">
        <v>7726</v>
      </c>
      <c r="AQR19" s="43" t="s">
        <v>7700</v>
      </c>
      <c r="AQS19" s="43" t="s">
        <v>7727</v>
      </c>
      <c r="AQT19" s="43" t="s">
        <v>7691</v>
      </c>
      <c r="AQU19" s="43" t="s">
        <v>7698</v>
      </c>
      <c r="AQV19" s="43" t="s">
        <v>7701</v>
      </c>
      <c r="AQW19" s="43" t="s">
        <v>7702</v>
      </c>
      <c r="AQX19" s="43" t="s">
        <v>19</v>
      </c>
      <c r="AQY19" s="43">
        <v>26.6</v>
      </c>
      <c r="AQZ19" s="43">
        <v>27.9</v>
      </c>
      <c r="ARA19" s="43">
        <v>24.3</v>
      </c>
      <c r="ARB19" s="43">
        <v>27.6</v>
      </c>
      <c r="ARC19" s="43">
        <v>24.6</v>
      </c>
      <c r="ARD19" s="43">
        <v>31</v>
      </c>
      <c r="ARE19" s="43">
        <v>29.7</v>
      </c>
      <c r="ARF19" s="43">
        <v>27.6</v>
      </c>
      <c r="ARG19" s="43">
        <v>26.4</v>
      </c>
      <c r="ARH19" s="43">
        <v>23.8</v>
      </c>
      <c r="ARI19" s="43">
        <v>28.5</v>
      </c>
      <c r="ARJ19" s="43">
        <v>26.1</v>
      </c>
      <c r="ARK19" s="43">
        <v>26.7</v>
      </c>
      <c r="ARL19" s="43">
        <v>23</v>
      </c>
      <c r="ARM19" s="43">
        <v>25.1</v>
      </c>
      <c r="ARN19" s="43">
        <v>25</v>
      </c>
      <c r="ARO19" s="43">
        <v>29.2</v>
      </c>
      <c r="ARP19" s="43">
        <v>26</v>
      </c>
      <c r="ARQ19" s="43">
        <v>27.4</v>
      </c>
      <c r="ARR19" s="43">
        <v>25.6</v>
      </c>
      <c r="ARS19" s="43">
        <v>25.7</v>
      </c>
      <c r="ART19" s="43">
        <v>28.3</v>
      </c>
      <c r="ARU19" s="43">
        <v>28.1</v>
      </c>
      <c r="ARV19" s="43">
        <v>22.4</v>
      </c>
      <c r="ARW19" s="43">
        <v>28.5</v>
      </c>
      <c r="ARX19" s="43">
        <v>31.3</v>
      </c>
      <c r="ARY19" s="43">
        <v>22.1</v>
      </c>
      <c r="ARZ19" s="43">
        <v>1523</v>
      </c>
      <c r="ATE19" s="43">
        <v>-1</v>
      </c>
      <c r="ATF19" s="43">
        <v>2</v>
      </c>
      <c r="ATG19" s="43">
        <v>1</v>
      </c>
      <c r="ATH19" s="43" t="s">
        <v>7703</v>
      </c>
      <c r="ATI19" s="43">
        <v>1E-4</v>
      </c>
      <c r="ATJ19" s="43">
        <v>1608554175000</v>
      </c>
      <c r="ATK19" s="43">
        <v>1</v>
      </c>
      <c r="ATL19" s="43">
        <v>1</v>
      </c>
      <c r="ATM19" s="43">
        <v>0.15179999999999999</v>
      </c>
      <c r="ATN19" s="43">
        <v>1</v>
      </c>
      <c r="ATO19" s="43" t="s">
        <v>7703</v>
      </c>
      <c r="ATP19" s="43">
        <v>3057</v>
      </c>
      <c r="ATQ19" s="43">
        <v>1</v>
      </c>
      <c r="ATR19" s="43">
        <v>1608076800000</v>
      </c>
      <c r="ATS19" s="43" t="s">
        <v>7703</v>
      </c>
      <c r="ATT19" s="43" t="s">
        <v>7703</v>
      </c>
      <c r="ATU19" s="43" t="s">
        <v>7703</v>
      </c>
      <c r="ATV19" s="43">
        <v>0.01</v>
      </c>
      <c r="ATW19" s="43">
        <v>5.64</v>
      </c>
      <c r="ATX19" s="43">
        <v>5</v>
      </c>
      <c r="ATY19" s="43" t="s">
        <v>7703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4</v>
      </c>
      <c r="AUG19" s="43">
        <v>0</v>
      </c>
      <c r="AUH19" s="43">
        <v>934</v>
      </c>
      <c r="AUI19" s="43">
        <v>11</v>
      </c>
      <c r="AUJ19" s="43">
        <v>3.0200000000000001E-2</v>
      </c>
      <c r="AUK19" s="43">
        <v>1</v>
      </c>
      <c r="AUL19" s="43">
        <v>1608550320000</v>
      </c>
      <c r="AUM19" s="43">
        <v>2</v>
      </c>
      <c r="AUN19" s="43">
        <v>1</v>
      </c>
      <c r="AUO19" s="43">
        <v>5</v>
      </c>
      <c r="AUP19" s="43">
        <v>2.39</v>
      </c>
      <c r="AUQ19" s="43">
        <v>2.9</v>
      </c>
      <c r="AUR19" s="43">
        <v>1014360</v>
      </c>
      <c r="AUS19" s="43">
        <v>1</v>
      </c>
      <c r="AUT19" s="43">
        <v>1</v>
      </c>
      <c r="AUU19" s="43">
        <v>7254</v>
      </c>
      <c r="AUV19" s="43">
        <v>1</v>
      </c>
      <c r="AUW19" s="43">
        <v>15</v>
      </c>
      <c r="AUX19" s="43">
        <v>143</v>
      </c>
      <c r="AUY19" s="43">
        <v>0.05</v>
      </c>
      <c r="AUZ19" s="43">
        <v>3.7999999999999999E-2</v>
      </c>
      <c r="AVE19" s="43" t="s">
        <v>7675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49.99</v>
      </c>
      <c r="AVP19" s="43">
        <v>49.99</v>
      </c>
      <c r="AVQ19" s="43">
        <v>49.99</v>
      </c>
      <c r="AVR19" s="43">
        <v>49.99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5841</v>
      </c>
      <c r="FUY19" s="43">
        <v>3018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4920</v>
      </c>
      <c r="FWB19" s="43">
        <v>2158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4920</v>
      </c>
      <c r="FXE19" s="43">
        <v>2158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4920</v>
      </c>
      <c r="FYH19" s="43">
        <v>2158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4497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4495</v>
      </c>
      <c r="IUA19" s="43">
        <v>2.98</v>
      </c>
      <c r="IUB19" s="43">
        <v>2.97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1296.2</v>
      </c>
      <c r="IUJ19" s="43">
        <v>4.4000000000000004</v>
      </c>
      <c r="IUK19" s="43">
        <v>-45.730000000000004</v>
      </c>
      <c r="IUL19" s="43">
        <v>4.0389999999999997</v>
      </c>
      <c r="IUM19" s="43">
        <v>3.6000000000000004E-2</v>
      </c>
      <c r="IUN19" s="43">
        <v>0.76145454545454538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2.15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68.62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367</v>
      </c>
      <c r="IWP19" s="43">
        <v>367</v>
      </c>
      <c r="IWQ19" s="43">
        <v>365</v>
      </c>
      <c r="IWR19" s="43">
        <v>366</v>
      </c>
      <c r="IWS19" s="43">
        <v>366</v>
      </c>
      <c r="IWT19" s="43">
        <v>368</v>
      </c>
      <c r="IWU19" s="43">
        <v>365</v>
      </c>
      <c r="IWV19" s="43">
        <v>366</v>
      </c>
      <c r="IWW19" s="43">
        <v>366</v>
      </c>
      <c r="IWX19" s="43">
        <v>366</v>
      </c>
      <c r="IWY19" s="43">
        <v>367</v>
      </c>
      <c r="IWZ19" s="43">
        <v>366</v>
      </c>
      <c r="IXA19" s="43">
        <v>366</v>
      </c>
      <c r="IXB19" s="43">
        <v>367</v>
      </c>
      <c r="IXC19" s="43">
        <v>366</v>
      </c>
      <c r="IXD19" s="43">
        <v>365</v>
      </c>
      <c r="IXE19" s="43">
        <v>365</v>
      </c>
      <c r="IXF19" s="43">
        <v>367</v>
      </c>
      <c r="IXG19" s="43">
        <v>366</v>
      </c>
      <c r="IXH19" s="43">
        <v>370</v>
      </c>
      <c r="IXI19" s="43">
        <v>367</v>
      </c>
      <c r="IXJ19" s="43">
        <v>366</v>
      </c>
      <c r="IXK19" s="43">
        <v>366</v>
      </c>
      <c r="IXL19" s="43">
        <v>366</v>
      </c>
      <c r="IXM19" s="43">
        <v>496</v>
      </c>
      <c r="IXN19" s="43">
        <v>496</v>
      </c>
      <c r="IXO19" s="43">
        <v>494</v>
      </c>
      <c r="IXP19" s="43">
        <v>495</v>
      </c>
      <c r="IXQ19" s="43">
        <v>494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493</v>
      </c>
      <c r="IXY19" s="43">
        <v>496</v>
      </c>
      <c r="IXZ19" s="43">
        <v>494</v>
      </c>
      <c r="IYA19" s="43">
        <v>494</v>
      </c>
      <c r="IYB19" s="43">
        <v>496</v>
      </c>
      <c r="IYC19" s="43">
        <v>495</v>
      </c>
      <c r="IYD19" s="43">
        <v>496</v>
      </c>
      <c r="IYE19" s="43">
        <v>493</v>
      </c>
      <c r="IYF19" s="43">
        <v>494</v>
      </c>
      <c r="IYG19" s="43">
        <v>495</v>
      </c>
      <c r="IYH19" s="43">
        <v>493</v>
      </c>
      <c r="IYI19" s="43">
        <v>495</v>
      </c>
      <c r="IYJ19" s="43">
        <v>494</v>
      </c>
      <c r="IYK19" s="43">
        <v>2835</v>
      </c>
      <c r="IYL19" s="43" t="s">
        <v>7676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28.645860498424739</v>
      </c>
      <c r="IZI19" s="43">
        <v>27.332923578415343</v>
      </c>
      <c r="IZJ19" s="43">
        <v>29.631314182669215</v>
      </c>
      <c r="IZK19" s="43">
        <v>28.335154353299711</v>
      </c>
      <c r="IZL19" s="43">
        <v>26.556483047040167</v>
      </c>
      <c r="IZM19" s="43">
        <v>30.367275216096452</v>
      </c>
      <c r="IZN19" s="43">
        <v>29.849846268087333</v>
      </c>
      <c r="IZO19" s="43">
        <v>28.460340692096853</v>
      </c>
      <c r="IZP19" s="43">
        <v>28.848342768737258</v>
      </c>
      <c r="IZQ19" s="43">
        <v>25.44010367171941</v>
      </c>
      <c r="IZR19" s="43">
        <v>25.444106208772943</v>
      </c>
      <c r="IZS19" s="43">
        <v>28.146418945320978</v>
      </c>
      <c r="IZT19" s="43">
        <v>26.735353736048797</v>
      </c>
      <c r="IZU19" s="43">
        <v>27.63898074057764</v>
      </c>
      <c r="IZV19" s="43">
        <v>30.237556525627415</v>
      </c>
      <c r="IZW19" s="43">
        <v>25.65603264830872</v>
      </c>
      <c r="IZX19" s="43">
        <v>25.029917552274863</v>
      </c>
      <c r="IZY19" s="43">
        <v>29.252989216217589</v>
      </c>
      <c r="IZZ19" s="43">
        <v>27.633808926715073</v>
      </c>
      <c r="JAA19" s="43">
        <v>28.243844455378131</v>
      </c>
      <c r="JAB19" s="43">
        <v>27.448603040195003</v>
      </c>
      <c r="JAC19" s="43">
        <v>28.960166357027763</v>
      </c>
      <c r="JAD19" s="43">
        <v>30.362914524710117</v>
      </c>
      <c r="JAE19" s="43">
        <v>24.753871700963774</v>
      </c>
      <c r="JAF19" s="43">
        <v>668</v>
      </c>
      <c r="JAG19" s="43">
        <v>1097</v>
      </c>
      <c r="JAH19" s="43">
        <v>757</v>
      </c>
      <c r="JAI19" s="43">
        <v>1046</v>
      </c>
      <c r="JAJ19" s="43">
        <v>378</v>
      </c>
      <c r="JAK19" s="43">
        <v>470</v>
      </c>
      <c r="JAL19" s="43">
        <v>674</v>
      </c>
      <c r="JAM19" s="43">
        <v>802</v>
      </c>
      <c r="JAN19" s="43">
        <v>802</v>
      </c>
      <c r="JAO19" s="43">
        <v>671</v>
      </c>
      <c r="JAP19" s="43">
        <v>887</v>
      </c>
      <c r="JAQ19" s="43">
        <v>737</v>
      </c>
      <c r="JAR19" s="43">
        <v>1226</v>
      </c>
      <c r="JAS19" s="43">
        <v>1048</v>
      </c>
      <c r="JAT19" s="43">
        <v>1045</v>
      </c>
      <c r="JAU19" s="43">
        <v>509</v>
      </c>
      <c r="JAV19" s="43">
        <v>851</v>
      </c>
      <c r="JAW19" s="43">
        <v>737</v>
      </c>
      <c r="JAX19" s="43">
        <v>927</v>
      </c>
      <c r="JAY19" s="43">
        <v>862</v>
      </c>
      <c r="JAZ19" s="43">
        <v>756</v>
      </c>
      <c r="JBA19" s="43">
        <v>676</v>
      </c>
      <c r="JBB19" s="43">
        <v>2794</v>
      </c>
      <c r="JBC19" s="43">
        <v>631</v>
      </c>
      <c r="JBE19" s="43">
        <v>0</v>
      </c>
      <c r="JBF19" s="43">
        <v>1</v>
      </c>
      <c r="JBR19" s="43">
        <v>68.599999999999994</v>
      </c>
      <c r="JBS19" s="43">
        <v>68.400000000000006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54</v>
      </c>
      <c r="JBZ19" s="43">
        <v>0</v>
      </c>
      <c r="JCA19" s="43">
        <v>0</v>
      </c>
      <c r="JCB19" s="43">
        <v>0</v>
      </c>
      <c r="JCC19" s="43">
        <v>283.3</v>
      </c>
      <c r="JCD19" s="43">
        <v>0</v>
      </c>
      <c r="JCE19" s="43">
        <v>0</v>
      </c>
      <c r="JCF19" s="43">
        <v>0</v>
      </c>
      <c r="JCG19" s="43">
        <v>991</v>
      </c>
      <c r="JCH19" s="43">
        <v>0</v>
      </c>
      <c r="JCI19" s="43">
        <v>0</v>
      </c>
      <c r="JCJ19" s="43">
        <v>0</v>
      </c>
      <c r="JCK19" s="43">
        <v>7.5</v>
      </c>
      <c r="JCL19" s="43">
        <v>0</v>
      </c>
      <c r="JCM19" s="43">
        <v>0</v>
      </c>
      <c r="JCN19" s="43">
        <v>0</v>
      </c>
      <c r="JCO19" s="43">
        <v>2.0419999999999998</v>
      </c>
      <c r="JCS19" s="43">
        <v>38.700000000000003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394</v>
      </c>
      <c r="JDE19" s="43">
        <v>1</v>
      </c>
      <c r="JDG19" s="43">
        <v>1</v>
      </c>
      <c r="JDH19" s="43">
        <v>5249</v>
      </c>
      <c r="JDI19" s="43">
        <v>1</v>
      </c>
      <c r="JDJ19" s="43">
        <v>5249</v>
      </c>
      <c r="JDK19" s="43">
        <v>1</v>
      </c>
      <c r="JDL19" s="43">
        <v>5249</v>
      </c>
      <c r="JDM19" s="43">
        <v>1</v>
      </c>
      <c r="JDN19" s="43">
        <v>5249</v>
      </c>
      <c r="JDO19" s="43">
        <v>1</v>
      </c>
      <c r="JDP19" s="43">
        <v>5249</v>
      </c>
      <c r="JDQ19" s="43">
        <v>1</v>
      </c>
      <c r="JDR19" s="43">
        <v>5249</v>
      </c>
      <c r="JDS19" s="43">
        <v>1</v>
      </c>
      <c r="JDT19" s="43">
        <v>5249</v>
      </c>
      <c r="JDU19" s="43">
        <v>1</v>
      </c>
      <c r="JDV19" s="43">
        <v>5249</v>
      </c>
      <c r="JDW19" s="43">
        <v>1</v>
      </c>
      <c r="JDX19" s="43">
        <v>5249</v>
      </c>
      <c r="JDY19" s="43">
        <v>1</v>
      </c>
      <c r="JDZ19" s="43">
        <v>5249</v>
      </c>
      <c r="JEA19" s="43">
        <v>1</v>
      </c>
      <c r="JEB19" s="43">
        <v>5249</v>
      </c>
      <c r="JEC19" s="43">
        <v>1</v>
      </c>
      <c r="JED19" s="43">
        <v>5249</v>
      </c>
      <c r="JEE19" s="43">
        <v>1</v>
      </c>
      <c r="JEF19" s="43">
        <v>5249</v>
      </c>
      <c r="JEG19" s="43">
        <v>1</v>
      </c>
      <c r="JEH19" s="43">
        <v>5249</v>
      </c>
      <c r="JEI19" s="43">
        <v>1</v>
      </c>
      <c r="JEJ19" s="43">
        <v>5249</v>
      </c>
      <c r="JEK19" s="43">
        <v>1</v>
      </c>
      <c r="JEL19" s="43">
        <v>5249</v>
      </c>
      <c r="JEM19" s="43">
        <v>1</v>
      </c>
      <c r="JEN19" s="43">
        <v>5249</v>
      </c>
      <c r="JEO19" s="43">
        <v>1</v>
      </c>
      <c r="JEP19" s="43">
        <v>5249</v>
      </c>
      <c r="JEQ19" s="43">
        <v>1</v>
      </c>
      <c r="JER19" s="43">
        <v>5249</v>
      </c>
      <c r="JES19" s="43">
        <v>1</v>
      </c>
      <c r="JET19" s="43">
        <v>5249</v>
      </c>
      <c r="JEU19" s="43">
        <v>1</v>
      </c>
      <c r="JEV19" s="43">
        <v>5249</v>
      </c>
      <c r="JEW19" s="43">
        <v>1</v>
      </c>
      <c r="JEX19" s="43">
        <v>5249</v>
      </c>
      <c r="JEY19" s="43">
        <v>1</v>
      </c>
      <c r="JEZ19" s="43">
        <v>0</v>
      </c>
      <c r="JFA19" s="43">
        <v>7.64</v>
      </c>
      <c r="JFB19" s="43">
        <v>0</v>
      </c>
      <c r="JFC19" s="43">
        <v>7.68</v>
      </c>
      <c r="JFD19" s="43">
        <v>0.25</v>
      </c>
      <c r="JFE19" s="43">
        <v>7.55</v>
      </c>
      <c r="JFF19" s="43">
        <v>-0.25</v>
      </c>
      <c r="JFG19" s="43">
        <v>7.85</v>
      </c>
      <c r="JFH19" s="43">
        <v>0.21999999999999975</v>
      </c>
      <c r="JFI19" s="43">
        <v>7.58</v>
      </c>
      <c r="JFJ19" s="43">
        <v>2.9999999999999361E-2</v>
      </c>
      <c r="JFK19" s="43">
        <v>7.57</v>
      </c>
      <c r="JFL19" s="43">
        <v>-9.9999999999997868E-3</v>
      </c>
      <c r="JFM19" s="43">
        <v>7.71</v>
      </c>
      <c r="JFN19" s="43">
        <v>0.10999999999999943</v>
      </c>
      <c r="JFO19" s="43">
        <v>7.69</v>
      </c>
      <c r="JFP19" s="43">
        <v>-7.0000000000000284E-2</v>
      </c>
      <c r="JFQ19" s="43">
        <v>7.87</v>
      </c>
      <c r="JFR19" s="43">
        <v>-4.9999999999999822E-2</v>
      </c>
      <c r="JFS19" s="43">
        <v>7.95</v>
      </c>
      <c r="JFT19" s="43">
        <v>-3.0000000000000249E-2</v>
      </c>
      <c r="JFU19" s="43">
        <v>7.73</v>
      </c>
      <c r="JFV19" s="43">
        <v>-8.9999999999999858E-2</v>
      </c>
      <c r="JFW19" s="43">
        <v>7.59</v>
      </c>
      <c r="JFX19" s="43">
        <v>-5.9999999999999609E-2</v>
      </c>
      <c r="JFY19" s="43">
        <v>7.76</v>
      </c>
      <c r="JFZ19" s="43">
        <v>8.0000000000000071E-2</v>
      </c>
      <c r="JGA19" s="43">
        <v>7.82</v>
      </c>
      <c r="JGB19" s="43">
        <v>0</v>
      </c>
      <c r="JGC19" s="43">
        <v>7.7</v>
      </c>
      <c r="JGD19" s="43">
        <v>-0.20999999999999908</v>
      </c>
      <c r="JGE19" s="43">
        <v>8.11</v>
      </c>
      <c r="JGF19" s="43">
        <v>-2.0000000000000462E-2</v>
      </c>
      <c r="JGG19" s="43">
        <v>7.62</v>
      </c>
      <c r="JGH19" s="43">
        <v>0.32000000000000028</v>
      </c>
      <c r="JGI19" s="43">
        <v>7.58</v>
      </c>
      <c r="JGJ19" s="43">
        <v>0.23999999999999932</v>
      </c>
      <c r="JGK19" s="43">
        <v>7.86</v>
      </c>
      <c r="JGL19" s="43">
        <v>3.0000000000000249E-2</v>
      </c>
      <c r="JGM19" s="43">
        <v>7.87</v>
      </c>
      <c r="JGN19" s="43">
        <v>0.15999999999999925</v>
      </c>
      <c r="JGO19" s="43">
        <v>7.94</v>
      </c>
      <c r="JGP19" s="43">
        <v>8.0000000000000071E-2</v>
      </c>
      <c r="JGQ19" s="43">
        <v>7.82</v>
      </c>
      <c r="JGR19" s="43">
        <v>0.15000000000000036</v>
      </c>
      <c r="JGS19" s="43">
        <v>7.75</v>
      </c>
      <c r="JGT19" s="43">
        <v>0.22000000000000064</v>
      </c>
      <c r="JGU19" s="43">
        <v>7.68</v>
      </c>
      <c r="JGV19" s="43">
        <v>0</v>
      </c>
      <c r="JGW19" s="43">
        <v>0.08</v>
      </c>
      <c r="JGX19" s="43">
        <v>0</v>
      </c>
      <c r="JGY19" s="43">
        <v>-0.04</v>
      </c>
      <c r="JGZ19" s="43">
        <v>0.03</v>
      </c>
      <c r="JHA19" s="43">
        <v>0</v>
      </c>
      <c r="JHB19" s="43">
        <v>-6.9999999999999993E-2</v>
      </c>
      <c r="JHC19" s="43">
        <v>0.09</v>
      </c>
      <c r="JHD19" s="43">
        <v>0.28000000000000003</v>
      </c>
      <c r="JHE19" s="43">
        <v>-0.26</v>
      </c>
      <c r="JHF19" s="43">
        <v>0.01</v>
      </c>
      <c r="JHG19" s="43">
        <v>0</v>
      </c>
      <c r="JHH19" s="43">
        <v>-0.06</v>
      </c>
      <c r="JHI19" s="43">
        <v>0.06</v>
      </c>
      <c r="JHJ19" s="43">
        <v>0.05</v>
      </c>
      <c r="JHK19" s="43">
        <v>-0.03</v>
      </c>
      <c r="JHL19" s="43">
        <v>-0.04</v>
      </c>
      <c r="JHM19" s="43">
        <v>0.05</v>
      </c>
      <c r="JHN19" s="43">
        <v>7.0000000000000007E-2</v>
      </c>
      <c r="JHO19" s="43">
        <v>-0.05</v>
      </c>
      <c r="JHP19" s="43">
        <v>0.02</v>
      </c>
      <c r="JHQ19" s="43">
        <v>-0.01</v>
      </c>
      <c r="JHR19" s="43">
        <v>0.14000000000000001</v>
      </c>
      <c r="JHS19" s="43">
        <v>-0.11</v>
      </c>
      <c r="JHT19" s="43">
        <v>0.43</v>
      </c>
      <c r="JHU19" s="43">
        <v>-0.43</v>
      </c>
      <c r="JHV19" s="43">
        <v>0</v>
      </c>
      <c r="JHW19" s="43">
        <v>0.03</v>
      </c>
      <c r="JHX19" s="43">
        <v>0.43</v>
      </c>
      <c r="JHY19" s="43">
        <v>-0.42</v>
      </c>
      <c r="JHZ19" s="43">
        <v>-3.0000000000000002E-2</v>
      </c>
      <c r="JIA19" s="43">
        <v>0.05</v>
      </c>
      <c r="JIB19" s="43">
        <v>0.19999999999999998</v>
      </c>
      <c r="JIC19" s="43">
        <v>-0.18</v>
      </c>
      <c r="JID19" s="43">
        <v>9.9999999999999992E-2</v>
      </c>
      <c r="JIE19" s="43">
        <v>-0.09</v>
      </c>
      <c r="JIF19" s="43">
        <v>0.08</v>
      </c>
      <c r="JIG19" s="43">
        <v>-7.0000000000000007E-2</v>
      </c>
      <c r="JIH19" s="43">
        <v>0.19</v>
      </c>
      <c r="JII19" s="43">
        <v>-0.18</v>
      </c>
      <c r="JIJ19" s="43">
        <v>0.37</v>
      </c>
      <c r="JIK19" s="43">
        <v>-0.34</v>
      </c>
      <c r="JIL19" s="43">
        <v>0.22</v>
      </c>
      <c r="JIM19" s="43">
        <v>-0.2</v>
      </c>
      <c r="JIN19" s="43">
        <v>0.18</v>
      </c>
      <c r="JIO19" s="43">
        <v>-0.15</v>
      </c>
      <c r="JIP19" s="43">
        <v>0.36000000000000004</v>
      </c>
      <c r="JIQ19" s="43">
        <v>-0.34</v>
      </c>
      <c r="JIR19" s="43">
        <v>0</v>
      </c>
      <c r="JIS19" s="43">
        <v>7.64</v>
      </c>
      <c r="JIT19" s="43">
        <v>0</v>
      </c>
      <c r="JIU19" s="43">
        <v>7.72</v>
      </c>
      <c r="JIV19" s="43">
        <v>0.14999999999999947</v>
      </c>
      <c r="JIW19" s="43">
        <v>7.65</v>
      </c>
      <c r="JIX19" s="43">
        <v>-0.27000000000000046</v>
      </c>
      <c r="JIY19" s="43">
        <v>7.87</v>
      </c>
      <c r="JIZ19" s="43">
        <v>-0.12999999999999989</v>
      </c>
      <c r="JJA19" s="43">
        <v>7.93</v>
      </c>
      <c r="JJB19" s="43">
        <v>-0.19000000000000039</v>
      </c>
      <c r="JJC19" s="43">
        <v>7.69</v>
      </c>
      <c r="JJD19" s="43">
        <v>0.16000000000000014</v>
      </c>
      <c r="JJE19" s="43">
        <v>7.54</v>
      </c>
      <c r="JJF19" s="43">
        <v>-0.16999999999999993</v>
      </c>
      <c r="JJG19" s="43">
        <v>7.97</v>
      </c>
      <c r="JJH19" s="43">
        <v>-8.0000000000000071E-2</v>
      </c>
      <c r="JJI19" s="43">
        <v>7.88</v>
      </c>
      <c r="JJJ19" s="43">
        <v>-8.9999999999999858E-2</v>
      </c>
      <c r="JJK19" s="43">
        <v>7.99</v>
      </c>
      <c r="JJL19" s="43">
        <v>-0.25999999999999979</v>
      </c>
      <c r="JJM19" s="43">
        <v>7.96</v>
      </c>
      <c r="JJN19" s="43">
        <v>-8.0000000000000071E-2</v>
      </c>
      <c r="JJO19" s="43">
        <v>7.68</v>
      </c>
      <c r="JJP19" s="43">
        <v>-0.23000000000000043</v>
      </c>
      <c r="JJQ19" s="43">
        <v>7.83</v>
      </c>
      <c r="JJR19" s="43">
        <v>0.13000000000000078</v>
      </c>
      <c r="JJS19" s="43">
        <v>7.77</v>
      </c>
      <c r="JJT19" s="43">
        <v>-2.0000000000000462E-2</v>
      </c>
      <c r="JJU19" s="43">
        <v>7.82</v>
      </c>
      <c r="JJV19" s="43">
        <v>9.9999999999999645E-2</v>
      </c>
      <c r="JJW19" s="43">
        <v>7.9</v>
      </c>
      <c r="JJX19" s="43">
        <v>0</v>
      </c>
      <c r="JJY19" s="43">
        <v>7.7</v>
      </c>
      <c r="JJZ19" s="43">
        <v>-0.14000000000000057</v>
      </c>
      <c r="JKA19" s="43">
        <v>7.74</v>
      </c>
      <c r="JKB19" s="43">
        <v>0.44000000000000039</v>
      </c>
      <c r="JKC19" s="43">
        <v>7.56</v>
      </c>
      <c r="JKD19" s="43">
        <v>-8.0000000000000071E-2</v>
      </c>
      <c r="JKE19" s="43">
        <v>7.88</v>
      </c>
      <c r="JKF19" s="43">
        <v>0.10999999999999943</v>
      </c>
      <c r="JKG19" s="43">
        <v>7.69</v>
      </c>
      <c r="JKH19" s="43">
        <v>0.12999999999999989</v>
      </c>
      <c r="JKI19" s="43">
        <v>7.67</v>
      </c>
      <c r="JKJ19" s="43">
        <v>9.0000000000000746E-2</v>
      </c>
      <c r="JKK19" s="43">
        <v>7.81</v>
      </c>
      <c r="JKL19" s="43">
        <v>0.22000000000000064</v>
      </c>
      <c r="JKM19" s="43">
        <v>7.68</v>
      </c>
      <c r="JKN19" s="43">
        <v>0</v>
      </c>
      <c r="JKO19" s="43">
        <v>0.03</v>
      </c>
      <c r="JKP19" s="43">
        <v>0</v>
      </c>
      <c r="JKQ19" s="43">
        <v>-0.02</v>
      </c>
      <c r="JKR19" s="43">
        <v>-0.1</v>
      </c>
      <c r="JKS19" s="43">
        <v>0.11</v>
      </c>
      <c r="JKT19" s="43">
        <v>0.03</v>
      </c>
      <c r="JKU19" s="43">
        <v>-0.01</v>
      </c>
      <c r="JKV19" s="43">
        <v>0.13</v>
      </c>
      <c r="JKW19" s="43">
        <v>-0.11</v>
      </c>
      <c r="JKX19" s="43">
        <v>0.16</v>
      </c>
      <c r="JKY19" s="43">
        <v>-0.13</v>
      </c>
      <c r="JKZ19" s="43">
        <v>0.15</v>
      </c>
      <c r="JLA19" s="43">
        <v>-0.13</v>
      </c>
      <c r="JLB19" s="43">
        <v>0.39</v>
      </c>
      <c r="JLC19" s="43">
        <v>-0.37</v>
      </c>
      <c r="JLD19" s="43">
        <v>0.29000000000000004</v>
      </c>
      <c r="JLE19" s="43">
        <v>-0.27</v>
      </c>
      <c r="JLF19" s="43">
        <v>0.03</v>
      </c>
      <c r="JLG19" s="43">
        <v>-0.01</v>
      </c>
      <c r="JLH19" s="43">
        <v>6.9999999999999993E-2</v>
      </c>
      <c r="JLI19" s="43">
        <v>-0.06</v>
      </c>
      <c r="JLJ19" s="43">
        <v>9.0000000000000011E-2</v>
      </c>
      <c r="JLK19" s="43">
        <v>-7.0000000000000007E-2</v>
      </c>
      <c r="JLL19" s="43">
        <v>0.25</v>
      </c>
      <c r="JLM19" s="43">
        <v>-0.25</v>
      </c>
      <c r="JLN19" s="43">
        <v>0.29000000000000004</v>
      </c>
      <c r="JLO19" s="43">
        <v>-0.26</v>
      </c>
      <c r="JLP19" s="43">
        <v>0.22</v>
      </c>
      <c r="JLQ19" s="43">
        <v>-0.21</v>
      </c>
      <c r="JLR19" s="43">
        <v>0.12</v>
      </c>
      <c r="JLS19" s="43">
        <v>-0.11</v>
      </c>
      <c r="JLT19" s="43">
        <v>-0.04</v>
      </c>
      <c r="JLU19" s="43">
        <v>0.05</v>
      </c>
      <c r="JLV19" s="43">
        <v>0.2</v>
      </c>
      <c r="JLW19" s="43">
        <v>-0.17</v>
      </c>
      <c r="JLX19" s="43">
        <v>-0.09</v>
      </c>
      <c r="JLY19" s="43">
        <v>0.11</v>
      </c>
      <c r="JLZ19" s="43">
        <v>0.32</v>
      </c>
      <c r="JMA19" s="43">
        <v>-0.31</v>
      </c>
      <c r="JMB19" s="43">
        <v>0.22999999999999998</v>
      </c>
      <c r="JMC19" s="43">
        <v>-0.21</v>
      </c>
      <c r="JMD19" s="43">
        <v>0.19999999999999998</v>
      </c>
      <c r="JME19" s="43">
        <v>-0.18</v>
      </c>
      <c r="JMF19" s="43">
        <v>0.03</v>
      </c>
      <c r="JMG19" s="43">
        <v>0</v>
      </c>
      <c r="JMH19" s="43">
        <v>0.45</v>
      </c>
      <c r="JMI19" s="43">
        <v>-0.43</v>
      </c>
      <c r="JMK19" s="43">
        <v>0</v>
      </c>
      <c r="JML19" s="43">
        <v>1</v>
      </c>
      <c r="JMM19" s="43">
        <v>1</v>
      </c>
      <c r="JMN19" s="43">
        <v>1</v>
      </c>
      <c r="JMO19" s="43">
        <v>17</v>
      </c>
      <c r="JMP19" s="43">
        <v>0</v>
      </c>
      <c r="JMQ19" s="43">
        <v>100</v>
      </c>
      <c r="JMR19" s="43">
        <v>99.7</v>
      </c>
      <c r="JMS19" s="43">
        <v>99.4</v>
      </c>
      <c r="JMT19" s="43">
        <v>0</v>
      </c>
      <c r="JMU19" s="43">
        <v>0</v>
      </c>
      <c r="JMV19" s="43">
        <v>6.7</v>
      </c>
      <c r="JMW19" s="43">
        <v>5.9</v>
      </c>
      <c r="JMX19" s="43">
        <v>0</v>
      </c>
      <c r="JMY19" s="43">
        <v>6.3</v>
      </c>
      <c r="JMZ19" s="43">
        <v>0</v>
      </c>
      <c r="JNA19" s="43">
        <v>0</v>
      </c>
      <c r="JNB19" s="43">
        <v>0</v>
      </c>
      <c r="JNC19" s="43">
        <v>5.98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100</v>
      </c>
      <c r="JNK19" s="112">
        <v>100</v>
      </c>
      <c r="JNL19" s="112">
        <v>100</v>
      </c>
      <c r="JNM19" s="112">
        <v>100</v>
      </c>
      <c r="JNN19" s="112">
        <v>6.7</v>
      </c>
      <c r="JNO19" s="112">
        <v>6.7</v>
      </c>
      <c r="JNP19" s="112">
        <v>6.7</v>
      </c>
      <c r="JNQ19" s="112">
        <v>6.7</v>
      </c>
      <c r="JNS19" s="112">
        <v>1500</v>
      </c>
      <c r="JNT19" s="112">
        <v>1498</v>
      </c>
      <c r="JNV19" s="112">
        <v>52.6</v>
      </c>
      <c r="JNY19" s="112">
        <v>0</v>
      </c>
      <c r="JNZ19" s="112">
        <v>0</v>
      </c>
      <c r="JOA19" s="112" t="s">
        <v>9</v>
      </c>
    </row>
    <row r="20" spans="1:6089 6180:7151" ht="15" customHeight="1" x14ac:dyDescent="0.2">
      <c r="A20" s="205">
        <v>15</v>
      </c>
      <c r="F20" s="43" t="s">
        <v>8271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3.68</v>
      </c>
      <c r="U20" s="43">
        <v>0</v>
      </c>
      <c r="V20" s="43">
        <v>0</v>
      </c>
      <c r="W20" s="43">
        <v>0.95</v>
      </c>
      <c r="X20" s="43">
        <v>19.899999999999999</v>
      </c>
      <c r="Y20" s="43">
        <v>0</v>
      </c>
      <c r="AC20" s="43">
        <v>0</v>
      </c>
      <c r="AD20" s="43">
        <v>6.4</v>
      </c>
      <c r="AE20" s="43">
        <v>0</v>
      </c>
      <c r="AF20" s="43">
        <v>0</v>
      </c>
      <c r="AG20" s="43">
        <v>7.0000000000000007E-2</v>
      </c>
      <c r="AH20" s="43">
        <v>0</v>
      </c>
      <c r="AI20" s="43">
        <v>7.0000000000000007E-2</v>
      </c>
      <c r="AJ20" s="43">
        <v>0</v>
      </c>
      <c r="AK20" s="43">
        <v>0</v>
      </c>
      <c r="AL20" s="43">
        <v>0</v>
      </c>
      <c r="AM20" s="43" t="s">
        <v>7721</v>
      </c>
      <c r="AN20" s="43">
        <v>5076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1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-950</v>
      </c>
      <c r="CN20" s="43">
        <v>0</v>
      </c>
      <c r="CO20" s="43">
        <v>-944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</v>
      </c>
      <c r="FA20" s="43">
        <v>8348</v>
      </c>
      <c r="FB20" s="43">
        <v>0</v>
      </c>
      <c r="FC20" s="43">
        <v>291871</v>
      </c>
      <c r="FD20" s="43">
        <v>336103</v>
      </c>
      <c r="FE20" s="43">
        <v>1040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358</v>
      </c>
      <c r="FL20" s="43">
        <v>1744</v>
      </c>
      <c r="FM20" s="43">
        <v>360</v>
      </c>
      <c r="FN20" s="43">
        <v>2359</v>
      </c>
      <c r="FO20" s="43">
        <v>360</v>
      </c>
      <c r="FP20" s="43">
        <v>360</v>
      </c>
      <c r="FQ20" s="43">
        <v>437</v>
      </c>
      <c r="FR20" s="43">
        <v>360</v>
      </c>
      <c r="FS20" s="43">
        <v>7641</v>
      </c>
      <c r="FT20" s="43">
        <v>7642</v>
      </c>
      <c r="FU20" s="43">
        <v>7642</v>
      </c>
      <c r="FW20" s="43">
        <v>1415</v>
      </c>
      <c r="FY20" s="43">
        <v>43.9</v>
      </c>
      <c r="FZ20" s="43">
        <v>0</v>
      </c>
      <c r="GA20" s="43">
        <v>60</v>
      </c>
      <c r="GB20" s="43">
        <v>17.5</v>
      </c>
      <c r="GC20" s="43">
        <v>0</v>
      </c>
      <c r="GD20" s="43">
        <v>60</v>
      </c>
      <c r="GE20" s="43">
        <v>23.9</v>
      </c>
      <c r="GF20" s="43">
        <v>0</v>
      </c>
      <c r="GG20" s="43">
        <v>20</v>
      </c>
      <c r="GH20" s="43">
        <v>19.899999999999999</v>
      </c>
      <c r="GI20" s="43">
        <v>0</v>
      </c>
      <c r="GJ20" s="43">
        <v>1</v>
      </c>
      <c r="GK20" s="43">
        <v>1</v>
      </c>
      <c r="GL20" s="43">
        <v>50.4</v>
      </c>
      <c r="GM20" s="43">
        <v>100</v>
      </c>
      <c r="GN20" s="43">
        <v>31.4</v>
      </c>
      <c r="GO20" s="43">
        <v>0</v>
      </c>
      <c r="GP20" s="43">
        <v>40</v>
      </c>
      <c r="GQ20" s="43">
        <v>4.5999999999999996</v>
      </c>
      <c r="GR20" s="43">
        <v>0</v>
      </c>
      <c r="GS20" s="43">
        <v>75</v>
      </c>
      <c r="GT20" s="43">
        <v>48.7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7.4</v>
      </c>
      <c r="HA20" s="43">
        <v>0</v>
      </c>
      <c r="HB20" s="43">
        <v>55</v>
      </c>
      <c r="HC20" s="43">
        <v>7.6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30.3</v>
      </c>
      <c r="HU20" s="43">
        <v>27.1</v>
      </c>
      <c r="HV20" s="43">
        <v>17.3</v>
      </c>
      <c r="HW20" s="43">
        <v>11.8</v>
      </c>
      <c r="HX20" s="43">
        <v>4.5999999999999996</v>
      </c>
      <c r="HY20" s="43">
        <v>7.4</v>
      </c>
      <c r="HZ20" s="43">
        <v>7.6</v>
      </c>
      <c r="IA20" s="43">
        <v>9.5</v>
      </c>
      <c r="IB20" s="43">
        <v>9.9</v>
      </c>
      <c r="IC20" s="43">
        <v>0</v>
      </c>
      <c r="ID20" s="43">
        <v>118</v>
      </c>
      <c r="IE20" s="43">
        <v>1.8</v>
      </c>
      <c r="IF20" s="43">
        <v>1</v>
      </c>
      <c r="IG20" s="43">
        <v>1.5</v>
      </c>
      <c r="IH20" s="43">
        <v>1.5</v>
      </c>
      <c r="II20" s="43">
        <v>5.8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-9.6999999999999993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-9.6999999999999993</v>
      </c>
      <c r="LI20" s="43">
        <v>0</v>
      </c>
      <c r="LJ20" s="43">
        <v>0</v>
      </c>
      <c r="LK20" s="43">
        <v>-0.7</v>
      </c>
      <c r="LL20" s="43">
        <v>-9.6999999999999993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-9.6999999999999993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7605</v>
      </c>
      <c r="QA20" s="43">
        <v>15</v>
      </c>
      <c r="QB20" s="43">
        <v>0</v>
      </c>
      <c r="QC20" s="43">
        <v>1617</v>
      </c>
      <c r="QD20" s="43">
        <v>0</v>
      </c>
      <c r="QE20" s="43">
        <v>0</v>
      </c>
      <c r="QF20" s="43">
        <v>1618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224</v>
      </c>
      <c r="RA20" s="43">
        <v>100</v>
      </c>
      <c r="RB20" s="43">
        <v>150</v>
      </c>
      <c r="RC20" s="43">
        <v>0</v>
      </c>
      <c r="RD20" s="43">
        <v>-2.2999999999999998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20.100000000000001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109</v>
      </c>
      <c r="SE20" s="43">
        <v>0</v>
      </c>
      <c r="SF20" s="43">
        <v>0</v>
      </c>
      <c r="SG20" s="43">
        <v>0.1</v>
      </c>
      <c r="SH20" s="43">
        <v>0.1</v>
      </c>
      <c r="SI20" s="43">
        <v>0</v>
      </c>
      <c r="SJ20" s="43">
        <v>2.5499999999999998</v>
      </c>
      <c r="SK20" s="43">
        <v>1.06</v>
      </c>
      <c r="SL20" s="43">
        <v>27</v>
      </c>
      <c r="SM20" s="43">
        <v>27</v>
      </c>
      <c r="SN20" s="43">
        <v>27</v>
      </c>
      <c r="SO20" s="43">
        <v>37.270000000000003</v>
      </c>
      <c r="SP20" s="43">
        <v>1608672445784</v>
      </c>
      <c r="SQ20" s="43">
        <v>0</v>
      </c>
      <c r="SR20" s="43">
        <v>47</v>
      </c>
      <c r="SS20" s="43">
        <v>1</v>
      </c>
      <c r="ST20" s="43">
        <v>0</v>
      </c>
      <c r="SU20" s="43">
        <v>3.5</v>
      </c>
      <c r="SV20" s="43">
        <v>28.3</v>
      </c>
      <c r="SW20" s="43">
        <v>0</v>
      </c>
      <c r="SX20" s="43">
        <v>21.25</v>
      </c>
      <c r="SY20" s="43">
        <v>0</v>
      </c>
      <c r="TA20" s="43">
        <v>1132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45</v>
      </c>
      <c r="TS20" s="43">
        <v>46</v>
      </c>
      <c r="TT20" s="43">
        <v>45</v>
      </c>
      <c r="TU20" s="43">
        <v>46</v>
      </c>
      <c r="TV20" s="43">
        <v>46</v>
      </c>
      <c r="TW20" s="43">
        <v>46</v>
      </c>
      <c r="TX20" s="43">
        <v>45</v>
      </c>
      <c r="TY20" s="43">
        <v>46</v>
      </c>
      <c r="TZ20" s="43">
        <v>45</v>
      </c>
      <c r="UA20" s="43">
        <v>45</v>
      </c>
      <c r="UB20" s="43">
        <v>46</v>
      </c>
      <c r="UC20" s="43">
        <v>46</v>
      </c>
      <c r="UD20" s="43">
        <v>46</v>
      </c>
      <c r="UE20" s="43">
        <v>46</v>
      </c>
      <c r="UF20" s="43">
        <v>45</v>
      </c>
      <c r="UG20" s="43">
        <v>44</v>
      </c>
      <c r="UH20" s="43">
        <v>46</v>
      </c>
      <c r="UI20" s="43">
        <v>45</v>
      </c>
      <c r="UJ20" s="43">
        <v>46</v>
      </c>
      <c r="UK20" s="43">
        <v>46</v>
      </c>
      <c r="UL20" s="43">
        <v>45</v>
      </c>
      <c r="UM20" s="43">
        <v>45</v>
      </c>
      <c r="UN20" s="43">
        <v>46</v>
      </c>
      <c r="UO20" s="43">
        <v>46</v>
      </c>
      <c r="UP20" s="43">
        <v>45</v>
      </c>
      <c r="UQ20" s="43">
        <v>544</v>
      </c>
      <c r="UR20" s="43">
        <v>46</v>
      </c>
      <c r="US20" s="43">
        <v>548</v>
      </c>
      <c r="UT20" s="43">
        <v>44</v>
      </c>
      <c r="UU20" s="43">
        <v>541</v>
      </c>
      <c r="UV20" s="43">
        <v>0</v>
      </c>
      <c r="UW20" s="43">
        <v>0</v>
      </c>
      <c r="UX20" s="43">
        <v>24</v>
      </c>
      <c r="UY20" s="43">
        <v>26</v>
      </c>
      <c r="UZ20" s="43">
        <v>25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6898667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16.399999999999999</v>
      </c>
      <c r="XO20" s="43">
        <v>16.5</v>
      </c>
      <c r="XR20" s="43">
        <v>15.7</v>
      </c>
      <c r="XS20" s="43">
        <v>16.100000000000001</v>
      </c>
      <c r="XT20" s="43">
        <v>16.600000000000001</v>
      </c>
      <c r="XU20" s="43">
        <v>0</v>
      </c>
      <c r="XZ20" s="43">
        <v>7</v>
      </c>
      <c r="YA20" s="43">
        <v>1606645062549</v>
      </c>
      <c r="YC20" s="43">
        <v>0</v>
      </c>
      <c r="YD20" s="43">
        <v>0</v>
      </c>
      <c r="YE20" s="43">
        <v>0</v>
      </c>
      <c r="YF20" s="43">
        <v>0</v>
      </c>
      <c r="YG20" s="43">
        <v>10346</v>
      </c>
      <c r="YH20" s="43">
        <v>5991</v>
      </c>
      <c r="YI20" s="43">
        <v>10362</v>
      </c>
      <c r="YJ20" s="43">
        <v>5969</v>
      </c>
      <c r="YK20" s="43">
        <v>10397</v>
      </c>
      <c r="YL20" s="43">
        <v>5999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118289</v>
      </c>
      <c r="YU20" s="43">
        <v>4549</v>
      </c>
      <c r="YV20" s="43">
        <v>26</v>
      </c>
      <c r="YW20" s="43">
        <v>9.4E-2</v>
      </c>
      <c r="YX20" s="43">
        <v>12565</v>
      </c>
      <c r="YY20" s="43">
        <v>2.25</v>
      </c>
      <c r="YZ20" s="43">
        <v>0.6</v>
      </c>
      <c r="ZA20" s="43">
        <v>0</v>
      </c>
      <c r="ZB20" s="43">
        <v>7.0000000000000007E-2</v>
      </c>
      <c r="ZD20" s="43">
        <v>0</v>
      </c>
      <c r="ZE20" s="43">
        <v>48.7</v>
      </c>
      <c r="ZF20" s="43">
        <v>17.399999999999999</v>
      </c>
      <c r="ZG20" s="43">
        <v>0</v>
      </c>
      <c r="ZH20" s="43">
        <v>17.5</v>
      </c>
      <c r="ZI20" s="43">
        <v>23.9</v>
      </c>
      <c r="ZJ20" s="43">
        <v>21.7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59.7</v>
      </c>
      <c r="AAN20" s="43">
        <v>55.3</v>
      </c>
      <c r="AAO20" s="43">
        <v>57.2</v>
      </c>
      <c r="AAP20" s="43">
        <v>55.1</v>
      </c>
      <c r="AAQ20" s="43">
        <v>56.3</v>
      </c>
      <c r="AAR20" s="43">
        <v>54.6</v>
      </c>
      <c r="AAS20" s="43">
        <v>57.6</v>
      </c>
      <c r="AAT20" s="43">
        <v>59.5</v>
      </c>
      <c r="AAU20" s="43">
        <v>58.3</v>
      </c>
      <c r="AAV20" s="43">
        <v>57.7</v>
      </c>
      <c r="AAW20" s="43">
        <v>45.8</v>
      </c>
      <c r="AAX20" s="43">
        <v>56.1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7694.9</v>
      </c>
      <c r="ACJ20" s="43">
        <v>7694.9</v>
      </c>
      <c r="ACK20" s="43">
        <v>7694.9</v>
      </c>
      <c r="ACL20" s="43">
        <v>7694.8</v>
      </c>
      <c r="ACM20" s="43">
        <v>7694.9</v>
      </c>
      <c r="ACN20" s="43">
        <v>7695</v>
      </c>
      <c r="ACO20" s="43">
        <v>7695</v>
      </c>
      <c r="ACP20" s="43">
        <v>7695</v>
      </c>
      <c r="ACQ20" s="43">
        <v>7694.9</v>
      </c>
      <c r="ACR20" s="43">
        <v>7694.9</v>
      </c>
      <c r="ACS20" s="43">
        <v>7695</v>
      </c>
      <c r="ACT20" s="43">
        <v>7695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0.55300000000000005</v>
      </c>
      <c r="ALL20" s="43">
        <v>0.39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31968.5</v>
      </c>
      <c r="APJ20" s="43">
        <v>0</v>
      </c>
      <c r="APK20" s="43">
        <v>3186.2</v>
      </c>
      <c r="APL20" s="43">
        <v>0</v>
      </c>
      <c r="APM20" s="43">
        <v>0</v>
      </c>
      <c r="APN20" s="43">
        <v>0.02</v>
      </c>
      <c r="APO20" s="43">
        <v>0.02</v>
      </c>
      <c r="APP20" s="43">
        <v>0</v>
      </c>
      <c r="APQ20" s="43">
        <v>1.04</v>
      </c>
      <c r="APR20" s="43">
        <v>1.04</v>
      </c>
      <c r="APS20" s="43">
        <v>0</v>
      </c>
      <c r="APT20" s="43" t="s">
        <v>7714</v>
      </c>
      <c r="APU20" s="43" t="s">
        <v>7713</v>
      </c>
      <c r="APV20" s="43" t="s">
        <v>7714</v>
      </c>
      <c r="APW20" s="43" t="s">
        <v>7714</v>
      </c>
      <c r="APX20" s="43" t="s">
        <v>7714</v>
      </c>
      <c r="APY20" s="43" t="s">
        <v>7738</v>
      </c>
      <c r="APZ20" s="43" t="s">
        <v>7714</v>
      </c>
      <c r="AQA20" s="43" t="s">
        <v>7716</v>
      </c>
      <c r="AQB20" s="43" t="s">
        <v>7714</v>
      </c>
      <c r="AQC20" s="43" t="s">
        <v>7716</v>
      </c>
      <c r="AQD20" s="43" t="s">
        <v>7714</v>
      </c>
      <c r="AQE20" s="43" t="s">
        <v>7714</v>
      </c>
      <c r="AQF20" s="43" t="s">
        <v>7714</v>
      </c>
      <c r="AQG20" s="43" t="s">
        <v>7714</v>
      </c>
      <c r="AQH20" s="43" t="s">
        <v>7717</v>
      </c>
      <c r="AQI20" s="43" t="s">
        <v>7715</v>
      </c>
      <c r="AQJ20" s="43" t="s">
        <v>7714</v>
      </c>
      <c r="AQK20" s="43" t="s">
        <v>7718</v>
      </c>
      <c r="AQL20" s="43" t="s">
        <v>7714</v>
      </c>
      <c r="AQM20" s="43" t="s">
        <v>7718</v>
      </c>
      <c r="AQN20" s="43" t="s">
        <v>7716</v>
      </c>
      <c r="AQO20" s="43" t="s">
        <v>7714</v>
      </c>
      <c r="AQP20" s="43" t="s">
        <v>7714</v>
      </c>
      <c r="AQQ20" s="43" t="s">
        <v>7719</v>
      </c>
      <c r="AQR20" s="43" t="s">
        <v>7714</v>
      </c>
      <c r="AQS20" s="43" t="s">
        <v>7739</v>
      </c>
      <c r="AQT20" s="43" t="s">
        <v>7714</v>
      </c>
      <c r="AQU20" s="43" t="s">
        <v>7714</v>
      </c>
      <c r="AQV20" s="43" t="s">
        <v>7720</v>
      </c>
      <c r="AQW20" s="43" t="s">
        <v>7714</v>
      </c>
      <c r="AQX20" s="43" t="s">
        <v>22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7703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7703</v>
      </c>
      <c r="ATP20" s="43">
        <v>3649</v>
      </c>
      <c r="ATQ20" s="43">
        <v>1</v>
      </c>
      <c r="ATR20" s="43">
        <v>1607990400000</v>
      </c>
      <c r="ATS20" s="43" t="s">
        <v>7703</v>
      </c>
      <c r="ATT20" s="43" t="s">
        <v>7703</v>
      </c>
      <c r="ATU20" s="43" t="s">
        <v>7703</v>
      </c>
      <c r="ATV20" s="43">
        <v>0.01</v>
      </c>
      <c r="ATW20" s="43">
        <v>4.99</v>
      </c>
      <c r="ATX20" s="43">
        <v>14</v>
      </c>
      <c r="ATY20" s="43" t="s">
        <v>7703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8058</v>
      </c>
      <c r="AVF20" s="43">
        <v>60</v>
      </c>
      <c r="AVK20" s="43">
        <v>5.3</v>
      </c>
      <c r="AVL20" s="43">
        <v>2</v>
      </c>
      <c r="AVM20" s="43">
        <v>2</v>
      </c>
      <c r="AVO20" s="43">
        <v>0</v>
      </c>
      <c r="AVP20" s="43">
        <v>0</v>
      </c>
      <c r="AVQ20" s="43">
        <v>49.99</v>
      </c>
      <c r="AVR20" s="43">
        <v>49.99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37.299999999999997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5825</v>
      </c>
      <c r="FUY20" s="43">
        <v>2990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4915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4915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4915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2819</v>
      </c>
      <c r="ITX20" s="43">
        <v>0</v>
      </c>
      <c r="IUA20" s="43">
        <v>0.94</v>
      </c>
      <c r="IUB20" s="43">
        <v>0.94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-39.15</v>
      </c>
      <c r="IUL20" s="43">
        <v>3.9960000000000009</v>
      </c>
      <c r="IUM20" s="43">
        <v>8.0499999999999988E-2</v>
      </c>
      <c r="IUN20" s="43">
        <v>0.80081818181818176</v>
      </c>
      <c r="IUO20" s="43">
        <v>0</v>
      </c>
      <c r="IUP20" s="43">
        <v>0.72</v>
      </c>
      <c r="IUQ20" s="43">
        <v>0</v>
      </c>
      <c r="IUR20" s="43">
        <v>0</v>
      </c>
      <c r="IUS20" s="43">
        <v>0</v>
      </c>
      <c r="IUT20" s="43">
        <v>0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0</v>
      </c>
      <c r="IVM20" s="43">
        <v>0</v>
      </c>
      <c r="IVN20" s="43">
        <v>0</v>
      </c>
      <c r="IVO20" s="43">
        <v>300</v>
      </c>
      <c r="IVP20" s="43">
        <v>73.930000000000007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363</v>
      </c>
      <c r="IWP20" s="43">
        <v>360</v>
      </c>
      <c r="IWQ20" s="43">
        <v>364</v>
      </c>
      <c r="IWR20" s="43">
        <v>365</v>
      </c>
      <c r="IWS20" s="43">
        <v>368</v>
      </c>
      <c r="IWT20" s="43">
        <v>367</v>
      </c>
      <c r="IWU20" s="43">
        <v>366</v>
      </c>
      <c r="IWV20" s="43">
        <v>367</v>
      </c>
      <c r="IWW20" s="43">
        <v>362</v>
      </c>
      <c r="IWX20" s="43">
        <v>365</v>
      </c>
      <c r="IWY20" s="43">
        <v>367</v>
      </c>
      <c r="IWZ20" s="43">
        <v>367</v>
      </c>
      <c r="IXA20" s="43">
        <v>359</v>
      </c>
      <c r="IXB20" s="43">
        <v>367</v>
      </c>
      <c r="IXC20" s="43">
        <v>365</v>
      </c>
      <c r="IXD20" s="43">
        <v>363</v>
      </c>
      <c r="IXE20" s="43">
        <v>362</v>
      </c>
      <c r="IXF20" s="43">
        <v>363</v>
      </c>
      <c r="IXG20" s="43">
        <v>363</v>
      </c>
      <c r="IXH20" s="43">
        <v>366</v>
      </c>
      <c r="IXI20" s="43">
        <v>366</v>
      </c>
      <c r="IXJ20" s="43">
        <v>365</v>
      </c>
      <c r="IXK20" s="43">
        <v>363</v>
      </c>
      <c r="IXL20" s="43">
        <v>364</v>
      </c>
      <c r="IXM20" s="43">
        <v>494</v>
      </c>
      <c r="IXN20" s="43">
        <v>495</v>
      </c>
      <c r="IXO20" s="43">
        <v>495</v>
      </c>
      <c r="IXP20" s="43">
        <v>496</v>
      </c>
      <c r="IXQ20" s="43">
        <v>494</v>
      </c>
      <c r="IXR20" s="43">
        <v>496</v>
      </c>
      <c r="IXS20" s="43">
        <v>496</v>
      </c>
      <c r="IXT20" s="43">
        <v>496</v>
      </c>
      <c r="IXU20" s="43">
        <v>495</v>
      </c>
      <c r="IXV20" s="43">
        <v>497</v>
      </c>
      <c r="IXW20" s="43">
        <v>494</v>
      </c>
      <c r="IXX20" s="43">
        <v>494</v>
      </c>
      <c r="IXY20" s="43">
        <v>495</v>
      </c>
      <c r="IXZ20" s="43">
        <v>496</v>
      </c>
      <c r="IYA20" s="43">
        <v>496</v>
      </c>
      <c r="IYB20" s="43">
        <v>493</v>
      </c>
      <c r="IYC20" s="43">
        <v>495</v>
      </c>
      <c r="IYD20" s="43">
        <v>495</v>
      </c>
      <c r="IYE20" s="43">
        <v>494</v>
      </c>
      <c r="IYF20" s="43">
        <v>495</v>
      </c>
      <c r="IYG20" s="43">
        <v>495</v>
      </c>
      <c r="IYH20" s="43">
        <v>497</v>
      </c>
      <c r="IYI20" s="43">
        <v>493</v>
      </c>
      <c r="IYJ20" s="43">
        <v>495</v>
      </c>
      <c r="IYK20" s="43">
        <v>3332</v>
      </c>
      <c r="IYL20" s="43" t="s">
        <v>7676</v>
      </c>
      <c r="IYM20" s="43">
        <v>30</v>
      </c>
      <c r="IYN20" s="43">
        <v>45</v>
      </c>
      <c r="IYO20" s="43">
        <v>45</v>
      </c>
      <c r="IYP20" s="43">
        <v>46</v>
      </c>
      <c r="IYQ20" s="43">
        <v>45</v>
      </c>
      <c r="IYR20" s="43">
        <v>46</v>
      </c>
      <c r="IYS20" s="43">
        <v>46</v>
      </c>
      <c r="IYT20" s="43">
        <v>47</v>
      </c>
      <c r="IYU20" s="43">
        <v>47</v>
      </c>
      <c r="IYV20" s="43">
        <v>45</v>
      </c>
      <c r="IYW20" s="43">
        <v>46</v>
      </c>
      <c r="IYX20" s="43">
        <v>46</v>
      </c>
      <c r="IYY20" s="43">
        <v>46</v>
      </c>
      <c r="IYZ20" s="43">
        <v>45</v>
      </c>
      <c r="IZA20" s="43">
        <v>45</v>
      </c>
      <c r="IZB20" s="43">
        <v>45</v>
      </c>
      <c r="IZC20" s="43">
        <v>44</v>
      </c>
      <c r="IZD20" s="43">
        <v>45</v>
      </c>
      <c r="IZE20" s="43">
        <v>46</v>
      </c>
      <c r="IZF20" s="43">
        <v>44</v>
      </c>
      <c r="IZG20" s="43">
        <v>46</v>
      </c>
      <c r="IZH20" s="43">
        <v>24.145036709929936</v>
      </c>
      <c r="IZI20" s="43">
        <v>26.344713102786738</v>
      </c>
      <c r="IZJ20" s="43">
        <v>28.793331505908839</v>
      </c>
      <c r="IZK20" s="43">
        <v>25.247200878927536</v>
      </c>
      <c r="IZL20" s="43">
        <v>23.936441252273774</v>
      </c>
      <c r="IZM20" s="43">
        <v>24.453226790879175</v>
      </c>
      <c r="IZN20" s="43">
        <v>24.443825691704181</v>
      </c>
      <c r="IZO20" s="43">
        <v>21.853672170668119</v>
      </c>
      <c r="IZP20" s="43">
        <v>24.646838442448338</v>
      </c>
      <c r="IZQ20" s="43">
        <v>24.144253975307112</v>
      </c>
      <c r="IZR20" s="43">
        <v>26.14364955682726</v>
      </c>
      <c r="IZS20" s="43">
        <v>24.242891478955887</v>
      </c>
      <c r="IZT20" s="43">
        <v>23.236306569225356</v>
      </c>
      <c r="IZU20" s="43">
        <v>21.981843393102352</v>
      </c>
      <c r="IZV20" s="43">
        <v>24.84129219010558</v>
      </c>
      <c r="IZW20" s="43">
        <v>24.528896844846074</v>
      </c>
      <c r="IZX20" s="43">
        <v>23.728340127833945</v>
      </c>
      <c r="IZY20" s="43">
        <v>22.96208448406605</v>
      </c>
      <c r="IZZ20" s="43">
        <v>22.901974661516892</v>
      </c>
      <c r="JAA20" s="43">
        <v>22.942754652916392</v>
      </c>
      <c r="JAB20" s="43">
        <v>25.253145377672837</v>
      </c>
      <c r="JAC20" s="43">
        <v>25.969633156075208</v>
      </c>
      <c r="JAD20" s="43">
        <v>25.666425911829457</v>
      </c>
      <c r="JAE20" s="43">
        <v>23.747489962614686</v>
      </c>
      <c r="JAF20" s="43">
        <v>593</v>
      </c>
      <c r="JAG20" s="43">
        <v>973</v>
      </c>
      <c r="JAH20" s="43">
        <v>1896</v>
      </c>
      <c r="JAI20" s="43">
        <v>761</v>
      </c>
      <c r="JAJ20" s="43">
        <v>382</v>
      </c>
      <c r="JAK20" s="43">
        <v>886</v>
      </c>
      <c r="JAL20" s="43">
        <v>884</v>
      </c>
      <c r="JAM20" s="43">
        <v>1104</v>
      </c>
      <c r="JAN20" s="43">
        <v>720</v>
      </c>
      <c r="JAO20" s="43">
        <v>599</v>
      </c>
      <c r="JAP20" s="43">
        <v>578</v>
      </c>
      <c r="JAQ20" s="43">
        <v>31</v>
      </c>
      <c r="JAR20" s="43">
        <v>919</v>
      </c>
      <c r="JAS20" s="43">
        <v>1138</v>
      </c>
      <c r="JAT20" s="43">
        <v>667</v>
      </c>
      <c r="JAU20" s="43">
        <v>973</v>
      </c>
      <c r="JAV20" s="43">
        <v>799</v>
      </c>
      <c r="JAW20" s="43">
        <v>2147</v>
      </c>
      <c r="JAX20" s="43">
        <v>1055</v>
      </c>
      <c r="JAY20" s="43">
        <v>802</v>
      </c>
      <c r="JAZ20" s="43">
        <v>508</v>
      </c>
      <c r="JBA20" s="43">
        <v>343</v>
      </c>
      <c r="JBB20" s="43">
        <v>382</v>
      </c>
      <c r="JBC20" s="43">
        <v>1047</v>
      </c>
      <c r="JBE20" s="43">
        <v>0</v>
      </c>
      <c r="JBF20" s="43">
        <v>1</v>
      </c>
      <c r="JBR20" s="43">
        <v>22.5</v>
      </c>
      <c r="JBS20" s="43">
        <v>22.5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0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938</v>
      </c>
      <c r="JCH20" s="43">
        <v>0</v>
      </c>
      <c r="JCI20" s="43">
        <v>0</v>
      </c>
      <c r="JCJ20" s="43">
        <v>0</v>
      </c>
      <c r="JCK20" s="43">
        <v>20.2</v>
      </c>
      <c r="JCL20" s="43">
        <v>0</v>
      </c>
      <c r="JCM20" s="43">
        <v>0</v>
      </c>
      <c r="JCN20" s="43">
        <v>0</v>
      </c>
      <c r="JCO20" s="43">
        <v>1.2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1</v>
      </c>
      <c r="JDC20" s="43">
        <v>371</v>
      </c>
      <c r="JDD20" s="43">
        <v>4650</v>
      </c>
      <c r="JDE20" s="43">
        <v>1</v>
      </c>
      <c r="JDF20" s="43">
        <v>4650</v>
      </c>
      <c r="JDG20" s="43">
        <v>1</v>
      </c>
      <c r="JDH20" s="43">
        <v>4650</v>
      </c>
      <c r="JDI20" s="43">
        <v>1</v>
      </c>
      <c r="JDJ20" s="43">
        <v>4650</v>
      </c>
      <c r="JDK20" s="43">
        <v>1</v>
      </c>
      <c r="JDL20" s="43">
        <v>4650</v>
      </c>
      <c r="JDM20" s="43">
        <v>1</v>
      </c>
      <c r="JDN20" s="43">
        <v>4650</v>
      </c>
      <c r="JDO20" s="43">
        <v>1</v>
      </c>
      <c r="JDP20" s="43">
        <v>4650</v>
      </c>
      <c r="JDQ20" s="43">
        <v>1</v>
      </c>
      <c r="JDR20" s="43">
        <v>4650</v>
      </c>
      <c r="JDS20" s="43">
        <v>1</v>
      </c>
      <c r="JDT20" s="43">
        <v>4650</v>
      </c>
      <c r="JDU20" s="43">
        <v>1</v>
      </c>
      <c r="JDV20" s="43">
        <v>4650</v>
      </c>
      <c r="JDW20" s="43">
        <v>1</v>
      </c>
      <c r="JDX20" s="43">
        <v>4650</v>
      </c>
      <c r="JDY20" s="43">
        <v>1</v>
      </c>
      <c r="JDZ20" s="43">
        <v>4650</v>
      </c>
      <c r="JEA20" s="43">
        <v>1</v>
      </c>
      <c r="JEB20" s="43">
        <v>4650</v>
      </c>
      <c r="JEC20" s="43">
        <v>1</v>
      </c>
      <c r="JED20" s="43">
        <v>4650</v>
      </c>
      <c r="JEE20" s="43">
        <v>1</v>
      </c>
      <c r="JEF20" s="43">
        <v>4650</v>
      </c>
      <c r="JEG20" s="43">
        <v>1</v>
      </c>
      <c r="JEH20" s="43">
        <v>4650</v>
      </c>
      <c r="JEI20" s="43">
        <v>1</v>
      </c>
      <c r="JEJ20" s="43">
        <v>4650</v>
      </c>
      <c r="JEK20" s="43">
        <v>1</v>
      </c>
      <c r="JEL20" s="43">
        <v>4650</v>
      </c>
      <c r="JEM20" s="43">
        <v>1</v>
      </c>
      <c r="JEN20" s="43">
        <v>4650</v>
      </c>
      <c r="JEO20" s="43">
        <v>1</v>
      </c>
      <c r="JEP20" s="43">
        <v>4650</v>
      </c>
      <c r="JEQ20" s="43">
        <v>1</v>
      </c>
      <c r="JER20" s="43">
        <v>4650</v>
      </c>
      <c r="JES20" s="43">
        <v>1</v>
      </c>
      <c r="JET20" s="43">
        <v>4650</v>
      </c>
      <c r="JEU20" s="43">
        <v>1</v>
      </c>
      <c r="JEV20" s="43">
        <v>4650</v>
      </c>
      <c r="JEW20" s="43">
        <v>1</v>
      </c>
      <c r="JEX20" s="43">
        <v>4650</v>
      </c>
      <c r="JEY20" s="43">
        <v>1</v>
      </c>
      <c r="JEZ20" s="43">
        <v>-3.0000000000000249E-2</v>
      </c>
      <c r="JFA20" s="43">
        <v>7.73</v>
      </c>
      <c r="JFB20" s="43">
        <v>0.21999999999999975</v>
      </c>
      <c r="JFC20" s="43">
        <v>7.58</v>
      </c>
      <c r="JFD20" s="43">
        <v>8.0000000000000071E-2</v>
      </c>
      <c r="JFE20" s="43">
        <v>7.72</v>
      </c>
      <c r="JFF20" s="43">
        <v>0.22999999999999954</v>
      </c>
      <c r="JFG20" s="43">
        <v>7.57</v>
      </c>
      <c r="JFH20" s="43">
        <v>0.16999999999999993</v>
      </c>
      <c r="JFI20" s="43">
        <v>7.63</v>
      </c>
      <c r="JFJ20" s="43">
        <v>0.16000000000000014</v>
      </c>
      <c r="JFK20" s="43">
        <v>7.54</v>
      </c>
      <c r="JFL20" s="43">
        <v>0.20999999999999996</v>
      </c>
      <c r="JFM20" s="43">
        <v>7.59</v>
      </c>
      <c r="JFN20" s="43">
        <v>-3.0000000000000249E-2</v>
      </c>
      <c r="JFO20" s="43">
        <v>7.63</v>
      </c>
      <c r="JFP20" s="43">
        <v>-6.0000000000000497E-2</v>
      </c>
      <c r="JFQ20" s="43">
        <v>7.86</v>
      </c>
      <c r="JFR20" s="43">
        <v>-6.9999999999999396E-2</v>
      </c>
      <c r="JFS20" s="43">
        <v>7.77</v>
      </c>
      <c r="JFT20" s="43">
        <v>-6.9999999999999396E-2</v>
      </c>
      <c r="JFU20" s="43">
        <v>7.77</v>
      </c>
      <c r="JFV20" s="43">
        <v>5.9999999999999609E-2</v>
      </c>
      <c r="JFW20" s="43">
        <v>7.74</v>
      </c>
      <c r="JFX20" s="43">
        <v>6.0000000000000497E-2</v>
      </c>
      <c r="JFY20" s="43">
        <v>7.64</v>
      </c>
      <c r="JFZ20" s="43">
        <v>4.9999999999999822E-2</v>
      </c>
      <c r="JGA20" s="43">
        <v>7.75</v>
      </c>
      <c r="JGB20" s="43">
        <v>-0.23000000000000043</v>
      </c>
      <c r="JGC20" s="43">
        <v>7.83</v>
      </c>
      <c r="JGD20" s="43">
        <v>8.9999999999999858E-2</v>
      </c>
      <c r="JGE20" s="43">
        <v>7.61</v>
      </c>
      <c r="JGF20" s="43">
        <v>-7.0000000000000284E-2</v>
      </c>
      <c r="JGG20" s="43">
        <v>7.87</v>
      </c>
      <c r="JGH20" s="43">
        <v>-9.9999999999997868E-3</v>
      </c>
      <c r="JGI20" s="43">
        <v>7.71</v>
      </c>
      <c r="JGJ20" s="43">
        <v>-0.13000000000000078</v>
      </c>
      <c r="JGK20" s="43">
        <v>7.73</v>
      </c>
      <c r="JGL20" s="43">
        <v>0.23999999999999932</v>
      </c>
      <c r="JGM20" s="43">
        <v>7.86</v>
      </c>
      <c r="JGN20" s="43">
        <v>-0.12999999999999989</v>
      </c>
      <c r="JGO20" s="43">
        <v>7.78</v>
      </c>
      <c r="JGP20" s="43">
        <v>6.0000000000000497E-2</v>
      </c>
      <c r="JGQ20" s="43">
        <v>7.84</v>
      </c>
      <c r="JGR20" s="43">
        <v>-6.9999999999999396E-2</v>
      </c>
      <c r="JGS20" s="43">
        <v>7.77</v>
      </c>
      <c r="JGT20" s="43">
        <v>8.9999999999999858E-2</v>
      </c>
      <c r="JGU20" s="43">
        <v>7.61</v>
      </c>
      <c r="JGV20" s="43">
        <v>-0.2</v>
      </c>
      <c r="JGW20" s="43">
        <v>0.2</v>
      </c>
      <c r="JGX20" s="43">
        <v>-0.11</v>
      </c>
      <c r="JGY20" s="43">
        <v>0.11</v>
      </c>
      <c r="JGZ20" s="43">
        <v>0</v>
      </c>
      <c r="JHA20" s="43">
        <v>0</v>
      </c>
      <c r="JHB20" s="43">
        <v>-0.1</v>
      </c>
      <c r="JHC20" s="43">
        <v>0.1</v>
      </c>
      <c r="JHD20" s="43">
        <v>0</v>
      </c>
      <c r="JHE20" s="43">
        <v>0</v>
      </c>
      <c r="JHF20" s="43">
        <v>7.0000000000000007E-2</v>
      </c>
      <c r="JHG20" s="43">
        <v>-7.0000000000000007E-2</v>
      </c>
      <c r="JHH20" s="43">
        <v>-0.26</v>
      </c>
      <c r="JHI20" s="43">
        <v>0.26</v>
      </c>
      <c r="JHJ20" s="43">
        <v>-0.11</v>
      </c>
      <c r="JHK20" s="43">
        <v>0.11</v>
      </c>
      <c r="JHL20" s="43">
        <v>-0.14000000000000001</v>
      </c>
      <c r="JHM20" s="43">
        <v>0.14000000000000001</v>
      </c>
      <c r="JHN20" s="43">
        <v>-0.14000000000000001</v>
      </c>
      <c r="JHO20" s="43">
        <v>0.14000000000000001</v>
      </c>
      <c r="JHP20" s="43">
        <v>0</v>
      </c>
      <c r="JHQ20" s="43">
        <v>0</v>
      </c>
      <c r="JHR20" s="43">
        <v>-1.999999999999999E-2</v>
      </c>
      <c r="JHS20" s="43">
        <v>0.12</v>
      </c>
      <c r="JHT20" s="43">
        <v>0.04</v>
      </c>
      <c r="JHU20" s="43">
        <v>-0.04</v>
      </c>
      <c r="JHV20" s="43">
        <v>0.14000000000000001</v>
      </c>
      <c r="JHW20" s="43">
        <v>-0.14000000000000001</v>
      </c>
      <c r="JHX20" s="43">
        <v>0.1</v>
      </c>
      <c r="JHY20" s="43">
        <v>-0.1</v>
      </c>
      <c r="JHZ20" s="43">
        <v>0.08</v>
      </c>
      <c r="JIA20" s="43">
        <v>-0.08</v>
      </c>
      <c r="JIB20" s="43">
        <v>0.16</v>
      </c>
      <c r="JIC20" s="43">
        <v>-0.16</v>
      </c>
      <c r="JID20" s="43">
        <v>0.12</v>
      </c>
      <c r="JIE20" s="43">
        <v>-0.12</v>
      </c>
      <c r="JIF20" s="43">
        <v>0.28000000000000003</v>
      </c>
      <c r="JIG20" s="43">
        <v>-0.28000000000000003</v>
      </c>
      <c r="JIH20" s="43">
        <v>0.25</v>
      </c>
      <c r="JII20" s="43">
        <v>-0.25</v>
      </c>
      <c r="JIJ20" s="43">
        <v>0.2</v>
      </c>
      <c r="JIK20" s="43">
        <v>-0.2</v>
      </c>
      <c r="JIL20" s="43">
        <v>0.01</v>
      </c>
      <c r="JIM20" s="43">
        <v>-0.01</v>
      </c>
      <c r="JIN20" s="43">
        <v>0.09</v>
      </c>
      <c r="JIO20" s="43">
        <v>-0.09</v>
      </c>
      <c r="JIP20" s="43">
        <v>0.32</v>
      </c>
      <c r="JIQ20" s="43">
        <v>-0.32</v>
      </c>
      <c r="JIR20" s="43">
        <v>-0.13000000000000078</v>
      </c>
      <c r="JIS20" s="43">
        <v>7.73</v>
      </c>
      <c r="JIT20" s="43">
        <v>-0.15000000000000036</v>
      </c>
      <c r="JIU20" s="43">
        <v>7.95</v>
      </c>
      <c r="JIV20" s="43">
        <v>-0.10999999999999943</v>
      </c>
      <c r="JIW20" s="43">
        <v>7.81</v>
      </c>
      <c r="JIX20" s="43">
        <v>9.0000000000000746E-2</v>
      </c>
      <c r="JIY20" s="43">
        <v>7.81</v>
      </c>
      <c r="JIZ20" s="43">
        <v>-4.9999999999999822E-2</v>
      </c>
      <c r="JJA20" s="43">
        <v>7.95</v>
      </c>
      <c r="JJB20" s="43">
        <v>0.14000000000000057</v>
      </c>
      <c r="JJC20" s="43">
        <v>7.76</v>
      </c>
      <c r="JJD20" s="43">
        <v>-0.12000000000000011</v>
      </c>
      <c r="JJE20" s="43">
        <v>7.82</v>
      </c>
      <c r="JJF20" s="43">
        <v>4.0000000000000036E-2</v>
      </c>
      <c r="JJG20" s="43">
        <v>7.66</v>
      </c>
      <c r="JJH20" s="43">
        <v>0.11000000000000032</v>
      </c>
      <c r="JJI20" s="43">
        <v>7.79</v>
      </c>
      <c r="JJJ20" s="43">
        <v>-8.0000000000000071E-2</v>
      </c>
      <c r="JJK20" s="43">
        <v>7.88</v>
      </c>
      <c r="JJL20" s="43">
        <v>-4.9999999999999822E-2</v>
      </c>
      <c r="JJM20" s="43">
        <v>7.95</v>
      </c>
      <c r="JJN20" s="43">
        <v>0.35000000000000053</v>
      </c>
      <c r="JJO20" s="43">
        <v>7.55</v>
      </c>
      <c r="JJP20" s="43">
        <v>9.9999999999999645E-2</v>
      </c>
      <c r="JJQ20" s="43">
        <v>7.7</v>
      </c>
      <c r="JJR20" s="43">
        <v>-1.9999999999999574E-2</v>
      </c>
      <c r="JJS20" s="43">
        <v>7.92</v>
      </c>
      <c r="JJT20" s="43">
        <v>4.0000000000000036E-2</v>
      </c>
      <c r="JJU20" s="43">
        <v>7.76</v>
      </c>
      <c r="JJV20" s="43">
        <v>8.9999999999999858E-2</v>
      </c>
      <c r="JJW20" s="43">
        <v>7.71</v>
      </c>
      <c r="JJX20" s="43">
        <v>-1.9999999999999574E-2</v>
      </c>
      <c r="JJY20" s="43">
        <v>7.92</v>
      </c>
      <c r="JJZ20" s="43">
        <v>-0.15000000000000036</v>
      </c>
      <c r="JKA20" s="43">
        <v>7.95</v>
      </c>
      <c r="JKB20" s="43">
        <v>0.27000000000000046</v>
      </c>
      <c r="JKC20" s="43">
        <v>7.63</v>
      </c>
      <c r="JKD20" s="43">
        <v>0.27999999999999936</v>
      </c>
      <c r="JKE20" s="43">
        <v>7.92</v>
      </c>
      <c r="JKF20" s="43">
        <v>6.0000000000000497E-2</v>
      </c>
      <c r="JKG20" s="43">
        <v>7.89</v>
      </c>
      <c r="JKH20" s="43">
        <v>-0.20999999999999996</v>
      </c>
      <c r="JKI20" s="43">
        <v>8.01</v>
      </c>
      <c r="JKJ20" s="43">
        <v>-6.0000000000000497E-2</v>
      </c>
      <c r="JKK20" s="43">
        <v>7.86</v>
      </c>
      <c r="JKL20" s="43">
        <v>-2.0000000000000462E-2</v>
      </c>
      <c r="JKM20" s="43">
        <v>7.82</v>
      </c>
      <c r="JKN20" s="43">
        <v>0.4</v>
      </c>
      <c r="JKO20" s="43">
        <v>-0.4</v>
      </c>
      <c r="JKP20" s="43">
        <v>0</v>
      </c>
      <c r="JKQ20" s="43">
        <v>0</v>
      </c>
      <c r="JKR20" s="43">
        <v>0.47</v>
      </c>
      <c r="JKS20" s="43">
        <v>-0.47</v>
      </c>
      <c r="JKT20" s="43">
        <v>0.15</v>
      </c>
      <c r="JKU20" s="43">
        <v>-0.15</v>
      </c>
      <c r="JKV20" s="43">
        <v>0.21</v>
      </c>
      <c r="JKW20" s="43">
        <v>-0.21</v>
      </c>
      <c r="JKX20" s="43">
        <v>0.08</v>
      </c>
      <c r="JKY20" s="43">
        <v>-0.08</v>
      </c>
      <c r="JKZ20" s="43">
        <v>0.16</v>
      </c>
      <c r="JLA20" s="43">
        <v>-0.16</v>
      </c>
      <c r="JLB20" s="43">
        <v>-7.0000000000000007E-2</v>
      </c>
      <c r="JLC20" s="43">
        <v>7.0000000000000007E-2</v>
      </c>
      <c r="JLD20" s="43">
        <v>0.09</v>
      </c>
      <c r="JLE20" s="43">
        <v>-0.09</v>
      </c>
      <c r="JLF20" s="43">
        <v>-0.11</v>
      </c>
      <c r="JLG20" s="43">
        <v>0.11</v>
      </c>
      <c r="JLH20" s="43">
        <v>0.48</v>
      </c>
      <c r="JLI20" s="43">
        <v>-0.48</v>
      </c>
      <c r="JLJ20" s="43">
        <v>-0.04</v>
      </c>
      <c r="JLK20" s="43">
        <v>0.04</v>
      </c>
      <c r="JLL20" s="43">
        <v>0.15</v>
      </c>
      <c r="JLM20" s="43">
        <v>-0.15</v>
      </c>
      <c r="JLN20" s="43">
        <v>7.0000000000000007E-2</v>
      </c>
      <c r="JLO20" s="43">
        <v>-7.0000000000000007E-2</v>
      </c>
      <c r="JLP20" s="43">
        <v>0.09</v>
      </c>
      <c r="JLQ20" s="43">
        <v>-0.09</v>
      </c>
      <c r="JLR20" s="43">
        <v>0.17</v>
      </c>
      <c r="JLS20" s="43">
        <v>-0.17</v>
      </c>
      <c r="JLT20" s="43">
        <v>-0.02</v>
      </c>
      <c r="JLU20" s="43">
        <v>0.02</v>
      </c>
      <c r="JLV20" s="43">
        <v>0.19</v>
      </c>
      <c r="JLW20" s="43">
        <v>-0.19</v>
      </c>
      <c r="JLX20" s="43">
        <v>0.05</v>
      </c>
      <c r="JLY20" s="43">
        <v>-0.05</v>
      </c>
      <c r="JLZ20" s="43">
        <v>-0.04</v>
      </c>
      <c r="JMA20" s="43">
        <v>0.04</v>
      </c>
      <c r="JMB20" s="43">
        <v>0.31</v>
      </c>
      <c r="JMC20" s="43">
        <v>-0.31</v>
      </c>
      <c r="JMD20" s="43">
        <v>-0.06</v>
      </c>
      <c r="JME20" s="43">
        <v>0.06</v>
      </c>
      <c r="JMF20" s="43">
        <v>-0.11</v>
      </c>
      <c r="JMG20" s="43">
        <v>0.11</v>
      </c>
      <c r="JMH20" s="43">
        <v>0.33</v>
      </c>
      <c r="JMI20" s="43">
        <v>-0.33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1.5</v>
      </c>
      <c r="JMX20" s="43">
        <v>0</v>
      </c>
      <c r="JMY20" s="43">
        <v>0.8</v>
      </c>
      <c r="JMZ20" s="43">
        <v>0</v>
      </c>
      <c r="JNA20" s="43">
        <v>0</v>
      </c>
      <c r="JNB20" s="43">
        <v>0</v>
      </c>
      <c r="JNC20" s="43">
        <v>0.95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43.9</v>
      </c>
      <c r="JNY20" s="112">
        <v>0</v>
      </c>
      <c r="JNZ20" s="112">
        <v>0</v>
      </c>
      <c r="JOA20" s="112" t="s">
        <v>9</v>
      </c>
    </row>
    <row r="21" spans="1:6089 6180:7151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8259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-6</v>
      </c>
      <c r="S21" s="43">
        <v>0</v>
      </c>
      <c r="T21" s="43">
        <v>7.09</v>
      </c>
      <c r="U21" s="43">
        <v>0</v>
      </c>
      <c r="V21" s="43">
        <v>0</v>
      </c>
      <c r="W21" s="43">
        <v>0.96</v>
      </c>
      <c r="X21" s="43">
        <v>25.6</v>
      </c>
      <c r="Y21" s="43">
        <v>0</v>
      </c>
      <c r="AC21" s="43">
        <v>0</v>
      </c>
      <c r="AD21" s="43">
        <v>10.4</v>
      </c>
      <c r="AE21" s="43">
        <v>0</v>
      </c>
      <c r="AF21" s="43">
        <v>0</v>
      </c>
      <c r="AG21" s="43">
        <v>0.22</v>
      </c>
      <c r="AH21" s="43">
        <v>0.17</v>
      </c>
      <c r="AI21" s="43">
        <v>0.22</v>
      </c>
      <c r="AJ21" s="43">
        <v>0</v>
      </c>
      <c r="AK21" s="43">
        <v>0</v>
      </c>
      <c r="AL21" s="43">
        <v>0</v>
      </c>
      <c r="AM21" s="43" t="s">
        <v>7704</v>
      </c>
      <c r="AN21" s="43">
        <v>6652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-960</v>
      </c>
      <c r="CN21" s="43">
        <v>0</v>
      </c>
      <c r="CO21" s="43">
        <v>-962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0.01</v>
      </c>
      <c r="EV21" s="43">
        <v>0</v>
      </c>
      <c r="FA21" s="43">
        <v>43800784</v>
      </c>
      <c r="FB21" s="43">
        <v>0</v>
      </c>
      <c r="FC21" s="43">
        <v>13056871</v>
      </c>
      <c r="FD21" s="43">
        <v>587147</v>
      </c>
      <c r="FE21" s="43">
        <v>2270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19</v>
      </c>
      <c r="FL21" s="43">
        <v>592</v>
      </c>
      <c r="FM21" s="43">
        <v>592</v>
      </c>
      <c r="FN21" s="43">
        <v>8592</v>
      </c>
      <c r="FO21" s="43">
        <v>487</v>
      </c>
      <c r="FP21" s="43">
        <v>8594</v>
      </c>
      <c r="FQ21" s="43">
        <v>1326</v>
      </c>
      <c r="FR21" s="43">
        <v>2594</v>
      </c>
      <c r="FS21" s="43">
        <v>11542</v>
      </c>
      <c r="FT21" s="43">
        <v>11542</v>
      </c>
      <c r="FU21" s="43">
        <v>11542</v>
      </c>
      <c r="FW21" s="43">
        <v>1135</v>
      </c>
      <c r="FY21" s="43">
        <v>52.7</v>
      </c>
      <c r="FZ21" s="43">
        <v>0</v>
      </c>
      <c r="GA21" s="43">
        <v>55</v>
      </c>
      <c r="GB21" s="43">
        <v>18.3</v>
      </c>
      <c r="GC21" s="43">
        <v>8</v>
      </c>
      <c r="GD21" s="43">
        <v>60</v>
      </c>
      <c r="GE21" s="43">
        <v>19.5</v>
      </c>
      <c r="GF21" s="43">
        <v>0</v>
      </c>
      <c r="GG21" s="43">
        <v>25.6</v>
      </c>
      <c r="GH21" s="43">
        <v>25.6</v>
      </c>
      <c r="GI21" s="43">
        <v>0</v>
      </c>
      <c r="GJ21" s="43">
        <v>1</v>
      </c>
      <c r="GK21" s="43">
        <v>1</v>
      </c>
      <c r="GL21" s="43">
        <v>50</v>
      </c>
      <c r="GM21" s="43">
        <v>95</v>
      </c>
      <c r="GN21" s="43">
        <v>25.6</v>
      </c>
      <c r="GO21" s="43">
        <v>0</v>
      </c>
      <c r="GP21" s="43">
        <v>30</v>
      </c>
      <c r="GQ21" s="43">
        <v>6.7</v>
      </c>
      <c r="GR21" s="43">
        <v>0</v>
      </c>
      <c r="GS21" s="43">
        <v>75</v>
      </c>
      <c r="GT21" s="43">
        <v>57.6</v>
      </c>
      <c r="GU21" s="43">
        <v>0</v>
      </c>
      <c r="GV21" s="43">
        <v>80</v>
      </c>
      <c r="GW21" s="43">
        <v>6.8</v>
      </c>
      <c r="GX21" s="43">
        <v>0</v>
      </c>
      <c r="GY21" s="43">
        <v>6.6</v>
      </c>
      <c r="GZ21" s="43">
        <v>6.6</v>
      </c>
      <c r="HA21" s="43">
        <v>0</v>
      </c>
      <c r="HB21" s="43">
        <v>6.3</v>
      </c>
      <c r="HC21" s="43">
        <v>6.3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14.5</v>
      </c>
      <c r="HU21" s="43">
        <v>23.8</v>
      </c>
      <c r="HV21" s="43">
        <v>16.8</v>
      </c>
      <c r="HW21" s="43">
        <v>10.8</v>
      </c>
      <c r="HX21" s="43">
        <v>6.7</v>
      </c>
      <c r="HY21" s="43">
        <v>6.6</v>
      </c>
      <c r="HZ21" s="43">
        <v>6.3</v>
      </c>
      <c r="IA21" s="43">
        <v>9.1</v>
      </c>
      <c r="IB21" s="43">
        <v>9</v>
      </c>
      <c r="IC21" s="43">
        <v>10</v>
      </c>
      <c r="ID21" s="43">
        <v>0</v>
      </c>
      <c r="IE21" s="43">
        <v>0.4</v>
      </c>
      <c r="IF21" s="43">
        <v>0.4</v>
      </c>
      <c r="IG21" s="43">
        <v>1.1000000000000001</v>
      </c>
      <c r="IH21" s="43">
        <v>1.3</v>
      </c>
      <c r="II21" s="43">
        <v>8.6</v>
      </c>
      <c r="IJ21" s="43">
        <v>6.6</v>
      </c>
      <c r="IK21" s="43">
        <v>6.8</v>
      </c>
      <c r="IL21" s="43">
        <v>6.9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41.4</v>
      </c>
      <c r="LA21" s="43">
        <v>16.8</v>
      </c>
      <c r="LB21" s="43">
        <v>25.3</v>
      </c>
      <c r="LC21" s="43">
        <v>33.700000000000003</v>
      </c>
      <c r="LD21" s="43">
        <v>42.2</v>
      </c>
      <c r="LE21" s="43">
        <v>48.7</v>
      </c>
      <c r="LF21" s="43">
        <v>49.8</v>
      </c>
      <c r="LG21" s="43">
        <v>50.7</v>
      </c>
      <c r="LH21" s="43">
        <v>41.4</v>
      </c>
      <c r="LI21" s="43">
        <v>0</v>
      </c>
      <c r="LJ21" s="43">
        <v>0</v>
      </c>
      <c r="LK21" s="43">
        <v>8.4</v>
      </c>
      <c r="LL21" s="43">
        <v>41.4</v>
      </c>
      <c r="LM21" s="43">
        <v>1</v>
      </c>
      <c r="LN21" s="43">
        <v>0</v>
      </c>
      <c r="LO21" s="43">
        <v>16.8</v>
      </c>
      <c r="LP21" s="43">
        <v>0</v>
      </c>
      <c r="LQ21" s="43">
        <v>25.3</v>
      </c>
      <c r="LR21" s="43">
        <v>0</v>
      </c>
      <c r="LS21" s="43">
        <v>33.700000000000003</v>
      </c>
      <c r="LT21" s="43">
        <v>0</v>
      </c>
      <c r="LU21" s="43">
        <v>42.2</v>
      </c>
      <c r="LV21" s="43">
        <v>1</v>
      </c>
      <c r="LW21" s="43">
        <v>48.7</v>
      </c>
      <c r="LX21" s="43">
        <v>1</v>
      </c>
      <c r="LY21" s="43">
        <v>49.8</v>
      </c>
      <c r="LZ21" s="43">
        <v>1</v>
      </c>
      <c r="MA21" s="43">
        <v>50.7</v>
      </c>
      <c r="MB21" s="43">
        <v>1</v>
      </c>
      <c r="MC21" s="43">
        <v>41.4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11482</v>
      </c>
      <c r="QA21" s="43">
        <v>20</v>
      </c>
      <c r="QB21" s="43">
        <v>0</v>
      </c>
      <c r="QC21" s="43">
        <v>5209</v>
      </c>
      <c r="QD21" s="43">
        <v>0</v>
      </c>
      <c r="QE21" s="43">
        <v>0</v>
      </c>
      <c r="QF21" s="43">
        <v>5208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0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202.8</v>
      </c>
      <c r="RA21" s="43">
        <v>100</v>
      </c>
      <c r="RB21" s="43">
        <v>150</v>
      </c>
      <c r="RC21" s="43">
        <v>0</v>
      </c>
      <c r="RD21" s="43">
        <v>2.2999999999999998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8.4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0.3</v>
      </c>
      <c r="SH21" s="43">
        <v>0.2</v>
      </c>
      <c r="SI21" s="43">
        <v>0.01</v>
      </c>
      <c r="SJ21" s="43">
        <v>2.76</v>
      </c>
      <c r="SK21" s="43">
        <v>0.9</v>
      </c>
      <c r="SL21" s="43">
        <v>26</v>
      </c>
      <c r="SM21" s="43">
        <v>29</v>
      </c>
      <c r="SN21" s="43">
        <v>24</v>
      </c>
      <c r="SO21" s="43">
        <v>33.56</v>
      </c>
      <c r="SP21" s="43">
        <v>1600820314907</v>
      </c>
      <c r="SQ21" s="43">
        <v>0</v>
      </c>
      <c r="SR21" s="43">
        <v>43</v>
      </c>
      <c r="SS21" s="43">
        <v>1.0620000000000001</v>
      </c>
      <c r="ST21" s="43">
        <v>0</v>
      </c>
      <c r="SU21" s="43">
        <v>4.5</v>
      </c>
      <c r="SV21" s="43">
        <v>21.3</v>
      </c>
      <c r="SW21" s="43">
        <v>0</v>
      </c>
      <c r="SX21" s="43">
        <v>39.39</v>
      </c>
      <c r="SY21" s="43">
        <v>0</v>
      </c>
      <c r="TA21" s="43">
        <v>1097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54</v>
      </c>
      <c r="TS21" s="43">
        <v>54</v>
      </c>
      <c r="TT21" s="43">
        <v>52</v>
      </c>
      <c r="TU21" s="43">
        <v>54</v>
      </c>
      <c r="TV21" s="43">
        <v>53</v>
      </c>
      <c r="TW21" s="43">
        <v>54</v>
      </c>
      <c r="TX21" s="43">
        <v>54</v>
      </c>
      <c r="TY21" s="43">
        <v>55</v>
      </c>
      <c r="TZ21" s="43">
        <v>52</v>
      </c>
      <c r="UA21" s="43">
        <v>54</v>
      </c>
      <c r="UB21" s="43">
        <v>55</v>
      </c>
      <c r="UC21" s="43">
        <v>54</v>
      </c>
      <c r="UD21" s="43">
        <v>54</v>
      </c>
      <c r="UE21" s="43">
        <v>53</v>
      </c>
      <c r="UF21" s="43">
        <v>54</v>
      </c>
      <c r="UG21" s="43">
        <v>54</v>
      </c>
      <c r="UH21" s="43">
        <v>54</v>
      </c>
      <c r="UI21" s="43">
        <v>52</v>
      </c>
      <c r="UJ21" s="43">
        <v>53</v>
      </c>
      <c r="UK21" s="43">
        <v>53</v>
      </c>
      <c r="UL21" s="43">
        <v>54</v>
      </c>
      <c r="UM21" s="43">
        <v>53</v>
      </c>
      <c r="UN21" s="43">
        <v>54</v>
      </c>
      <c r="UO21" s="43">
        <v>53</v>
      </c>
      <c r="UP21" s="43">
        <v>53</v>
      </c>
      <c r="UQ21" s="43">
        <v>550</v>
      </c>
      <c r="UR21" s="43">
        <v>55</v>
      </c>
      <c r="US21" s="43">
        <v>555</v>
      </c>
      <c r="UT21" s="43">
        <v>52</v>
      </c>
      <c r="UU21" s="43">
        <v>547</v>
      </c>
      <c r="UV21" s="43">
        <v>0</v>
      </c>
      <c r="UW21" s="43">
        <v>0</v>
      </c>
      <c r="UX21" s="43">
        <v>23</v>
      </c>
      <c r="UY21" s="43">
        <v>33</v>
      </c>
      <c r="UZ21" s="43">
        <v>32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9409867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26.8</v>
      </c>
      <c r="XO21" s="43">
        <v>28.9</v>
      </c>
      <c r="XR21" s="43">
        <v>27</v>
      </c>
      <c r="XS21" s="43">
        <v>27.2</v>
      </c>
      <c r="XT21" s="43">
        <v>28</v>
      </c>
      <c r="XU21" s="43">
        <v>0</v>
      </c>
      <c r="XZ21" s="43">
        <v>10154</v>
      </c>
      <c r="YC21" s="43">
        <v>0</v>
      </c>
      <c r="YD21" s="43">
        <v>0</v>
      </c>
      <c r="YE21" s="43">
        <v>0</v>
      </c>
      <c r="YF21" s="43">
        <v>0</v>
      </c>
      <c r="YG21" s="43">
        <v>20661</v>
      </c>
      <c r="YH21" s="43">
        <v>11980</v>
      </c>
      <c r="YI21" s="43">
        <v>20671</v>
      </c>
      <c r="YJ21" s="43">
        <v>11872</v>
      </c>
      <c r="YK21" s="43">
        <v>20696</v>
      </c>
      <c r="YL21" s="43">
        <v>11960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31385</v>
      </c>
      <c r="YU21" s="43">
        <v>3923</v>
      </c>
      <c r="YV21" s="43">
        <v>8</v>
      </c>
      <c r="YW21" s="43">
        <v>0.129</v>
      </c>
      <c r="YX21" s="43">
        <v>4550</v>
      </c>
      <c r="YY21" s="43">
        <v>2.25</v>
      </c>
      <c r="YZ21" s="43">
        <v>0.4</v>
      </c>
      <c r="ZA21" s="43">
        <v>0.01</v>
      </c>
      <c r="ZB21" s="43">
        <v>0.21</v>
      </c>
      <c r="ZD21" s="43">
        <v>0</v>
      </c>
      <c r="ZE21" s="43">
        <v>57.6</v>
      </c>
      <c r="ZF21" s="43">
        <v>27.2</v>
      </c>
      <c r="ZG21" s="43">
        <v>0</v>
      </c>
      <c r="ZH21" s="43">
        <v>18.3</v>
      </c>
      <c r="ZI21" s="43">
        <v>19.5</v>
      </c>
      <c r="ZJ21" s="43">
        <v>28.6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66.7</v>
      </c>
      <c r="AAN21" s="43">
        <v>62.6</v>
      </c>
      <c r="AAO21" s="43">
        <v>66.2</v>
      </c>
      <c r="AAP21" s="43">
        <v>64.7</v>
      </c>
      <c r="AAQ21" s="43">
        <v>67.2</v>
      </c>
      <c r="AAR21" s="43">
        <v>66.7</v>
      </c>
      <c r="AAS21" s="43">
        <v>66.599999999999994</v>
      </c>
      <c r="AAT21" s="43">
        <v>67.2</v>
      </c>
      <c r="AAU21" s="43">
        <v>55.2</v>
      </c>
      <c r="AAV21" s="43">
        <v>65.7</v>
      </c>
      <c r="AAW21" s="43">
        <v>65.5</v>
      </c>
      <c r="AAX21" s="43">
        <v>64.5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11586.3</v>
      </c>
      <c r="ACJ21" s="43">
        <v>11586.2</v>
      </c>
      <c r="ACK21" s="43">
        <v>11586.2</v>
      </c>
      <c r="ACL21" s="43">
        <v>10235.5</v>
      </c>
      <c r="ACM21" s="43">
        <v>11586.3</v>
      </c>
      <c r="ACN21" s="43">
        <v>11586.2</v>
      </c>
      <c r="ACO21" s="43">
        <v>11586.1</v>
      </c>
      <c r="ACP21" s="43">
        <v>11586.2</v>
      </c>
      <c r="ACQ21" s="43">
        <v>11586.2</v>
      </c>
      <c r="ACR21" s="43">
        <v>11586.1</v>
      </c>
      <c r="ACS21" s="43">
        <v>11586.2</v>
      </c>
      <c r="ACT21" s="43">
        <v>11586.2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0.55200000000000005</v>
      </c>
      <c r="ALL21" s="43">
        <v>0.41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47130.7</v>
      </c>
      <c r="APJ21" s="43">
        <v>0</v>
      </c>
      <c r="APK21" s="43">
        <v>13936.3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7674</v>
      </c>
      <c r="APU21" s="43" t="s">
        <v>7684</v>
      </c>
      <c r="APV21" s="43" t="s">
        <v>7674</v>
      </c>
      <c r="APW21" s="43" t="s">
        <v>7705</v>
      </c>
      <c r="APX21" s="43" t="s">
        <v>7686</v>
      </c>
      <c r="APY21" s="43" t="s">
        <v>7706</v>
      </c>
      <c r="APZ21" s="43" t="s">
        <v>7662</v>
      </c>
      <c r="AQA21" s="43" t="s">
        <v>7707</v>
      </c>
      <c r="AQB21" s="43" t="s">
        <v>7689</v>
      </c>
      <c r="AQC21" s="43" t="s">
        <v>7690</v>
      </c>
      <c r="AQD21" s="43" t="s">
        <v>7691</v>
      </c>
      <c r="AQE21" s="43" t="s">
        <v>7666</v>
      </c>
      <c r="AQF21" s="43" t="s">
        <v>7692</v>
      </c>
      <c r="AQG21" s="43" t="s">
        <v>7674</v>
      </c>
      <c r="AQH21" s="43" t="s">
        <v>7693</v>
      </c>
      <c r="AQI21" s="43" t="s">
        <v>7694</v>
      </c>
      <c r="AQJ21" s="43" t="s">
        <v>7708</v>
      </c>
      <c r="AQK21" s="43" t="s">
        <v>7696</v>
      </c>
      <c r="AQL21" s="43" t="s">
        <v>7674</v>
      </c>
      <c r="AQM21" s="43" t="s">
        <v>7696</v>
      </c>
      <c r="AQN21" s="43" t="s">
        <v>7697</v>
      </c>
      <c r="AQO21" s="43" t="s">
        <v>7698</v>
      </c>
      <c r="AQP21" s="43" t="s">
        <v>7671</v>
      </c>
      <c r="AQQ21" s="43" t="s">
        <v>7709</v>
      </c>
      <c r="AQR21" s="43" t="s">
        <v>7700</v>
      </c>
      <c r="AQS21" s="43" t="s">
        <v>7710</v>
      </c>
      <c r="AQT21" s="43" t="s">
        <v>7691</v>
      </c>
      <c r="AQU21" s="43" t="s">
        <v>7698</v>
      </c>
      <c r="AQV21" s="43" t="s">
        <v>7701</v>
      </c>
      <c r="AQW21" s="43" t="s">
        <v>7702</v>
      </c>
      <c r="AQX21" s="43" t="s">
        <v>20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1242</v>
      </c>
      <c r="ASA21" s="43">
        <v>30.2</v>
      </c>
      <c r="ASB21" s="43">
        <v>105</v>
      </c>
      <c r="ASC21" s="43">
        <v>4.2300000000000004</v>
      </c>
      <c r="ASD21" s="43">
        <v>1527</v>
      </c>
      <c r="ASE21" s="43">
        <v>1510</v>
      </c>
      <c r="ASF21" s="43">
        <v>471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9015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28.5</v>
      </c>
      <c r="ATE21" s="43">
        <v>-1</v>
      </c>
      <c r="ATF21" s="43">
        <v>2</v>
      </c>
      <c r="ATG21" s="43">
        <v>1</v>
      </c>
      <c r="ATH21" s="43" t="s">
        <v>7703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7703</v>
      </c>
      <c r="ATP21" s="43">
        <v>4110</v>
      </c>
      <c r="ATQ21" s="43">
        <v>1</v>
      </c>
      <c r="ATR21" s="43">
        <v>1606780800000</v>
      </c>
      <c r="ATS21" s="43" t="s">
        <v>7703</v>
      </c>
      <c r="ATT21" s="43" t="s">
        <v>7703</v>
      </c>
      <c r="ATU21" s="43" t="s">
        <v>7703</v>
      </c>
      <c r="ATV21" s="43">
        <v>0.05</v>
      </c>
      <c r="ATW21" s="43">
        <v>6.48</v>
      </c>
      <c r="ATX21" s="43">
        <v>4</v>
      </c>
      <c r="ATY21" s="43" t="s">
        <v>7703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8260</v>
      </c>
      <c r="AVF21" s="43">
        <v>70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0</v>
      </c>
      <c r="AVP21" s="43">
        <v>0</v>
      </c>
      <c r="AVQ21" s="43">
        <v>50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0.95</v>
      </c>
      <c r="IUB21" s="43">
        <v>0.96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-46.17</v>
      </c>
      <c r="IUL21" s="43">
        <v>3.9930000000000008</v>
      </c>
      <c r="IUM21" s="43">
        <v>7.3999999999999996E-2</v>
      </c>
      <c r="IUN21" s="43">
        <v>0.91290909090909089</v>
      </c>
      <c r="IUO21" s="43">
        <v>0</v>
      </c>
      <c r="IUP21" s="43">
        <v>0.72</v>
      </c>
      <c r="IUQ21" s="43">
        <v>0</v>
      </c>
      <c r="IUR21" s="43">
        <v>0</v>
      </c>
      <c r="IUS21" s="43">
        <v>0</v>
      </c>
      <c r="IUT21" s="43">
        <v>0.04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0</v>
      </c>
      <c r="IVL21" s="43">
        <v>0</v>
      </c>
      <c r="IVM21" s="43">
        <v>0</v>
      </c>
      <c r="IVN21" s="43">
        <v>0</v>
      </c>
      <c r="IVO21" s="43">
        <v>300</v>
      </c>
      <c r="IVP21" s="43">
        <v>67.31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361</v>
      </c>
      <c r="IWP21" s="43">
        <v>361</v>
      </c>
      <c r="IWQ21" s="43">
        <v>360</v>
      </c>
      <c r="IWR21" s="43">
        <v>360</v>
      </c>
      <c r="IWS21" s="43">
        <v>362</v>
      </c>
      <c r="IWT21" s="43">
        <v>362</v>
      </c>
      <c r="IWU21" s="43">
        <v>361</v>
      </c>
      <c r="IWV21" s="43">
        <v>363</v>
      </c>
      <c r="IWW21" s="43">
        <v>363</v>
      </c>
      <c r="IWX21" s="43">
        <v>362</v>
      </c>
      <c r="IWY21" s="43">
        <v>362</v>
      </c>
      <c r="IWZ21" s="43">
        <v>363</v>
      </c>
      <c r="IXA21" s="43">
        <v>362</v>
      </c>
      <c r="IXB21" s="43">
        <v>361</v>
      </c>
      <c r="IXC21" s="43">
        <v>361</v>
      </c>
      <c r="IXD21" s="43">
        <v>357</v>
      </c>
      <c r="IXE21" s="43">
        <v>359</v>
      </c>
      <c r="IXF21" s="43">
        <v>360</v>
      </c>
      <c r="IXG21" s="43">
        <v>361</v>
      </c>
      <c r="IXH21" s="43">
        <v>363</v>
      </c>
      <c r="IXI21" s="43">
        <v>361</v>
      </c>
      <c r="IXJ21" s="43">
        <v>362</v>
      </c>
      <c r="IXK21" s="43">
        <v>0</v>
      </c>
      <c r="IXL21" s="43">
        <v>0</v>
      </c>
      <c r="IXM21" s="43">
        <v>491</v>
      </c>
      <c r="IXN21" s="43">
        <v>491</v>
      </c>
      <c r="IXO21" s="43">
        <v>490</v>
      </c>
      <c r="IXP21" s="43">
        <v>493</v>
      </c>
      <c r="IXQ21" s="43">
        <v>493</v>
      </c>
      <c r="IXR21" s="43">
        <v>494</v>
      </c>
      <c r="IXS21" s="43">
        <v>492</v>
      </c>
      <c r="IXT21" s="43">
        <v>495</v>
      </c>
      <c r="IXU21" s="43">
        <v>494</v>
      </c>
      <c r="IXV21" s="43">
        <v>496</v>
      </c>
      <c r="IXW21" s="43">
        <v>493</v>
      </c>
      <c r="IXX21" s="43">
        <v>494</v>
      </c>
      <c r="IXY21" s="43">
        <v>493</v>
      </c>
      <c r="IXZ21" s="43">
        <v>493</v>
      </c>
      <c r="IYA21" s="43">
        <v>494</v>
      </c>
      <c r="IYB21" s="43">
        <v>490</v>
      </c>
      <c r="IYC21" s="43">
        <v>491</v>
      </c>
      <c r="IYD21" s="43">
        <v>494</v>
      </c>
      <c r="IYE21" s="43">
        <v>494</v>
      </c>
      <c r="IYF21" s="43">
        <v>494</v>
      </c>
      <c r="IYG21" s="43">
        <v>494</v>
      </c>
      <c r="IYH21" s="43">
        <v>493</v>
      </c>
      <c r="IYI21" s="43">
        <v>491</v>
      </c>
      <c r="IYJ21" s="43">
        <v>492</v>
      </c>
      <c r="IYK21" s="43">
        <v>5274</v>
      </c>
      <c r="IYL21" s="43" t="s">
        <v>7676</v>
      </c>
      <c r="IYM21" s="43">
        <v>30</v>
      </c>
      <c r="IYN21" s="43">
        <v>44</v>
      </c>
      <c r="IYO21" s="43">
        <v>44</v>
      </c>
      <c r="IYP21" s="43">
        <v>45</v>
      </c>
      <c r="IYQ21" s="43">
        <v>43</v>
      </c>
      <c r="IYR21" s="43">
        <v>44</v>
      </c>
      <c r="IYS21" s="43">
        <v>45</v>
      </c>
      <c r="IYT21" s="43">
        <v>45</v>
      </c>
      <c r="IYU21" s="43">
        <v>45</v>
      </c>
      <c r="IYV21" s="43">
        <v>46</v>
      </c>
      <c r="IYW21" s="43">
        <v>46</v>
      </c>
      <c r="IYX21" s="43">
        <v>45</v>
      </c>
      <c r="IYY21" s="43">
        <v>45</v>
      </c>
      <c r="IYZ21" s="43">
        <v>45</v>
      </c>
      <c r="IZA21" s="43">
        <v>45</v>
      </c>
      <c r="IZB21" s="43">
        <v>46</v>
      </c>
      <c r="IZC21" s="43">
        <v>45</v>
      </c>
      <c r="IZD21" s="43">
        <v>45</v>
      </c>
      <c r="IZE21" s="43">
        <v>45</v>
      </c>
      <c r="IZF21" s="43">
        <v>44</v>
      </c>
      <c r="IZG21" s="43">
        <v>44</v>
      </c>
      <c r="IZH21" s="43">
        <v>27.15737914045048</v>
      </c>
      <c r="IZI21" s="43">
        <v>29.378661608623474</v>
      </c>
      <c r="IZJ21" s="43">
        <v>30.4242666289604</v>
      </c>
      <c r="IZK21" s="43">
        <v>28.669576976931971</v>
      </c>
      <c r="IZL21" s="43">
        <v>29.782885344251689</v>
      </c>
      <c r="IZM21" s="43">
        <v>30.473496292005244</v>
      </c>
      <c r="IZN21" s="43">
        <v>29.973861086226247</v>
      </c>
      <c r="IZO21" s="43">
        <v>27.883688214798916</v>
      </c>
      <c r="IZP21" s="43">
        <v>27.969379866699587</v>
      </c>
      <c r="IZQ21" s="43">
        <v>29.672339207060794</v>
      </c>
      <c r="IZR21" s="43">
        <v>26.460217049785509</v>
      </c>
      <c r="IZS21" s="43">
        <v>29.868231949919593</v>
      </c>
      <c r="IZT21" s="43">
        <v>27.568194081548796</v>
      </c>
      <c r="IZU21" s="43">
        <v>25.686313062063356</v>
      </c>
      <c r="IZV21" s="43">
        <v>26.66414426691566</v>
      </c>
      <c r="IZW21" s="43">
        <v>28.876690257653962</v>
      </c>
      <c r="IZX21" s="43">
        <v>28.461786470935028</v>
      </c>
      <c r="IZY21" s="43">
        <v>28.674494959726136</v>
      </c>
      <c r="IZZ21" s="43">
        <v>29.071119329455833</v>
      </c>
      <c r="JAA21" s="43">
        <v>27.863256271096187</v>
      </c>
      <c r="JAB21" s="43">
        <v>30.778739104205748</v>
      </c>
      <c r="JAC21" s="43">
        <v>26.370835775178417</v>
      </c>
      <c r="JAD21" s="43">
        <v>30.275311505565472</v>
      </c>
      <c r="JAE21" s="43">
        <v>24.676974135636364</v>
      </c>
      <c r="JAF21" s="43">
        <v>1351</v>
      </c>
      <c r="JAG21" s="43">
        <v>1549</v>
      </c>
      <c r="JAH21" s="43">
        <v>1137</v>
      </c>
      <c r="JAI21" s="43">
        <v>1391</v>
      </c>
      <c r="JAJ21" s="43">
        <v>3151</v>
      </c>
      <c r="JAK21" s="43">
        <v>1349</v>
      </c>
      <c r="JAL21" s="43">
        <v>1430</v>
      </c>
      <c r="JAM21" s="43">
        <v>3055</v>
      </c>
      <c r="JAN21" s="43">
        <v>3007</v>
      </c>
      <c r="JAO21" s="43">
        <v>2947</v>
      </c>
      <c r="JAP21" s="43">
        <v>1250</v>
      </c>
      <c r="JAQ21" s="43">
        <v>1513</v>
      </c>
      <c r="JAR21" s="43">
        <v>1354</v>
      </c>
      <c r="JAS21" s="43">
        <v>1108</v>
      </c>
      <c r="JAT21" s="43">
        <v>1555</v>
      </c>
      <c r="JAU21" s="43">
        <v>1431</v>
      </c>
      <c r="JAV21" s="43">
        <v>1297</v>
      </c>
      <c r="JAW21" s="43">
        <v>1430</v>
      </c>
      <c r="JAX21" s="43">
        <v>1482</v>
      </c>
      <c r="JAY21" s="43">
        <v>1335</v>
      </c>
      <c r="JAZ21" s="43">
        <v>1366</v>
      </c>
      <c r="JBA21" s="43">
        <v>1513</v>
      </c>
      <c r="JBB21" s="43">
        <v>1478</v>
      </c>
      <c r="JBC21" s="43">
        <v>1172</v>
      </c>
      <c r="JBE21" s="43">
        <v>0</v>
      </c>
      <c r="JBF21" s="43">
        <v>1</v>
      </c>
      <c r="JBR21" s="43">
        <v>28.8</v>
      </c>
      <c r="JBS21" s="43">
        <v>29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-1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951</v>
      </c>
      <c r="JCH21" s="43">
        <v>0</v>
      </c>
      <c r="JCI21" s="43">
        <v>0</v>
      </c>
      <c r="JCJ21" s="43">
        <v>0</v>
      </c>
      <c r="JCK21" s="43">
        <v>26.6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N21" s="43">
        <v>6686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D21" s="43">
        <v>6686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7.79</v>
      </c>
      <c r="JFB21" s="43">
        <v>0</v>
      </c>
      <c r="JFC21" s="43">
        <v>7.56</v>
      </c>
      <c r="JFD21" s="43">
        <v>0</v>
      </c>
      <c r="JFE21" s="43">
        <v>7.65</v>
      </c>
      <c r="JFF21" s="43">
        <v>0</v>
      </c>
      <c r="JFG21" s="43">
        <v>7.59</v>
      </c>
      <c r="JFH21" s="43">
        <v>0</v>
      </c>
      <c r="JFI21" s="43">
        <v>7.71</v>
      </c>
      <c r="JFJ21" s="43">
        <v>0</v>
      </c>
      <c r="JFK21" s="43">
        <v>7.68</v>
      </c>
      <c r="JFL21" s="43">
        <v>0</v>
      </c>
      <c r="JFM21" s="43">
        <v>7.83</v>
      </c>
      <c r="JFN21" s="43">
        <v>0</v>
      </c>
      <c r="JFO21" s="43">
        <v>7.8</v>
      </c>
      <c r="JFP21" s="43">
        <v>0</v>
      </c>
      <c r="JFQ21" s="43">
        <v>7.62</v>
      </c>
      <c r="JFR21" s="43">
        <v>0</v>
      </c>
      <c r="JFS21" s="43">
        <v>7.61</v>
      </c>
      <c r="JFT21" s="43">
        <v>0</v>
      </c>
      <c r="JFU21" s="43">
        <v>7.64</v>
      </c>
      <c r="JFV21" s="43">
        <v>0</v>
      </c>
      <c r="JFW21" s="43">
        <v>7.72</v>
      </c>
      <c r="JFX21" s="43">
        <v>0</v>
      </c>
      <c r="JFY21" s="43">
        <v>7.63</v>
      </c>
      <c r="JFZ21" s="43">
        <v>0</v>
      </c>
      <c r="JGA21" s="43">
        <v>7.69</v>
      </c>
      <c r="JGB21" s="43">
        <v>0</v>
      </c>
      <c r="JGC21" s="43">
        <v>7.62</v>
      </c>
      <c r="JGD21" s="43">
        <v>0</v>
      </c>
      <c r="JGE21" s="43">
        <v>7.72</v>
      </c>
      <c r="JGF21" s="43">
        <v>0</v>
      </c>
      <c r="JGG21" s="43">
        <v>7.57</v>
      </c>
      <c r="JGH21" s="43">
        <v>0</v>
      </c>
      <c r="JGI21" s="43">
        <v>7.92</v>
      </c>
      <c r="JGJ21" s="43">
        <v>0</v>
      </c>
      <c r="JGK21" s="43">
        <v>7.66</v>
      </c>
      <c r="JGL21" s="43">
        <v>0</v>
      </c>
      <c r="JGM21" s="43">
        <v>7.52</v>
      </c>
      <c r="JGN21" s="43">
        <v>0</v>
      </c>
      <c r="JGO21" s="43">
        <v>7.5</v>
      </c>
      <c r="JGP21" s="43">
        <v>0</v>
      </c>
      <c r="JGQ21" s="43">
        <v>7.67</v>
      </c>
      <c r="JGR21" s="43">
        <v>0</v>
      </c>
      <c r="JGS21" s="43">
        <v>7.65</v>
      </c>
      <c r="JGT21" s="43">
        <v>0</v>
      </c>
      <c r="JGU21" s="43">
        <v>7.54</v>
      </c>
      <c r="JGV21" s="43">
        <v>0</v>
      </c>
      <c r="JGW21" s="43">
        <v>0.2</v>
      </c>
      <c r="JGX21" s="43">
        <v>0</v>
      </c>
      <c r="JGY21" s="43">
        <v>-0.23</v>
      </c>
      <c r="JGZ21" s="43">
        <v>0</v>
      </c>
      <c r="JHA21" s="43">
        <v>-0.3</v>
      </c>
      <c r="JHB21" s="43">
        <v>0</v>
      </c>
      <c r="JHC21" s="43">
        <v>-0.16</v>
      </c>
      <c r="JHD21" s="43">
        <v>0</v>
      </c>
      <c r="JHE21" s="43">
        <v>-0.26</v>
      </c>
      <c r="JHF21" s="43">
        <v>0</v>
      </c>
      <c r="JHG21" s="43">
        <v>0</v>
      </c>
      <c r="JHH21" s="43">
        <v>0</v>
      </c>
      <c r="JHI21" s="43">
        <v>-0.11</v>
      </c>
      <c r="JHJ21" s="43">
        <v>0</v>
      </c>
      <c r="JHK21" s="43">
        <v>0.12</v>
      </c>
      <c r="JHL21" s="43">
        <v>0</v>
      </c>
      <c r="JHM21" s="43">
        <v>-0.02</v>
      </c>
      <c r="JHN21" s="43">
        <v>0</v>
      </c>
      <c r="JHO21" s="43">
        <v>-0.14000000000000001</v>
      </c>
      <c r="JHP21" s="43">
        <v>0</v>
      </c>
      <c r="JHQ21" s="43">
        <v>-0.09</v>
      </c>
      <c r="JHR21" s="43">
        <v>0</v>
      </c>
      <c r="JHS21" s="43">
        <v>-0.4</v>
      </c>
      <c r="JHT21" s="43">
        <v>0</v>
      </c>
      <c r="JHU21" s="43">
        <v>-0.19</v>
      </c>
      <c r="JHV21" s="43">
        <v>0</v>
      </c>
      <c r="JHW21" s="43">
        <v>0</v>
      </c>
      <c r="JHX21" s="43">
        <v>0</v>
      </c>
      <c r="JHY21" s="43">
        <v>-0.28000000000000003</v>
      </c>
      <c r="JHZ21" s="43">
        <v>0</v>
      </c>
      <c r="JIA21" s="43">
        <v>-0.24</v>
      </c>
      <c r="JIB21" s="43">
        <v>0</v>
      </c>
      <c r="JIC21" s="43">
        <v>-7.0000000000000007E-2</v>
      </c>
      <c r="JID21" s="43">
        <v>0</v>
      </c>
      <c r="JIE21" s="43">
        <v>-0.25</v>
      </c>
      <c r="JIF21" s="43">
        <v>0</v>
      </c>
      <c r="JIG21" s="43">
        <v>-0.26</v>
      </c>
      <c r="JIH21" s="43">
        <v>0</v>
      </c>
      <c r="JII21" s="43">
        <v>0.01</v>
      </c>
      <c r="JIJ21" s="43">
        <v>0</v>
      </c>
      <c r="JIK21" s="43">
        <v>-0.36</v>
      </c>
      <c r="JIL21" s="43">
        <v>0</v>
      </c>
      <c r="JIM21" s="43">
        <v>-0.37</v>
      </c>
      <c r="JIN21" s="43">
        <v>0</v>
      </c>
      <c r="JIO21" s="43">
        <v>-0.21</v>
      </c>
      <c r="JIP21" s="43">
        <v>0</v>
      </c>
      <c r="JIQ21" s="43">
        <v>-0.45</v>
      </c>
      <c r="JIR21" s="43">
        <v>0</v>
      </c>
      <c r="JIS21" s="43">
        <v>7.73</v>
      </c>
      <c r="JIT21" s="43">
        <v>0</v>
      </c>
      <c r="JIU21" s="43">
        <v>7.59</v>
      </c>
      <c r="JIV21" s="43">
        <v>0</v>
      </c>
      <c r="JIW21" s="43">
        <v>7.8</v>
      </c>
      <c r="JIX21" s="43">
        <v>0</v>
      </c>
      <c r="JIY21" s="43">
        <v>7.89</v>
      </c>
      <c r="JIZ21" s="43">
        <v>0</v>
      </c>
      <c r="JJA21" s="43">
        <v>7.63</v>
      </c>
      <c r="JJB21" s="43">
        <v>0</v>
      </c>
      <c r="JJC21" s="43">
        <v>7.4</v>
      </c>
      <c r="JJD21" s="43">
        <v>0</v>
      </c>
      <c r="JJE21" s="43">
        <v>8.0399999999999991</v>
      </c>
      <c r="JJF21" s="43">
        <v>0</v>
      </c>
      <c r="JJG21" s="43">
        <v>7.82</v>
      </c>
      <c r="JJH21" s="43">
        <v>0</v>
      </c>
      <c r="JJI21" s="43">
        <v>7.94</v>
      </c>
      <c r="JJJ21" s="43">
        <v>0</v>
      </c>
      <c r="JJK21" s="43">
        <v>7.87</v>
      </c>
      <c r="JJL21" s="43">
        <v>0</v>
      </c>
      <c r="JJM21" s="43">
        <v>7.58</v>
      </c>
      <c r="JJN21" s="43">
        <v>0</v>
      </c>
      <c r="JJO21" s="43">
        <v>7.75</v>
      </c>
      <c r="JJP21" s="43">
        <v>0</v>
      </c>
      <c r="JJQ21" s="43">
        <v>7.68</v>
      </c>
      <c r="JJR21" s="43">
        <v>0</v>
      </c>
      <c r="JJS21" s="43">
        <v>7.63</v>
      </c>
      <c r="JJT21" s="43">
        <v>0</v>
      </c>
      <c r="JJU21" s="43">
        <v>7.62</v>
      </c>
      <c r="JJV21" s="43">
        <v>0</v>
      </c>
      <c r="JJW21" s="43">
        <v>7.75</v>
      </c>
      <c r="JJX21" s="43">
        <v>0</v>
      </c>
      <c r="JJY21" s="43">
        <v>7.61</v>
      </c>
      <c r="JJZ21" s="43">
        <v>0</v>
      </c>
      <c r="JKA21" s="43">
        <v>7.93</v>
      </c>
      <c r="JKB21" s="43">
        <v>0</v>
      </c>
      <c r="JKC21" s="43">
        <v>7.69</v>
      </c>
      <c r="JKD21" s="43">
        <v>0</v>
      </c>
      <c r="JKE21" s="43">
        <v>7.63</v>
      </c>
      <c r="JKF21" s="43">
        <v>0</v>
      </c>
      <c r="JKG21" s="43">
        <v>7.59</v>
      </c>
      <c r="JKH21" s="43">
        <v>0</v>
      </c>
      <c r="JKI21" s="43">
        <v>7.73</v>
      </c>
      <c r="JKJ21" s="43">
        <v>0</v>
      </c>
      <c r="JKK21" s="43">
        <v>7.76</v>
      </c>
      <c r="JKL21" s="43">
        <v>0</v>
      </c>
      <c r="JKM21" s="43">
        <v>7.68</v>
      </c>
      <c r="JKN21" s="43">
        <v>0</v>
      </c>
      <c r="JKO21" s="43">
        <v>-0.41</v>
      </c>
      <c r="JKP21" s="43">
        <v>0</v>
      </c>
      <c r="JKQ21" s="43">
        <v>-0.3</v>
      </c>
      <c r="JKR21" s="43">
        <v>0</v>
      </c>
      <c r="JKS21" s="43">
        <v>-0.15</v>
      </c>
      <c r="JKT21" s="43">
        <v>0</v>
      </c>
      <c r="JKU21" s="43">
        <v>-0.15</v>
      </c>
      <c r="JKV21" s="43">
        <v>0</v>
      </c>
      <c r="JKW21" s="43">
        <v>-0.21</v>
      </c>
      <c r="JKX21" s="43">
        <v>0</v>
      </c>
      <c r="JKY21" s="43">
        <v>0</v>
      </c>
      <c r="JKZ21" s="43">
        <v>0</v>
      </c>
      <c r="JLA21" s="43">
        <v>-0.14000000000000001</v>
      </c>
      <c r="JLB21" s="43">
        <v>0</v>
      </c>
      <c r="JLC21" s="43">
        <v>0.12</v>
      </c>
      <c r="JLD21" s="43">
        <v>0</v>
      </c>
      <c r="JLE21" s="43">
        <v>-0.23</v>
      </c>
      <c r="JLF21" s="43">
        <v>0</v>
      </c>
      <c r="JLG21" s="43">
        <v>-0.11</v>
      </c>
      <c r="JLH21" s="43">
        <v>0</v>
      </c>
      <c r="JLI21" s="43">
        <v>-0.12</v>
      </c>
      <c r="JLJ21" s="43">
        <v>0</v>
      </c>
      <c r="JLK21" s="43">
        <v>0.01</v>
      </c>
      <c r="JLL21" s="43">
        <v>0</v>
      </c>
      <c r="JLM21" s="43">
        <v>-0.15</v>
      </c>
      <c r="JLN21" s="43">
        <v>0</v>
      </c>
      <c r="JLO21" s="43">
        <v>0</v>
      </c>
      <c r="JLP21" s="43">
        <v>0</v>
      </c>
      <c r="JLQ21" s="43">
        <v>-0.2</v>
      </c>
      <c r="JLR21" s="43">
        <v>0</v>
      </c>
      <c r="JLS21" s="43">
        <v>-0.28999999999999998</v>
      </c>
      <c r="JLT21" s="43">
        <v>0</v>
      </c>
      <c r="JLU21" s="43">
        <v>-0.13</v>
      </c>
      <c r="JLV21" s="43">
        <v>0</v>
      </c>
      <c r="JLW21" s="43">
        <v>-0.16</v>
      </c>
      <c r="JLX21" s="43">
        <v>0</v>
      </c>
      <c r="JLY21" s="43">
        <v>-0.13</v>
      </c>
      <c r="JLZ21" s="43">
        <v>0</v>
      </c>
      <c r="JMA21" s="43">
        <v>-0.33</v>
      </c>
      <c r="JMB21" s="43">
        <v>0</v>
      </c>
      <c r="JMC21" s="43">
        <v>-0.26</v>
      </c>
      <c r="JMD21" s="43">
        <v>0</v>
      </c>
      <c r="JME21" s="43">
        <v>-0.16</v>
      </c>
      <c r="JMF21" s="43">
        <v>0</v>
      </c>
      <c r="JMG21" s="43">
        <v>0</v>
      </c>
      <c r="JMH21" s="43">
        <v>0</v>
      </c>
      <c r="JMI21" s="43">
        <v>-0.38</v>
      </c>
      <c r="JMK21" s="43">
        <v>1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</v>
      </c>
      <c r="JMZ21" s="43">
        <v>0</v>
      </c>
      <c r="JNA21" s="43">
        <v>0</v>
      </c>
      <c r="JNB21" s="43">
        <v>0</v>
      </c>
      <c r="JNC21" s="43">
        <v>0.97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52.7</v>
      </c>
      <c r="JNY21" s="112">
        <v>0</v>
      </c>
      <c r="JNZ21" s="112">
        <v>0</v>
      </c>
      <c r="JOA21" s="112" t="s">
        <v>6</v>
      </c>
    </row>
    <row r="22" spans="1:6089 6180:7151" ht="15" customHeight="1" x14ac:dyDescent="0.2">
      <c r="A22" s="205">
        <v>17</v>
      </c>
      <c r="C22" s="81">
        <v>37</v>
      </c>
      <c r="D22" s="43">
        <v>1</v>
      </c>
      <c r="E22" s="43">
        <v>0</v>
      </c>
      <c r="F22" s="43" t="s">
        <v>8255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2</v>
      </c>
      <c r="S22" s="43">
        <v>0</v>
      </c>
      <c r="T22" s="43">
        <v>4.33</v>
      </c>
      <c r="U22" s="43">
        <v>0</v>
      </c>
      <c r="V22" s="43">
        <v>0</v>
      </c>
      <c r="W22" s="43">
        <v>0.97</v>
      </c>
      <c r="X22" s="43">
        <v>27.4</v>
      </c>
      <c r="Y22" s="43">
        <v>0</v>
      </c>
      <c r="AC22" s="43">
        <v>0</v>
      </c>
      <c r="AD22" s="43">
        <v>14.9</v>
      </c>
      <c r="AE22" s="43">
        <v>0</v>
      </c>
      <c r="AF22" s="43">
        <v>0</v>
      </c>
      <c r="AG22" s="43">
        <v>0.05</v>
      </c>
      <c r="AH22" s="43">
        <v>-4</v>
      </c>
      <c r="AI22" s="43">
        <v>0.04</v>
      </c>
      <c r="AJ22" s="43">
        <v>0</v>
      </c>
      <c r="AK22" s="43">
        <v>0</v>
      </c>
      <c r="AL22" s="43">
        <v>0</v>
      </c>
      <c r="AM22" s="43" t="s">
        <v>7704</v>
      </c>
      <c r="AN22" s="43">
        <v>5557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-962</v>
      </c>
      <c r="CN22" s="43">
        <v>0</v>
      </c>
      <c r="CO22" s="43">
        <v>-964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0.01</v>
      </c>
      <c r="EV22" s="43">
        <v>0.03</v>
      </c>
      <c r="FA22" s="43">
        <v>35971324</v>
      </c>
      <c r="FB22" s="43">
        <v>0</v>
      </c>
      <c r="FC22" s="43">
        <v>8876458</v>
      </c>
      <c r="FD22" s="43">
        <v>420358</v>
      </c>
      <c r="FE22" s="43">
        <v>787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-31</v>
      </c>
      <c r="FL22" s="43">
        <v>1071</v>
      </c>
      <c r="FM22" s="43">
        <v>809</v>
      </c>
      <c r="FN22" s="43">
        <v>774</v>
      </c>
      <c r="FO22" s="43">
        <v>774</v>
      </c>
      <c r="FP22" s="43">
        <v>774</v>
      </c>
      <c r="FQ22" s="43">
        <v>1900</v>
      </c>
      <c r="FR22" s="43">
        <v>774</v>
      </c>
      <c r="FS22" s="43">
        <v>9226</v>
      </c>
      <c r="FT22" s="43">
        <v>9226</v>
      </c>
      <c r="FU22" s="43">
        <v>9226</v>
      </c>
      <c r="FV22" s="43">
        <v>0</v>
      </c>
      <c r="FW22" s="43">
        <v>1332</v>
      </c>
      <c r="FY22" s="43">
        <v>54.2</v>
      </c>
      <c r="FZ22" s="43">
        <v>0</v>
      </c>
      <c r="GA22" s="43">
        <v>55</v>
      </c>
      <c r="GB22" s="43">
        <v>26.3</v>
      </c>
      <c r="GC22" s="43">
        <v>8</v>
      </c>
      <c r="GD22" s="43">
        <v>65</v>
      </c>
      <c r="GE22" s="43">
        <v>24</v>
      </c>
      <c r="GF22" s="43">
        <v>0</v>
      </c>
      <c r="GG22" s="43">
        <v>27.4</v>
      </c>
      <c r="GH22" s="43">
        <v>27.4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57.7</v>
      </c>
      <c r="GO22" s="43">
        <v>0</v>
      </c>
      <c r="GP22" s="43">
        <v>30</v>
      </c>
      <c r="GQ22" s="43">
        <v>3.3</v>
      </c>
      <c r="GR22" s="43">
        <v>0</v>
      </c>
      <c r="GS22" s="43">
        <v>75</v>
      </c>
      <c r="GT22" s="43">
        <v>59</v>
      </c>
      <c r="GU22" s="43">
        <v>0</v>
      </c>
      <c r="GV22" s="43">
        <v>80</v>
      </c>
      <c r="GW22" s="43">
        <v>8.9</v>
      </c>
      <c r="GX22" s="43">
        <v>0</v>
      </c>
      <c r="GY22" s="43">
        <v>15</v>
      </c>
      <c r="GZ22" s="43">
        <v>6.7</v>
      </c>
      <c r="HA22" s="43">
        <v>0</v>
      </c>
      <c r="HB22" s="43">
        <v>6.9</v>
      </c>
      <c r="HC22" s="43">
        <v>6.9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66.099999999999994</v>
      </c>
      <c r="HU22" s="43">
        <v>25.6</v>
      </c>
      <c r="HV22" s="43">
        <v>22.5</v>
      </c>
      <c r="HW22" s="43">
        <v>11</v>
      </c>
      <c r="HX22" s="43">
        <v>3.3</v>
      </c>
      <c r="HY22" s="43">
        <v>6.7</v>
      </c>
      <c r="HZ22" s="43">
        <v>6.9</v>
      </c>
      <c r="IA22" s="43">
        <v>9.6999999999999993</v>
      </c>
      <c r="IB22" s="43">
        <v>8.6999999999999993</v>
      </c>
      <c r="IC22" s="43">
        <v>11.7</v>
      </c>
      <c r="ID22" s="43">
        <v>0</v>
      </c>
      <c r="IE22" s="43">
        <v>0.4</v>
      </c>
      <c r="IF22" s="43">
        <v>0.4</v>
      </c>
      <c r="IG22" s="43">
        <v>0</v>
      </c>
      <c r="IH22" s="43">
        <v>2</v>
      </c>
      <c r="II22" s="43">
        <v>8.6</v>
      </c>
      <c r="IJ22" s="43">
        <v>9.6999999999999993</v>
      </c>
      <c r="IK22" s="43">
        <v>8.9</v>
      </c>
      <c r="IL22" s="43">
        <v>9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-26.3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-5.7</v>
      </c>
      <c r="LG22" s="43">
        <v>-17.2</v>
      </c>
      <c r="LH22" s="43">
        <v>-26.5</v>
      </c>
      <c r="LI22" s="43">
        <v>0</v>
      </c>
      <c r="LJ22" s="43">
        <v>0</v>
      </c>
      <c r="LK22" s="43">
        <v>0.4</v>
      </c>
      <c r="LL22" s="43">
        <v>-26.3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-5.7</v>
      </c>
      <c r="LZ22" s="43">
        <v>1</v>
      </c>
      <c r="MA22" s="43">
        <v>-17.2</v>
      </c>
      <c r="MB22" s="43">
        <v>1</v>
      </c>
      <c r="MC22" s="43">
        <v>-26.5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2930</v>
      </c>
      <c r="QD22" s="43">
        <v>0</v>
      </c>
      <c r="QE22" s="43">
        <v>0</v>
      </c>
      <c r="QF22" s="43">
        <v>2932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0.2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67</v>
      </c>
      <c r="QX22" s="43">
        <v>67</v>
      </c>
      <c r="QY22" s="43">
        <v>0</v>
      </c>
      <c r="QZ22" s="43">
        <v>189.7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0.4</v>
      </c>
      <c r="SH22" s="43">
        <v>0.2</v>
      </c>
      <c r="SI22" s="43">
        <v>0</v>
      </c>
      <c r="SJ22" s="43">
        <v>2.74</v>
      </c>
      <c r="SK22" s="43">
        <v>1.89</v>
      </c>
      <c r="SL22" s="43">
        <v>99</v>
      </c>
      <c r="SM22" s="43">
        <v>108</v>
      </c>
      <c r="SN22" s="43">
        <v>95</v>
      </c>
      <c r="SO22" s="43">
        <v>8.44</v>
      </c>
      <c r="SP22" s="43">
        <v>1609145618307</v>
      </c>
      <c r="SQ22" s="43">
        <v>0</v>
      </c>
      <c r="SR22" s="43">
        <v>46</v>
      </c>
      <c r="SS22" s="43">
        <v>1</v>
      </c>
      <c r="ST22" s="43">
        <v>0</v>
      </c>
      <c r="SU22" s="43">
        <v>3.7</v>
      </c>
      <c r="SV22" s="43">
        <v>15.4</v>
      </c>
      <c r="SW22" s="43">
        <v>0</v>
      </c>
      <c r="SX22" s="43">
        <v>21.31</v>
      </c>
      <c r="SY22" s="43">
        <v>0</v>
      </c>
      <c r="TA22" s="43">
        <v>1183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52</v>
      </c>
      <c r="TS22" s="43">
        <v>55</v>
      </c>
      <c r="TT22" s="43">
        <v>54</v>
      </c>
      <c r="TU22" s="43">
        <v>55</v>
      </c>
      <c r="TV22" s="43">
        <v>56</v>
      </c>
      <c r="TW22" s="43">
        <v>56</v>
      </c>
      <c r="TX22" s="43">
        <v>53</v>
      </c>
      <c r="TY22" s="43">
        <v>55</v>
      </c>
      <c r="TZ22" s="43">
        <v>55</v>
      </c>
      <c r="UA22" s="43">
        <v>55</v>
      </c>
      <c r="UB22" s="43">
        <v>54</v>
      </c>
      <c r="UC22" s="43">
        <v>56</v>
      </c>
      <c r="UD22" s="43">
        <v>55</v>
      </c>
      <c r="UE22" s="43">
        <v>55</v>
      </c>
      <c r="UF22" s="43">
        <v>55</v>
      </c>
      <c r="UG22" s="43">
        <v>53</v>
      </c>
      <c r="UH22" s="43">
        <v>55</v>
      </c>
      <c r="UI22" s="43">
        <v>54</v>
      </c>
      <c r="UJ22" s="43">
        <v>55</v>
      </c>
      <c r="UK22" s="43">
        <v>55</v>
      </c>
      <c r="UL22" s="43">
        <v>55</v>
      </c>
      <c r="UM22" s="43">
        <v>54</v>
      </c>
      <c r="UN22" s="43">
        <v>56</v>
      </c>
      <c r="UO22" s="43">
        <v>55</v>
      </c>
      <c r="UP22" s="43">
        <v>54</v>
      </c>
      <c r="UQ22" s="43">
        <v>549</v>
      </c>
      <c r="UR22" s="43">
        <v>56</v>
      </c>
      <c r="US22" s="43">
        <v>553</v>
      </c>
      <c r="UT22" s="43">
        <v>52</v>
      </c>
      <c r="UU22" s="43">
        <v>546</v>
      </c>
      <c r="UV22" s="43">
        <v>0</v>
      </c>
      <c r="UW22" s="43">
        <v>0</v>
      </c>
      <c r="UX22" s="43">
        <v>37</v>
      </c>
      <c r="UY22" s="43">
        <v>40</v>
      </c>
      <c r="UZ22" s="43">
        <v>40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6549865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31.3</v>
      </c>
      <c r="XO22" s="43">
        <v>33.5</v>
      </c>
      <c r="XR22" s="43">
        <v>34.4</v>
      </c>
      <c r="XS22" s="43">
        <v>35</v>
      </c>
      <c r="XT22" s="43">
        <v>36.1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</v>
      </c>
      <c r="YE22" s="43">
        <v>0</v>
      </c>
      <c r="YF22" s="43">
        <v>0</v>
      </c>
      <c r="YG22" s="43">
        <v>20664</v>
      </c>
      <c r="YH22" s="43">
        <v>11982</v>
      </c>
      <c r="YI22" s="43">
        <v>20659</v>
      </c>
      <c r="YJ22" s="43">
        <v>11866</v>
      </c>
      <c r="YK22" s="43">
        <v>20689</v>
      </c>
      <c r="YL22" s="43">
        <v>11953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15920</v>
      </c>
      <c r="YU22" s="43">
        <v>3184</v>
      </c>
      <c r="YV22" s="43">
        <v>5</v>
      </c>
      <c r="YW22" s="43">
        <v>0.48699999999999999</v>
      </c>
      <c r="YX22" s="43">
        <v>8715</v>
      </c>
      <c r="YY22" s="43">
        <v>2.3199999999999998</v>
      </c>
      <c r="YZ22" s="43">
        <v>0.5</v>
      </c>
      <c r="ZA22" s="43">
        <v>0</v>
      </c>
      <c r="ZB22" s="43">
        <v>0.03</v>
      </c>
      <c r="ZD22" s="43">
        <v>0</v>
      </c>
      <c r="ZE22" s="43">
        <v>59</v>
      </c>
      <c r="ZF22" s="43">
        <v>29.5</v>
      </c>
      <c r="ZG22" s="43">
        <v>0</v>
      </c>
      <c r="ZH22" s="43">
        <v>26.3</v>
      </c>
      <c r="ZI22" s="43">
        <v>24</v>
      </c>
      <c r="ZJ22" s="43">
        <v>31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68.099999999999994</v>
      </c>
      <c r="AAN22" s="43">
        <v>68.599999999999994</v>
      </c>
      <c r="AAO22" s="43">
        <v>65.8</v>
      </c>
      <c r="AAP22" s="43">
        <v>64.099999999999994</v>
      </c>
      <c r="AAQ22" s="43">
        <v>69</v>
      </c>
      <c r="AAR22" s="43">
        <v>66.099999999999994</v>
      </c>
      <c r="AAS22" s="43">
        <v>62.8</v>
      </c>
      <c r="AAT22" s="43">
        <v>64.5</v>
      </c>
      <c r="AAU22" s="43">
        <v>65.2</v>
      </c>
      <c r="AAV22" s="43">
        <v>68.3</v>
      </c>
      <c r="AAW22" s="43">
        <v>68.7</v>
      </c>
      <c r="AAX22" s="43">
        <v>64.7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9278.1</v>
      </c>
      <c r="ACJ22" s="43">
        <v>8767.4</v>
      </c>
      <c r="ACK22" s="43">
        <v>9277.9</v>
      </c>
      <c r="ACL22" s="43">
        <v>9193.2000000000007</v>
      </c>
      <c r="ACM22" s="43">
        <v>9278</v>
      </c>
      <c r="ACN22" s="43">
        <v>9278.1</v>
      </c>
      <c r="ACO22" s="43">
        <v>9277.9</v>
      </c>
      <c r="ACP22" s="43">
        <v>9278</v>
      </c>
      <c r="ACQ22" s="43">
        <v>9277.9</v>
      </c>
      <c r="ACR22" s="43">
        <v>9278</v>
      </c>
      <c r="ACS22" s="43">
        <v>9278</v>
      </c>
      <c r="ACT22" s="43">
        <v>9278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0.56299999999999994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38600.300000000003</v>
      </c>
      <c r="APJ22" s="43">
        <v>0</v>
      </c>
      <c r="APK22" s="43">
        <v>11495.9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7674</v>
      </c>
      <c r="APU22" s="43" t="s">
        <v>7713</v>
      </c>
      <c r="APV22" s="43" t="s">
        <v>7714</v>
      </c>
      <c r="APW22" s="43" t="s">
        <v>7714</v>
      </c>
      <c r="APX22" s="43" t="s">
        <v>7715</v>
      </c>
      <c r="APY22" s="43" t="s">
        <v>7715</v>
      </c>
      <c r="APZ22" s="43" t="s">
        <v>7714</v>
      </c>
      <c r="AQA22" s="43" t="s">
        <v>7716</v>
      </c>
      <c r="AQB22" s="43" t="s">
        <v>7714</v>
      </c>
      <c r="AQC22" s="43" t="s">
        <v>7716</v>
      </c>
      <c r="AQD22" s="43" t="s">
        <v>7714</v>
      </c>
      <c r="AQE22" s="43" t="s">
        <v>7714</v>
      </c>
      <c r="AQF22" s="43" t="s">
        <v>7714</v>
      </c>
      <c r="AQG22" s="43" t="s">
        <v>7714</v>
      </c>
      <c r="AQH22" s="43" t="s">
        <v>7717</v>
      </c>
      <c r="AQI22" s="43" t="s">
        <v>7715</v>
      </c>
      <c r="AQJ22" s="43" t="s">
        <v>7714</v>
      </c>
      <c r="AQK22" s="43" t="s">
        <v>7718</v>
      </c>
      <c r="AQL22" s="43" t="s">
        <v>7714</v>
      </c>
      <c r="AQM22" s="43" t="s">
        <v>7718</v>
      </c>
      <c r="AQN22" s="43" t="s">
        <v>7716</v>
      </c>
      <c r="AQO22" s="43" t="s">
        <v>7714</v>
      </c>
      <c r="AQP22" s="43" t="s">
        <v>7714</v>
      </c>
      <c r="AQQ22" s="43" t="s">
        <v>7719</v>
      </c>
      <c r="AQR22" s="43" t="s">
        <v>7714</v>
      </c>
      <c r="AQS22" s="43" t="s">
        <v>7716</v>
      </c>
      <c r="AQT22" s="43" t="s">
        <v>7714</v>
      </c>
      <c r="AQU22" s="43" t="s">
        <v>7714</v>
      </c>
      <c r="AQV22" s="43" t="s">
        <v>7720</v>
      </c>
      <c r="AQW22" s="43" t="s">
        <v>7714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1719</v>
      </c>
      <c r="ATE22" s="43">
        <v>-1</v>
      </c>
      <c r="ATF22" s="43">
        <v>2</v>
      </c>
      <c r="ATG22" s="43">
        <v>1</v>
      </c>
      <c r="ATH22" s="43" t="s">
        <v>7703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7703</v>
      </c>
      <c r="ATP22" s="43">
        <v>3796</v>
      </c>
      <c r="ATQ22" s="43">
        <v>1</v>
      </c>
      <c r="ATR22" s="43">
        <v>1607040000000</v>
      </c>
      <c r="ATS22" s="43" t="s">
        <v>7703</v>
      </c>
      <c r="ATT22" s="43" t="s">
        <v>7703</v>
      </c>
      <c r="ATU22" s="43" t="s">
        <v>7703</v>
      </c>
      <c r="ATV22" s="43">
        <v>0.01</v>
      </c>
      <c r="ATW22" s="43">
        <v>6.73</v>
      </c>
      <c r="ATX22" s="43">
        <v>4</v>
      </c>
      <c r="ATY22" s="43" t="s">
        <v>7703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8058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50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24.3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3402</v>
      </c>
      <c r="ITX22" s="43">
        <v>0</v>
      </c>
      <c r="IUA22" s="43">
        <v>0.95</v>
      </c>
      <c r="IUB22" s="43">
        <v>0.97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12.1</v>
      </c>
      <c r="IUJ22" s="43">
        <v>2.9</v>
      </c>
      <c r="IUK22" s="43">
        <v>-49.929999999999993</v>
      </c>
      <c r="IUL22" s="43">
        <v>4.04</v>
      </c>
      <c r="IUM22" s="43">
        <v>4.9500000000000002E-2</v>
      </c>
      <c r="IUN22" s="43">
        <v>0.67272727272727273</v>
      </c>
      <c r="IUO22" s="43">
        <v>0</v>
      </c>
      <c r="IUP22" s="43">
        <v>0.72</v>
      </c>
      <c r="IUQ22" s="43">
        <v>2250</v>
      </c>
      <c r="IUR22" s="43">
        <v>0</v>
      </c>
      <c r="IUS22" s="43">
        <v>0</v>
      </c>
      <c r="IUT22" s="43">
        <v>0.03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309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364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363</v>
      </c>
      <c r="IWX22" s="43">
        <v>366</v>
      </c>
      <c r="IWY22" s="43">
        <v>363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371</v>
      </c>
      <c r="IXI22" s="43">
        <v>364</v>
      </c>
      <c r="IXJ22" s="43">
        <v>367</v>
      </c>
      <c r="IXK22" s="43">
        <v>360</v>
      </c>
      <c r="IXL22" s="43">
        <v>360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495</v>
      </c>
      <c r="IXS22" s="43">
        <v>495</v>
      </c>
      <c r="IXT22" s="43">
        <v>496</v>
      </c>
      <c r="IXU22" s="43">
        <v>495</v>
      </c>
      <c r="IXV22" s="43">
        <v>495</v>
      </c>
      <c r="IXW22" s="43">
        <v>495</v>
      </c>
      <c r="IXX22" s="43">
        <v>496</v>
      </c>
      <c r="IXY22" s="43">
        <v>492</v>
      </c>
      <c r="IXZ22" s="43">
        <v>494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494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6032</v>
      </c>
      <c r="IYL22" s="43" t="s">
        <v>7676</v>
      </c>
      <c r="IYM22" s="43">
        <v>30</v>
      </c>
      <c r="IYN22" s="43">
        <v>45</v>
      </c>
      <c r="IYO22" s="43">
        <v>46</v>
      </c>
      <c r="IYP22" s="43">
        <v>46</v>
      </c>
      <c r="IYQ22" s="43">
        <v>46</v>
      </c>
      <c r="IYR22" s="43">
        <v>45</v>
      </c>
      <c r="IYS22" s="43">
        <v>45</v>
      </c>
      <c r="IYT22" s="43">
        <v>45</v>
      </c>
      <c r="IYU22" s="43">
        <v>45</v>
      </c>
      <c r="IYV22" s="43">
        <v>46</v>
      </c>
      <c r="IYW22" s="43">
        <v>46</v>
      </c>
      <c r="IYX22" s="43">
        <v>46</v>
      </c>
      <c r="IYY22" s="43">
        <v>46</v>
      </c>
      <c r="IYZ22" s="43">
        <v>45</v>
      </c>
      <c r="IZA22" s="43">
        <v>44</v>
      </c>
      <c r="IZB22" s="43">
        <v>43</v>
      </c>
      <c r="IZC22" s="43">
        <v>43</v>
      </c>
      <c r="IZD22" s="43">
        <v>46</v>
      </c>
      <c r="IZE22" s="43">
        <v>46</v>
      </c>
      <c r="IZF22" s="43">
        <v>46</v>
      </c>
      <c r="IZG22" s="43">
        <v>47</v>
      </c>
      <c r="IZH22" s="43">
        <v>26.17982113416943</v>
      </c>
      <c r="IZI22" s="43">
        <v>30.174766619447713</v>
      </c>
      <c r="IZJ22" s="43">
        <v>25.476598663977541</v>
      </c>
      <c r="IZK22" s="43">
        <v>27.077549086718882</v>
      </c>
      <c r="IZL22" s="43">
        <v>26.7812719795178</v>
      </c>
      <c r="IZM22" s="43">
        <v>28.028794220703286</v>
      </c>
      <c r="IZN22" s="43">
        <v>26.380967543712767</v>
      </c>
      <c r="IZO22" s="43">
        <v>27.484076369757329</v>
      </c>
      <c r="IZP22" s="43">
        <v>25.483087545720956</v>
      </c>
      <c r="IZQ22" s="43">
        <v>20.982826171838141</v>
      </c>
      <c r="IZR22" s="43">
        <v>25.783279723296886</v>
      </c>
      <c r="IZS22" s="43">
        <v>27.882617029110712</v>
      </c>
      <c r="IZT22" s="43">
        <v>27.07857934995446</v>
      </c>
      <c r="IZU22" s="43">
        <v>24.582561366032888</v>
      </c>
      <c r="IZV22" s="43">
        <v>21.9790629419185</v>
      </c>
      <c r="IZW22" s="43">
        <v>28.126569159233494</v>
      </c>
      <c r="IZX22" s="43">
        <v>26.678901495355788</v>
      </c>
      <c r="IZY22" s="43">
        <v>26.220322741560786</v>
      </c>
      <c r="IZZ22" s="43">
        <v>29.279019960696679</v>
      </c>
      <c r="JAA22" s="43">
        <v>24.485870229486608</v>
      </c>
      <c r="JAB22" s="43">
        <v>25.879310474204711</v>
      </c>
      <c r="JAC22" s="43">
        <v>27.380799328104686</v>
      </c>
      <c r="JAD22" s="43">
        <v>29.07887301148261</v>
      </c>
      <c r="JAE22" s="43">
        <v>27.879303836373303</v>
      </c>
      <c r="JAF22" s="43">
        <v>1049</v>
      </c>
      <c r="JAG22" s="43">
        <v>2294</v>
      </c>
      <c r="JAH22" s="43">
        <v>3079</v>
      </c>
      <c r="JAI22" s="43">
        <v>3151</v>
      </c>
      <c r="JAJ22" s="43">
        <v>3080</v>
      </c>
      <c r="JAK22" s="43">
        <v>3008</v>
      </c>
      <c r="JAL22" s="43">
        <v>1453</v>
      </c>
      <c r="JAM22" s="43">
        <v>1085</v>
      </c>
      <c r="JAN22" s="43">
        <v>3054</v>
      </c>
      <c r="JAO22" s="43">
        <v>3007</v>
      </c>
      <c r="JAP22" s="43">
        <v>1717</v>
      </c>
      <c r="JAQ22" s="43">
        <v>1112</v>
      </c>
      <c r="JAR22" s="43">
        <v>1322</v>
      </c>
      <c r="JAS22" s="43">
        <v>1362</v>
      </c>
      <c r="JAT22" s="43">
        <v>1146</v>
      </c>
      <c r="JAU22" s="43">
        <v>1182</v>
      </c>
      <c r="JAV22" s="43">
        <v>1023</v>
      </c>
      <c r="JAW22" s="43">
        <v>1446</v>
      </c>
      <c r="JAX22" s="43">
        <v>1131</v>
      </c>
      <c r="JAY22" s="43">
        <v>1516</v>
      </c>
      <c r="JAZ22" s="43">
        <v>1013</v>
      </c>
      <c r="JBA22" s="43">
        <v>1110</v>
      </c>
      <c r="JBB22" s="43">
        <v>3226</v>
      </c>
      <c r="JBC22" s="43">
        <v>1115</v>
      </c>
      <c r="JBE22" s="43">
        <v>0</v>
      </c>
      <c r="JBF22" s="43">
        <v>1</v>
      </c>
      <c r="JBR22" s="43">
        <v>31.4</v>
      </c>
      <c r="JBS22" s="43">
        <v>31.1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952</v>
      </c>
      <c r="JCH22" s="43">
        <v>0</v>
      </c>
      <c r="JCI22" s="43">
        <v>0</v>
      </c>
      <c r="JCJ22" s="43">
        <v>0</v>
      </c>
      <c r="JCK22" s="43">
        <v>28.8</v>
      </c>
      <c r="JCL22" s="43">
        <v>0</v>
      </c>
      <c r="JCM22" s="43">
        <v>0</v>
      </c>
      <c r="JCN22" s="43">
        <v>0</v>
      </c>
      <c r="JCO22" s="43">
        <v>1.55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R22" s="43">
        <v>2902</v>
      </c>
      <c r="JES22" s="43">
        <v>1</v>
      </c>
      <c r="JEU22" s="43">
        <v>1</v>
      </c>
      <c r="JEV22" s="43">
        <v>2902</v>
      </c>
      <c r="JEW22" s="43">
        <v>1</v>
      </c>
      <c r="JEY22" s="43">
        <v>1</v>
      </c>
      <c r="JEZ22" s="43">
        <v>0</v>
      </c>
      <c r="JFA22" s="43">
        <v>7.61</v>
      </c>
      <c r="JFB22" s="43">
        <v>0</v>
      </c>
      <c r="JFC22" s="43">
        <v>7.69</v>
      </c>
      <c r="JFD22" s="43">
        <v>0</v>
      </c>
      <c r="JFE22" s="43">
        <v>7.93</v>
      </c>
      <c r="JFF22" s="43">
        <v>0</v>
      </c>
      <c r="JFG22" s="43">
        <v>7.71</v>
      </c>
      <c r="JFH22" s="43">
        <v>0</v>
      </c>
      <c r="JFI22" s="43">
        <v>7.71</v>
      </c>
      <c r="JFJ22" s="43">
        <v>0</v>
      </c>
      <c r="JFK22" s="43">
        <v>7.58</v>
      </c>
      <c r="JFL22" s="43">
        <v>0</v>
      </c>
      <c r="JFM22" s="43">
        <v>7.82</v>
      </c>
      <c r="JFN22" s="43">
        <v>0</v>
      </c>
      <c r="JFO22" s="43">
        <v>7.73</v>
      </c>
      <c r="JFP22" s="43">
        <v>0</v>
      </c>
      <c r="JFQ22" s="43">
        <v>7.57</v>
      </c>
      <c r="JFR22" s="43">
        <v>0</v>
      </c>
      <c r="JFS22" s="43">
        <v>7.82</v>
      </c>
      <c r="JFT22" s="43">
        <v>0</v>
      </c>
      <c r="JFU22" s="43">
        <v>7.61</v>
      </c>
      <c r="JFV22" s="43">
        <v>0</v>
      </c>
      <c r="JFW22" s="43">
        <v>7.57</v>
      </c>
      <c r="JFX22" s="43">
        <v>0</v>
      </c>
      <c r="JFY22" s="43">
        <v>7.8</v>
      </c>
      <c r="JFZ22" s="43">
        <v>0</v>
      </c>
      <c r="JGA22" s="43">
        <v>7.84</v>
      </c>
      <c r="JGB22" s="43">
        <v>0</v>
      </c>
      <c r="JGC22" s="43">
        <v>7.7</v>
      </c>
      <c r="JGD22" s="43">
        <v>0</v>
      </c>
      <c r="JGE22" s="43">
        <v>7.86</v>
      </c>
      <c r="JGF22" s="43">
        <v>0</v>
      </c>
      <c r="JGG22" s="43">
        <v>8.07</v>
      </c>
      <c r="JGH22" s="43">
        <v>0</v>
      </c>
      <c r="JGI22" s="43">
        <v>7.76</v>
      </c>
      <c r="JGJ22" s="43">
        <v>0</v>
      </c>
      <c r="JGK22" s="43">
        <v>7.86</v>
      </c>
      <c r="JGL22" s="43">
        <v>0</v>
      </c>
      <c r="JGM22" s="43">
        <v>8.1</v>
      </c>
      <c r="JGN22" s="43">
        <v>0</v>
      </c>
      <c r="JGO22" s="43">
        <v>7.35</v>
      </c>
      <c r="JGP22" s="43">
        <v>0</v>
      </c>
      <c r="JGQ22" s="43">
        <v>7.52</v>
      </c>
      <c r="JGR22" s="43">
        <v>0</v>
      </c>
      <c r="JGS22" s="43">
        <v>7.4</v>
      </c>
      <c r="JGT22" s="43">
        <v>0</v>
      </c>
      <c r="JGU22" s="43">
        <v>7.97</v>
      </c>
      <c r="JGV22" s="43">
        <v>0</v>
      </c>
      <c r="JGW22" s="43">
        <v>-0.09</v>
      </c>
      <c r="JGX22" s="43">
        <v>0</v>
      </c>
      <c r="JGY22" s="43">
        <v>-0.21</v>
      </c>
      <c r="JGZ22" s="43">
        <v>0</v>
      </c>
      <c r="JHA22" s="43">
        <v>-0.32</v>
      </c>
      <c r="JHB22" s="43">
        <v>0</v>
      </c>
      <c r="JHC22" s="43">
        <v>0</v>
      </c>
      <c r="JHD22" s="43">
        <v>0</v>
      </c>
      <c r="JHE22" s="43">
        <v>0</v>
      </c>
      <c r="JHF22" s="43">
        <v>0</v>
      </c>
      <c r="JHG22" s="43">
        <v>-0.12</v>
      </c>
      <c r="JHH22" s="43">
        <v>0</v>
      </c>
      <c r="JHI22" s="43">
        <v>-0.25</v>
      </c>
      <c r="JHJ22" s="43">
        <v>0</v>
      </c>
      <c r="JHK22" s="43">
        <v>-0.2</v>
      </c>
      <c r="JHL22" s="43">
        <v>0</v>
      </c>
      <c r="JHM22" s="43">
        <v>0.06</v>
      </c>
      <c r="JHN22" s="43">
        <v>0</v>
      </c>
      <c r="JHO22" s="43">
        <v>0.12</v>
      </c>
      <c r="JHP22" s="43">
        <v>0</v>
      </c>
      <c r="JHQ22" s="43">
        <v>-0.26</v>
      </c>
      <c r="JHR22" s="43">
        <v>0</v>
      </c>
      <c r="JHS22" s="43">
        <v>0</v>
      </c>
      <c r="JHT22" s="43">
        <v>0</v>
      </c>
      <c r="JHU22" s="43">
        <v>-7.0000000000000007E-2</v>
      </c>
      <c r="JHV22" s="43">
        <v>0</v>
      </c>
      <c r="JHW22" s="43">
        <v>0.28000000000000003</v>
      </c>
      <c r="JHX22" s="43">
        <v>0</v>
      </c>
      <c r="JHY22" s="43">
        <v>-0.32</v>
      </c>
      <c r="JHZ22" s="43">
        <v>0</v>
      </c>
      <c r="JIA22" s="43">
        <v>-0.05</v>
      </c>
      <c r="JIB22" s="43">
        <v>0</v>
      </c>
      <c r="JIC22" s="43">
        <v>-0.28000000000000003</v>
      </c>
      <c r="JID22" s="43">
        <v>0</v>
      </c>
      <c r="JIE22" s="43">
        <v>-7.0000000000000007E-2</v>
      </c>
      <c r="JIF22" s="43">
        <v>0</v>
      </c>
      <c r="JIG22" s="43">
        <v>0.33</v>
      </c>
      <c r="JIH22" s="43">
        <v>0</v>
      </c>
      <c r="JII22" s="43">
        <v>-0.31</v>
      </c>
      <c r="JIJ22" s="43">
        <v>0</v>
      </c>
      <c r="JIK22" s="43">
        <v>-0.45</v>
      </c>
      <c r="JIL22" s="43">
        <v>0</v>
      </c>
      <c r="JIM22" s="43">
        <v>-0.18</v>
      </c>
      <c r="JIN22" s="43">
        <v>0</v>
      </c>
      <c r="JIO22" s="43">
        <v>-0.5</v>
      </c>
      <c r="JIP22" s="43">
        <v>0</v>
      </c>
      <c r="JIQ22" s="43">
        <v>0.15</v>
      </c>
      <c r="JIR22" s="43">
        <v>0</v>
      </c>
      <c r="JIS22" s="43">
        <v>7.74</v>
      </c>
      <c r="JIT22" s="43">
        <v>0</v>
      </c>
      <c r="JIU22" s="43">
        <v>7.75</v>
      </c>
      <c r="JIV22" s="43">
        <v>0</v>
      </c>
      <c r="JIW22" s="43">
        <v>7.83</v>
      </c>
      <c r="JIX22" s="43">
        <v>0</v>
      </c>
      <c r="JIY22" s="43">
        <v>7.78</v>
      </c>
      <c r="JIZ22" s="43">
        <v>0</v>
      </c>
      <c r="JJA22" s="43">
        <v>7.73</v>
      </c>
      <c r="JJB22" s="43">
        <v>0</v>
      </c>
      <c r="JJC22" s="43">
        <v>7.63</v>
      </c>
      <c r="JJD22" s="43">
        <v>0</v>
      </c>
      <c r="JJE22" s="43">
        <v>7.8</v>
      </c>
      <c r="JJF22" s="43">
        <v>0</v>
      </c>
      <c r="JJG22" s="43">
        <v>7.97</v>
      </c>
      <c r="JJH22" s="43">
        <v>0</v>
      </c>
      <c r="JJI22" s="43">
        <v>8.07</v>
      </c>
      <c r="JJJ22" s="43">
        <v>0</v>
      </c>
      <c r="JJK22" s="43">
        <v>7.71</v>
      </c>
      <c r="JJL22" s="43">
        <v>0</v>
      </c>
      <c r="JJM22" s="43">
        <v>7.86</v>
      </c>
      <c r="JJN22" s="43">
        <v>0</v>
      </c>
      <c r="JJO22" s="43">
        <v>7.76</v>
      </c>
      <c r="JJP22" s="43">
        <v>0</v>
      </c>
      <c r="JJQ22" s="43">
        <v>7.83</v>
      </c>
      <c r="JJR22" s="43">
        <v>0</v>
      </c>
      <c r="JJS22" s="43">
        <v>7.9</v>
      </c>
      <c r="JJT22" s="43">
        <v>0</v>
      </c>
      <c r="JJU22" s="43">
        <v>7.88</v>
      </c>
      <c r="JJV22" s="43">
        <v>0</v>
      </c>
      <c r="JJW22" s="43">
        <v>7.82</v>
      </c>
      <c r="JJX22" s="43">
        <v>0</v>
      </c>
      <c r="JJY22" s="43">
        <v>7.77</v>
      </c>
      <c r="JJZ22" s="43">
        <v>0</v>
      </c>
      <c r="JKA22" s="43">
        <v>7.76</v>
      </c>
      <c r="JKB22" s="43">
        <v>0</v>
      </c>
      <c r="JKC22" s="43">
        <v>7.77</v>
      </c>
      <c r="JKD22" s="43">
        <v>0</v>
      </c>
      <c r="JKE22" s="43">
        <v>7.86</v>
      </c>
      <c r="JKF22" s="43">
        <v>0</v>
      </c>
      <c r="JKG22" s="43">
        <v>7.4</v>
      </c>
      <c r="JKH22" s="43">
        <v>0</v>
      </c>
      <c r="JKI22" s="43">
        <v>7.63</v>
      </c>
      <c r="JKJ22" s="43">
        <v>0</v>
      </c>
      <c r="JKK22" s="43">
        <v>7.4</v>
      </c>
      <c r="JKL22" s="43">
        <v>0</v>
      </c>
      <c r="JKM22" s="43">
        <v>7.68</v>
      </c>
      <c r="JKN22" s="43">
        <v>0</v>
      </c>
      <c r="JKO22" s="43">
        <v>-0.27</v>
      </c>
      <c r="JKP22" s="43">
        <v>0</v>
      </c>
      <c r="JKQ22" s="43">
        <v>-0.32</v>
      </c>
      <c r="JKR22" s="43">
        <v>0</v>
      </c>
      <c r="JKS22" s="43">
        <v>-0.04</v>
      </c>
      <c r="JKT22" s="43">
        <v>0</v>
      </c>
      <c r="JKU22" s="43">
        <v>-0.12</v>
      </c>
      <c r="JKV22" s="43">
        <v>0</v>
      </c>
      <c r="JKW22" s="43">
        <v>0.03</v>
      </c>
      <c r="JKX22" s="43">
        <v>0</v>
      </c>
      <c r="JKY22" s="43">
        <v>-0.16</v>
      </c>
      <c r="JKZ22" s="43">
        <v>0</v>
      </c>
      <c r="JLA22" s="43">
        <v>-0.32</v>
      </c>
      <c r="JLB22" s="43">
        <v>0</v>
      </c>
      <c r="JLC22" s="43">
        <v>-7.0000000000000007E-2</v>
      </c>
      <c r="JLD22" s="43">
        <v>0</v>
      </c>
      <c r="JLE22" s="43">
        <v>-0.06</v>
      </c>
      <c r="JLF22" s="43">
        <v>0</v>
      </c>
      <c r="JLG22" s="43">
        <v>-0.24</v>
      </c>
      <c r="JLH22" s="43">
        <v>0</v>
      </c>
      <c r="JLI22" s="43">
        <v>0.08</v>
      </c>
      <c r="JLJ22" s="43">
        <v>0</v>
      </c>
      <c r="JLK22" s="43">
        <v>-0.2</v>
      </c>
      <c r="JLL22" s="43">
        <v>0</v>
      </c>
      <c r="JLM22" s="43">
        <v>-0.33</v>
      </c>
      <c r="JLN22" s="43">
        <v>0</v>
      </c>
      <c r="JLO22" s="43">
        <v>0.27</v>
      </c>
      <c r="JLP22" s="43">
        <v>0</v>
      </c>
      <c r="JLQ22" s="43">
        <v>-0.08</v>
      </c>
      <c r="JLR22" s="43">
        <v>0</v>
      </c>
      <c r="JLS22" s="43">
        <v>-0.25</v>
      </c>
      <c r="JLT22" s="43">
        <v>0</v>
      </c>
      <c r="JLU22" s="43">
        <v>-0.33</v>
      </c>
      <c r="JLV22" s="43">
        <v>0</v>
      </c>
      <c r="JLW22" s="43">
        <v>-0.26</v>
      </c>
      <c r="JLX22" s="43">
        <v>0</v>
      </c>
      <c r="JLY22" s="43">
        <v>-0.21</v>
      </c>
      <c r="JLZ22" s="43">
        <v>0</v>
      </c>
      <c r="JMA22" s="43">
        <v>0.17</v>
      </c>
      <c r="JMB22" s="43">
        <v>0</v>
      </c>
      <c r="JMC22" s="43">
        <v>-0.5</v>
      </c>
      <c r="JMD22" s="43">
        <v>0</v>
      </c>
      <c r="JME22" s="43">
        <v>-0.49</v>
      </c>
      <c r="JMF22" s="43">
        <v>0</v>
      </c>
      <c r="JMG22" s="43">
        <v>-0.4</v>
      </c>
      <c r="JMH22" s="43">
        <v>0</v>
      </c>
      <c r="JMI22" s="43">
        <v>-0.19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</v>
      </c>
      <c r="JMZ22" s="43">
        <v>0</v>
      </c>
      <c r="JNA22" s="43">
        <v>0</v>
      </c>
      <c r="JNB22" s="43">
        <v>0</v>
      </c>
      <c r="JNC22" s="43">
        <v>0.96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54.2</v>
      </c>
      <c r="JNY22" s="112">
        <v>0</v>
      </c>
      <c r="JNZ22" s="112">
        <v>0</v>
      </c>
      <c r="JOA22" s="112" t="s">
        <v>138</v>
      </c>
    </row>
    <row r="23" spans="1:6089 6180:7151" ht="15" customHeight="1" x14ac:dyDescent="0.2">
      <c r="A23" s="205">
        <v>18</v>
      </c>
      <c r="C23" s="81">
        <v>40</v>
      </c>
      <c r="D23" s="43">
        <v>1</v>
      </c>
      <c r="E23" s="43">
        <v>0</v>
      </c>
      <c r="F23" s="43" t="s">
        <v>8272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-1</v>
      </c>
      <c r="S23" s="43">
        <v>0</v>
      </c>
      <c r="T23" s="43">
        <v>6.86</v>
      </c>
      <c r="U23" s="43">
        <v>0</v>
      </c>
      <c r="V23" s="43">
        <v>0</v>
      </c>
      <c r="W23" s="43">
        <v>0.96</v>
      </c>
      <c r="X23" s="43">
        <v>28.1</v>
      </c>
      <c r="Y23" s="43">
        <v>0</v>
      </c>
      <c r="AC23" s="43">
        <v>0</v>
      </c>
      <c r="AD23" s="43">
        <v>10.8</v>
      </c>
      <c r="AE23" s="43">
        <v>0</v>
      </c>
      <c r="AF23" s="43">
        <v>0</v>
      </c>
      <c r="AG23" s="43">
        <v>0.04</v>
      </c>
      <c r="AH23" s="43">
        <v>0.17</v>
      </c>
      <c r="AI23" s="43">
        <v>0.05</v>
      </c>
      <c r="AJ23" s="43">
        <v>0</v>
      </c>
      <c r="AK23" s="43">
        <v>0</v>
      </c>
      <c r="AL23" s="43">
        <v>0</v>
      </c>
      <c r="AM23" s="43" t="s">
        <v>7704</v>
      </c>
      <c r="AN23" s="43">
        <v>2042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-964</v>
      </c>
      <c r="CN23" s="43">
        <v>0</v>
      </c>
      <c r="CO23" s="43">
        <v>-963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0.02</v>
      </c>
      <c r="EV23" s="43">
        <v>0.01</v>
      </c>
      <c r="FA23" s="43">
        <v>35885725</v>
      </c>
      <c r="FB23" s="43">
        <v>0</v>
      </c>
      <c r="FC23" s="43">
        <v>9972387</v>
      </c>
      <c r="FD23" s="43">
        <v>473940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49</v>
      </c>
      <c r="FL23" s="43">
        <v>755</v>
      </c>
      <c r="FM23" s="43">
        <v>518</v>
      </c>
      <c r="FN23" s="43">
        <v>518</v>
      </c>
      <c r="FO23" s="43">
        <v>518</v>
      </c>
      <c r="FP23" s="43">
        <v>518</v>
      </c>
      <c r="FQ23" s="43">
        <v>45</v>
      </c>
      <c r="FR23" s="43">
        <v>518</v>
      </c>
      <c r="FS23" s="43">
        <v>9482</v>
      </c>
      <c r="FT23" s="43">
        <v>9482</v>
      </c>
      <c r="FU23" s="43">
        <v>9482</v>
      </c>
      <c r="FW23" s="43">
        <v>1149</v>
      </c>
      <c r="FY23" s="43">
        <v>55.3</v>
      </c>
      <c r="FZ23" s="43">
        <v>0</v>
      </c>
      <c r="GA23" s="43">
        <v>55</v>
      </c>
      <c r="GB23" s="43">
        <v>30.8</v>
      </c>
      <c r="GC23" s="43">
        <v>8</v>
      </c>
      <c r="GD23" s="43">
        <v>65</v>
      </c>
      <c r="GE23" s="43">
        <v>28.6</v>
      </c>
      <c r="GF23" s="43">
        <v>0</v>
      </c>
      <c r="GG23" s="43">
        <v>28.1</v>
      </c>
      <c r="GH23" s="43">
        <v>28.1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47.8</v>
      </c>
      <c r="GO23" s="43">
        <v>0</v>
      </c>
      <c r="GP23" s="43">
        <v>30</v>
      </c>
      <c r="GQ23" s="43">
        <v>4</v>
      </c>
      <c r="GR23" s="43">
        <v>0</v>
      </c>
      <c r="GS23" s="43">
        <v>75</v>
      </c>
      <c r="GT23" s="43">
        <v>59.9</v>
      </c>
      <c r="GU23" s="43">
        <v>0</v>
      </c>
      <c r="GV23" s="43">
        <v>80</v>
      </c>
      <c r="GW23" s="43">
        <v>6.9</v>
      </c>
      <c r="GX23" s="43">
        <v>0</v>
      </c>
      <c r="GY23" s="43">
        <v>6.7</v>
      </c>
      <c r="GZ23" s="43">
        <v>6.7</v>
      </c>
      <c r="HA23" s="43">
        <v>0</v>
      </c>
      <c r="HB23" s="43">
        <v>7.2</v>
      </c>
      <c r="HC23" s="43">
        <v>7.2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85</v>
      </c>
      <c r="HU23" s="43">
        <v>32.9</v>
      </c>
      <c r="HV23" s="43">
        <v>27.3</v>
      </c>
      <c r="HW23" s="43">
        <v>10.9</v>
      </c>
      <c r="HX23" s="43">
        <v>4</v>
      </c>
      <c r="HY23" s="43">
        <v>6.7</v>
      </c>
      <c r="HZ23" s="43">
        <v>7.2</v>
      </c>
      <c r="IA23" s="43">
        <v>10.1</v>
      </c>
      <c r="IB23" s="43">
        <v>9.3000000000000007</v>
      </c>
      <c r="IC23" s="43">
        <v>9.4</v>
      </c>
      <c r="ID23" s="43">
        <v>0</v>
      </c>
      <c r="IE23" s="43">
        <v>0</v>
      </c>
      <c r="IF23" s="43">
        <v>0</v>
      </c>
      <c r="IG23" s="43">
        <v>0</v>
      </c>
      <c r="IH23" s="43">
        <v>2.1</v>
      </c>
      <c r="II23" s="43">
        <v>8.6</v>
      </c>
      <c r="IJ23" s="43">
        <v>6.9</v>
      </c>
      <c r="IK23" s="43">
        <v>6.9</v>
      </c>
      <c r="IL23" s="43">
        <v>6.9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4.3</v>
      </c>
      <c r="KZ23" s="43">
        <v>0.8</v>
      </c>
      <c r="LA23" s="43">
        <v>8.6999999999999993</v>
      </c>
      <c r="LB23" s="43">
        <v>13.1</v>
      </c>
      <c r="LC23" s="43">
        <v>17.399999999999999</v>
      </c>
      <c r="LD23" s="43">
        <v>21.8</v>
      </c>
      <c r="LE23" s="43">
        <v>20.3</v>
      </c>
      <c r="LF23" s="43">
        <v>5.3</v>
      </c>
      <c r="LG23" s="43">
        <v>19.8</v>
      </c>
      <c r="LH23" s="43">
        <v>6.4</v>
      </c>
      <c r="LI23" s="43">
        <v>0</v>
      </c>
      <c r="LJ23" s="43">
        <v>0</v>
      </c>
      <c r="LK23" s="43">
        <v>4.3</v>
      </c>
      <c r="LL23" s="43">
        <v>0.8</v>
      </c>
      <c r="LM23" s="43">
        <v>1</v>
      </c>
      <c r="LN23" s="43">
        <v>0</v>
      </c>
      <c r="LO23" s="43">
        <v>8.6999999999999993</v>
      </c>
      <c r="LP23" s="43">
        <v>0</v>
      </c>
      <c r="LQ23" s="43">
        <v>13.1</v>
      </c>
      <c r="LR23" s="43">
        <v>0</v>
      </c>
      <c r="LS23" s="43">
        <v>17.399999999999999</v>
      </c>
      <c r="LT23" s="43">
        <v>0</v>
      </c>
      <c r="LU23" s="43">
        <v>21.8</v>
      </c>
      <c r="LV23" s="43">
        <v>1</v>
      </c>
      <c r="LW23" s="43">
        <v>20.3</v>
      </c>
      <c r="LX23" s="43">
        <v>1</v>
      </c>
      <c r="LY23" s="43">
        <v>5.3</v>
      </c>
      <c r="LZ23" s="43">
        <v>1</v>
      </c>
      <c r="MA23" s="43">
        <v>19.8</v>
      </c>
      <c r="MB23" s="43">
        <v>1</v>
      </c>
      <c r="MC23" s="43">
        <v>6.4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9457</v>
      </c>
      <c r="QA23" s="43">
        <v>20</v>
      </c>
      <c r="QB23" s="43">
        <v>1</v>
      </c>
      <c r="QC23" s="43">
        <v>4926</v>
      </c>
      <c r="QD23" s="43">
        <v>0</v>
      </c>
      <c r="QE23" s="43">
        <v>0</v>
      </c>
      <c r="QF23" s="43">
        <v>3334</v>
      </c>
      <c r="QG23" s="43">
        <v>-2.2999999999999998</v>
      </c>
      <c r="QH23" s="43">
        <v>20.2</v>
      </c>
      <c r="QI23" s="43">
        <v>134.4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0.8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399</v>
      </c>
      <c r="QX23" s="43">
        <v>399</v>
      </c>
      <c r="QY23" s="43">
        <v>0</v>
      </c>
      <c r="QZ23" s="43">
        <v>202.7</v>
      </c>
      <c r="RA23" s="43">
        <v>100</v>
      </c>
      <c r="RB23" s="43">
        <v>150</v>
      </c>
      <c r="RC23" s="43">
        <v>0</v>
      </c>
      <c r="RD23" s="43">
        <v>14.3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6.8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141.4</v>
      </c>
      <c r="SE23" s="43">
        <v>0</v>
      </c>
      <c r="SF23" s="43">
        <v>0</v>
      </c>
      <c r="SG23" s="43">
        <v>1</v>
      </c>
      <c r="SH23" s="43">
        <v>0.2</v>
      </c>
      <c r="SI23" s="43">
        <v>0</v>
      </c>
      <c r="SJ23" s="43">
        <v>2.76</v>
      </c>
      <c r="SK23" s="43">
        <v>2.0299999999999998</v>
      </c>
      <c r="SL23" s="43">
        <v>63</v>
      </c>
      <c r="SM23" s="43">
        <v>73</v>
      </c>
      <c r="SN23" s="43">
        <v>59</v>
      </c>
      <c r="SO23" s="43">
        <v>22.1</v>
      </c>
      <c r="SP23" s="43">
        <v>1609138439378</v>
      </c>
      <c r="SQ23" s="43">
        <v>0</v>
      </c>
      <c r="SR23" s="43">
        <v>48</v>
      </c>
      <c r="SS23" s="43">
        <v>1</v>
      </c>
      <c r="ST23" s="43">
        <v>0</v>
      </c>
      <c r="SU23" s="43">
        <v>3.9</v>
      </c>
      <c r="SV23" s="43">
        <v>15.8</v>
      </c>
      <c r="SW23" s="43">
        <v>0</v>
      </c>
      <c r="SX23" s="43">
        <v>9.49</v>
      </c>
      <c r="SY23" s="43">
        <v>0</v>
      </c>
      <c r="TA23" s="43">
        <v>2955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56</v>
      </c>
      <c r="TS23" s="43">
        <v>56</v>
      </c>
      <c r="TT23" s="43">
        <v>55</v>
      </c>
      <c r="TU23" s="43">
        <v>55</v>
      </c>
      <c r="TV23" s="43">
        <v>55</v>
      </c>
      <c r="TW23" s="43">
        <v>56</v>
      </c>
      <c r="TX23" s="43">
        <v>56</v>
      </c>
      <c r="TY23" s="43">
        <v>58</v>
      </c>
      <c r="TZ23" s="43">
        <v>54</v>
      </c>
      <c r="UA23" s="43">
        <v>55</v>
      </c>
      <c r="UB23" s="43">
        <v>56</v>
      </c>
      <c r="UC23" s="43">
        <v>58</v>
      </c>
      <c r="UD23" s="43">
        <v>55</v>
      </c>
      <c r="UE23" s="43">
        <v>55</v>
      </c>
      <c r="UF23" s="43">
        <v>54</v>
      </c>
      <c r="UG23" s="43">
        <v>53</v>
      </c>
      <c r="UH23" s="43">
        <v>56</v>
      </c>
      <c r="UI23" s="43">
        <v>55</v>
      </c>
      <c r="UJ23" s="43">
        <v>56</v>
      </c>
      <c r="UK23" s="43">
        <v>55</v>
      </c>
      <c r="UL23" s="43">
        <v>55</v>
      </c>
      <c r="UM23" s="43">
        <v>55</v>
      </c>
      <c r="UN23" s="43">
        <v>58</v>
      </c>
      <c r="UO23" s="43">
        <v>56</v>
      </c>
      <c r="UP23" s="43">
        <v>55</v>
      </c>
      <c r="UQ23" s="43">
        <v>556</v>
      </c>
      <c r="UR23" s="43">
        <v>58</v>
      </c>
      <c r="US23" s="43">
        <v>561</v>
      </c>
      <c r="UT23" s="43">
        <v>53</v>
      </c>
      <c r="UU23" s="43">
        <v>552</v>
      </c>
      <c r="UV23" s="43">
        <v>0</v>
      </c>
      <c r="UW23" s="43">
        <v>0</v>
      </c>
      <c r="UX23" s="43">
        <v>39</v>
      </c>
      <c r="UY23" s="43">
        <v>38</v>
      </c>
      <c r="UZ23" s="43">
        <v>38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5818176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29.9</v>
      </c>
      <c r="XO23" s="43">
        <v>31.9</v>
      </c>
      <c r="XR23" s="43">
        <v>30.4</v>
      </c>
      <c r="XS23" s="43">
        <v>30.8</v>
      </c>
      <c r="XT23" s="43">
        <v>31.3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20670</v>
      </c>
      <c r="YH23" s="43">
        <v>11980</v>
      </c>
      <c r="YI23" s="43">
        <v>20655</v>
      </c>
      <c r="YJ23" s="43">
        <v>11874</v>
      </c>
      <c r="YK23" s="43">
        <v>20697</v>
      </c>
      <c r="YL23" s="43">
        <v>11954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2.0099999999999998</v>
      </c>
      <c r="YZ23" s="43">
        <v>0.6</v>
      </c>
      <c r="ZA23" s="43">
        <v>0</v>
      </c>
      <c r="ZB23" s="43">
        <v>0.04</v>
      </c>
      <c r="ZD23" s="43">
        <v>0</v>
      </c>
      <c r="ZE23" s="43">
        <v>59.9</v>
      </c>
      <c r="ZF23" s="43">
        <v>30</v>
      </c>
      <c r="ZG23" s="43">
        <v>0</v>
      </c>
      <c r="ZH23" s="43">
        <v>30.8</v>
      </c>
      <c r="ZI23" s="43">
        <v>28.6</v>
      </c>
      <c r="ZJ23" s="43">
        <v>31.6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69.5</v>
      </c>
      <c r="AAN23" s="43">
        <v>64.7</v>
      </c>
      <c r="AAO23" s="43">
        <v>59.2</v>
      </c>
      <c r="AAP23" s="43">
        <v>65.8</v>
      </c>
      <c r="AAQ23" s="43">
        <v>66.3</v>
      </c>
      <c r="AAR23" s="43">
        <v>68.7</v>
      </c>
      <c r="AAS23" s="43">
        <v>59.1</v>
      </c>
      <c r="AAT23" s="43">
        <v>66.7</v>
      </c>
      <c r="AAU23" s="43">
        <v>70</v>
      </c>
      <c r="AAV23" s="43">
        <v>68</v>
      </c>
      <c r="AAW23" s="43">
        <v>67.7</v>
      </c>
      <c r="AAX23" s="43">
        <v>69.3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9524.2000000000007</v>
      </c>
      <c r="ACJ23" s="43">
        <v>9524.1</v>
      </c>
      <c r="ACK23" s="43">
        <v>9524.1</v>
      </c>
      <c r="ACL23" s="43">
        <v>3992.7</v>
      </c>
      <c r="ACM23" s="43">
        <v>9524.2000000000007</v>
      </c>
      <c r="ACN23" s="43">
        <v>9524.2000000000007</v>
      </c>
      <c r="ACO23" s="43">
        <v>9524.2000000000007</v>
      </c>
      <c r="ACP23" s="43">
        <v>9524.2000000000007</v>
      </c>
      <c r="ACQ23" s="43">
        <v>9524.2000000000007</v>
      </c>
      <c r="ACR23" s="43">
        <v>9524.1</v>
      </c>
      <c r="ACS23" s="43">
        <v>9524.2000000000007</v>
      </c>
      <c r="ACT23" s="43">
        <v>9524.2000000000007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0.55800000000000005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38425.599999999999</v>
      </c>
      <c r="APJ23" s="43">
        <v>0</v>
      </c>
      <c r="APK23" s="43">
        <v>10916.9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7674</v>
      </c>
      <c r="APU23" s="43" t="s">
        <v>7684</v>
      </c>
      <c r="APV23" s="43" t="s">
        <v>7674</v>
      </c>
      <c r="APW23" s="43" t="s">
        <v>7705</v>
      </c>
      <c r="APX23" s="43" t="s">
        <v>7686</v>
      </c>
      <c r="APY23" s="43" t="s">
        <v>7711</v>
      </c>
      <c r="APZ23" s="43" t="s">
        <v>7662</v>
      </c>
      <c r="AQA23" s="43" t="s">
        <v>7707</v>
      </c>
      <c r="AQB23" s="43" t="s">
        <v>7689</v>
      </c>
      <c r="AQC23" s="43" t="s">
        <v>7690</v>
      </c>
      <c r="AQD23" s="43" t="s">
        <v>7691</v>
      </c>
      <c r="AQE23" s="43" t="s">
        <v>7666</v>
      </c>
      <c r="AQF23" s="43" t="s">
        <v>7691</v>
      </c>
      <c r="AQG23" s="43" t="s">
        <v>7674</v>
      </c>
      <c r="AQH23" s="43" t="s">
        <v>7693</v>
      </c>
      <c r="AQI23" s="43" t="s">
        <v>7694</v>
      </c>
      <c r="AQJ23" s="43" t="s">
        <v>7708</v>
      </c>
      <c r="AQK23" s="43" t="s">
        <v>7696</v>
      </c>
      <c r="AQL23" s="43" t="s">
        <v>7674</v>
      </c>
      <c r="AQM23" s="43" t="s">
        <v>7696</v>
      </c>
      <c r="AQN23" s="43" t="s">
        <v>7697</v>
      </c>
      <c r="AQO23" s="43" t="s">
        <v>7698</v>
      </c>
      <c r="AQP23" s="43" t="s">
        <v>7671</v>
      </c>
      <c r="AQQ23" s="43" t="s">
        <v>7712</v>
      </c>
      <c r="AQR23" s="43" t="s">
        <v>7700</v>
      </c>
      <c r="AQS23" s="43" t="s">
        <v>7710</v>
      </c>
      <c r="AQT23" s="43" t="s">
        <v>7691</v>
      </c>
      <c r="AQU23" s="43" t="s">
        <v>7698</v>
      </c>
      <c r="AQV23" s="43" t="s">
        <v>7701</v>
      </c>
      <c r="AQW23" s="43" t="s">
        <v>7702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1701</v>
      </c>
      <c r="ASA23" s="43">
        <v>33.21</v>
      </c>
      <c r="ASB23" s="43">
        <v>92</v>
      </c>
      <c r="ASC23" s="43">
        <v>653.89</v>
      </c>
      <c r="ASD23" s="43">
        <v>744</v>
      </c>
      <c r="ASE23" s="43">
        <v>780</v>
      </c>
      <c r="ASF23" s="43">
        <v>199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4181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31.89</v>
      </c>
      <c r="ATE23" s="43">
        <v>-1</v>
      </c>
      <c r="ATF23" s="43">
        <v>2</v>
      </c>
      <c r="ATG23" s="43">
        <v>1</v>
      </c>
      <c r="ATH23" s="43" t="s">
        <v>7703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7703</v>
      </c>
      <c r="ATP23" s="43">
        <v>3848</v>
      </c>
      <c r="ATQ23" s="43">
        <v>1</v>
      </c>
      <c r="ATR23" s="43">
        <v>1607385600000</v>
      </c>
      <c r="ATS23" s="43" t="s">
        <v>7703</v>
      </c>
      <c r="ATT23" s="43" t="s">
        <v>7703</v>
      </c>
      <c r="ATU23" s="43" t="s">
        <v>7703</v>
      </c>
      <c r="ATV23" s="43">
        <v>0.04</v>
      </c>
      <c r="ATW23" s="43">
        <v>5.56</v>
      </c>
      <c r="ATX23" s="43">
        <v>14</v>
      </c>
      <c r="ATY23" s="43" t="s">
        <v>7703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8058</v>
      </c>
      <c r="AVF23" s="43">
        <v>60</v>
      </c>
      <c r="AVK23" s="43">
        <v>8.58</v>
      </c>
      <c r="AVL23" s="43">
        <v>2</v>
      </c>
      <c r="AVM23" s="43">
        <v>2</v>
      </c>
      <c r="AVO23" s="43">
        <v>0</v>
      </c>
      <c r="AVP23" s="43">
        <v>0</v>
      </c>
      <c r="AVQ23" s="43">
        <v>49.99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0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0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0</v>
      </c>
      <c r="IUA23" s="43">
        <v>0.95</v>
      </c>
      <c r="IUB23" s="43">
        <v>0.96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</v>
      </c>
      <c r="IUJ23" s="43">
        <v>0</v>
      </c>
      <c r="IUK23" s="43">
        <v>-43.239999999999995</v>
      </c>
      <c r="IUL23" s="43">
        <v>4.0030000000000001</v>
      </c>
      <c r="IUM23" s="43">
        <v>5.2000000000000005E-2</v>
      </c>
      <c r="IUN23" s="43">
        <v>0.68345454545454531</v>
      </c>
      <c r="IUO23" s="43">
        <v>0</v>
      </c>
      <c r="IUP23" s="43">
        <v>0.72</v>
      </c>
      <c r="IUQ23" s="43">
        <v>0</v>
      </c>
      <c r="IUR23" s="43">
        <v>0</v>
      </c>
      <c r="IUS23" s="43">
        <v>0</v>
      </c>
      <c r="IUT23" s="43">
        <v>0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0</v>
      </c>
      <c r="IVL23" s="43">
        <v>0</v>
      </c>
      <c r="IVM23" s="43">
        <v>0</v>
      </c>
      <c r="IVN23" s="43">
        <v>14</v>
      </c>
      <c r="IVO23" s="43">
        <v>300</v>
      </c>
      <c r="IVP23" s="43">
        <v>68.569999999999993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364</v>
      </c>
      <c r="IWP23" s="43">
        <v>363</v>
      </c>
      <c r="IWQ23" s="43">
        <v>363</v>
      </c>
      <c r="IWR23" s="43">
        <v>360</v>
      </c>
      <c r="IWS23" s="43">
        <v>365</v>
      </c>
      <c r="IWT23" s="43">
        <v>363</v>
      </c>
      <c r="IWU23" s="43">
        <v>364</v>
      </c>
      <c r="IWV23" s="43">
        <v>367</v>
      </c>
      <c r="IWW23" s="43">
        <v>365</v>
      </c>
      <c r="IWX23" s="43">
        <v>366</v>
      </c>
      <c r="IWY23" s="43">
        <v>367</v>
      </c>
      <c r="IWZ23" s="43">
        <v>363</v>
      </c>
      <c r="IXA23" s="43">
        <v>362</v>
      </c>
      <c r="IXB23" s="43">
        <v>364</v>
      </c>
      <c r="IXC23" s="43">
        <v>364</v>
      </c>
      <c r="IXD23" s="43">
        <v>360</v>
      </c>
      <c r="IXE23" s="43">
        <v>360</v>
      </c>
      <c r="IXF23" s="43">
        <v>363</v>
      </c>
      <c r="IXG23" s="43">
        <v>367</v>
      </c>
      <c r="IXH23" s="43">
        <v>368</v>
      </c>
      <c r="IXI23" s="43">
        <v>365</v>
      </c>
      <c r="IXJ23" s="43">
        <v>367</v>
      </c>
      <c r="IXK23" s="43">
        <v>360</v>
      </c>
      <c r="IXL23" s="43">
        <v>363</v>
      </c>
      <c r="IXM23" s="43">
        <v>495</v>
      </c>
      <c r="IXN23" s="43">
        <v>495</v>
      </c>
      <c r="IXO23" s="43">
        <v>492</v>
      </c>
      <c r="IXP23" s="43">
        <v>494</v>
      </c>
      <c r="IXQ23" s="43">
        <v>495</v>
      </c>
      <c r="IXR23" s="43">
        <v>493</v>
      </c>
      <c r="IXS23" s="43">
        <v>495</v>
      </c>
      <c r="IXT23" s="43">
        <v>495</v>
      </c>
      <c r="IXU23" s="43">
        <v>495</v>
      </c>
      <c r="IXV23" s="43">
        <v>500</v>
      </c>
      <c r="IXW23" s="43">
        <v>495</v>
      </c>
      <c r="IXX23" s="43">
        <v>493</v>
      </c>
      <c r="IXY23" s="43">
        <v>495</v>
      </c>
      <c r="IXZ23" s="43">
        <v>495</v>
      </c>
      <c r="IYA23" s="43">
        <v>494</v>
      </c>
      <c r="IYB23" s="43">
        <v>492</v>
      </c>
      <c r="IYC23" s="43">
        <v>492</v>
      </c>
      <c r="IYD23" s="43">
        <v>495</v>
      </c>
      <c r="IYE23" s="43">
        <v>495</v>
      </c>
      <c r="IYF23" s="43">
        <v>499</v>
      </c>
      <c r="IYG23" s="43">
        <v>493</v>
      </c>
      <c r="IYH23" s="43">
        <v>500</v>
      </c>
      <c r="IYI23" s="43">
        <v>494</v>
      </c>
      <c r="IYJ23" s="43">
        <v>494</v>
      </c>
      <c r="IYK23" s="43">
        <v>6150</v>
      </c>
      <c r="IYL23" s="43" t="s">
        <v>7676</v>
      </c>
      <c r="IYM23" s="43">
        <v>30</v>
      </c>
      <c r="IYN23" s="43">
        <v>47</v>
      </c>
      <c r="IYO23" s="43">
        <v>47</v>
      </c>
      <c r="IYP23" s="43">
        <v>47</v>
      </c>
      <c r="IYQ23" s="43">
        <v>47</v>
      </c>
      <c r="IYR23" s="43">
        <v>47</v>
      </c>
      <c r="IYS23" s="43">
        <v>47</v>
      </c>
      <c r="IYT23" s="43">
        <v>47</v>
      </c>
      <c r="IYU23" s="43">
        <v>46</v>
      </c>
      <c r="IYV23" s="43">
        <v>47</v>
      </c>
      <c r="IYW23" s="43">
        <v>46</v>
      </c>
      <c r="IYX23" s="43">
        <v>46</v>
      </c>
      <c r="IYY23" s="43">
        <v>46</v>
      </c>
      <c r="IYZ23" s="43">
        <v>46</v>
      </c>
      <c r="IZA23" s="43">
        <v>47</v>
      </c>
      <c r="IZB23" s="43">
        <v>47</v>
      </c>
      <c r="IZC23" s="43">
        <v>46</v>
      </c>
      <c r="IZD23" s="43">
        <v>47</v>
      </c>
      <c r="IZE23" s="43">
        <v>46</v>
      </c>
      <c r="IZF23" s="43">
        <v>45</v>
      </c>
      <c r="IZG23" s="43">
        <v>49</v>
      </c>
      <c r="IZH23" s="43">
        <v>25.995202128936381</v>
      </c>
      <c r="IZI23" s="43">
        <v>24.111839160721459</v>
      </c>
      <c r="IZJ23" s="43">
        <v>25.074698179372543</v>
      </c>
      <c r="IZK23" s="43">
        <v>27.568174203356254</v>
      </c>
      <c r="IZL23" s="43">
        <v>29.614561294097193</v>
      </c>
      <c r="IZM23" s="43">
        <v>26.195105245086221</v>
      </c>
      <c r="IZN23" s="43">
        <v>26.876468255061003</v>
      </c>
      <c r="IZO23" s="43">
        <v>26.786159368792759</v>
      </c>
      <c r="IZP23" s="43">
        <v>27.831096463582014</v>
      </c>
      <c r="IZQ23" s="43">
        <v>26.761920190640055</v>
      </c>
      <c r="IZR23" s="43">
        <v>23.853303372930668</v>
      </c>
      <c r="IZS23" s="43">
        <v>29.857711172711618</v>
      </c>
      <c r="IZT23" s="43">
        <v>23.094558867436366</v>
      </c>
      <c r="IZU23" s="43">
        <v>25.006347389756225</v>
      </c>
      <c r="IZV23" s="43">
        <v>23.914347128476852</v>
      </c>
      <c r="IZW23" s="43">
        <v>26.696286190605804</v>
      </c>
      <c r="IZX23" s="43">
        <v>23.812338041438178</v>
      </c>
      <c r="IZY23" s="43">
        <v>27.090519733543111</v>
      </c>
      <c r="IZZ23" s="43">
        <v>27.276060038856553</v>
      </c>
      <c r="JAA23" s="43">
        <v>26.187081006786158</v>
      </c>
      <c r="JAB23" s="43">
        <v>27.281331721714714</v>
      </c>
      <c r="JAC23" s="43">
        <v>25.107593493863305</v>
      </c>
      <c r="JAD23" s="43">
        <v>28.37024685783679</v>
      </c>
      <c r="JAE23" s="43">
        <v>24.213541276397979</v>
      </c>
      <c r="JAF23" s="43">
        <v>2144</v>
      </c>
      <c r="JAG23" s="43">
        <v>1501</v>
      </c>
      <c r="JAH23" s="43">
        <v>1125</v>
      </c>
      <c r="JAI23" s="43">
        <v>1737</v>
      </c>
      <c r="JAJ23" s="43">
        <v>3723</v>
      </c>
      <c r="JAK23" s="43">
        <v>1855</v>
      </c>
      <c r="JAL23" s="43">
        <v>1615</v>
      </c>
      <c r="JAM23" s="43">
        <v>1860</v>
      </c>
      <c r="JAN23" s="43">
        <v>1867</v>
      </c>
      <c r="JAO23" s="43">
        <v>2248</v>
      </c>
      <c r="JAP23" s="43">
        <v>2053</v>
      </c>
      <c r="JAQ23" s="43">
        <v>2055</v>
      </c>
      <c r="JAR23" s="43">
        <v>1379</v>
      </c>
      <c r="JAS23" s="43">
        <v>1460</v>
      </c>
      <c r="JAT23" s="43">
        <v>1586</v>
      </c>
      <c r="JAU23" s="43">
        <v>1429</v>
      </c>
      <c r="JAV23" s="43">
        <v>1646</v>
      </c>
      <c r="JAW23" s="43">
        <v>1344</v>
      </c>
      <c r="JAX23" s="43">
        <v>1929</v>
      </c>
      <c r="JAY23" s="43">
        <v>2364</v>
      </c>
      <c r="JAZ23" s="43">
        <v>1045</v>
      </c>
      <c r="JBA23" s="43">
        <v>2360</v>
      </c>
      <c r="JBB23" s="43">
        <v>1849</v>
      </c>
      <c r="JBC23" s="43">
        <v>2141</v>
      </c>
      <c r="JBE23" s="43">
        <v>0</v>
      </c>
      <c r="JBF23" s="43">
        <v>1</v>
      </c>
      <c r="JBR23" s="43">
        <v>32.299999999999997</v>
      </c>
      <c r="JBS23" s="43">
        <v>32.200000000000003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946</v>
      </c>
      <c r="JCH23" s="43">
        <v>0</v>
      </c>
      <c r="JCI23" s="43">
        <v>0</v>
      </c>
      <c r="JCJ23" s="43">
        <v>0</v>
      </c>
      <c r="JCK23" s="43">
        <v>29.4</v>
      </c>
      <c r="JCL23" s="43">
        <v>0</v>
      </c>
      <c r="JCM23" s="43">
        <v>0</v>
      </c>
      <c r="JCN23" s="43">
        <v>0</v>
      </c>
      <c r="JCO23" s="43">
        <v>1.45</v>
      </c>
      <c r="JCS23" s="43">
        <v>0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C23" s="43">
        <v>1</v>
      </c>
      <c r="JEE23" s="43">
        <v>1</v>
      </c>
      <c r="JEG23" s="43">
        <v>1</v>
      </c>
      <c r="JEI23" s="43">
        <v>1</v>
      </c>
      <c r="JEK23" s="43">
        <v>1</v>
      </c>
      <c r="JEM23" s="43">
        <v>1</v>
      </c>
      <c r="JEO23" s="43">
        <v>1</v>
      </c>
      <c r="JEQ23" s="43">
        <v>1</v>
      </c>
      <c r="JES23" s="43">
        <v>1</v>
      </c>
      <c r="JEU23" s="43">
        <v>1</v>
      </c>
      <c r="JEW23" s="43">
        <v>1</v>
      </c>
      <c r="JEY23" s="43">
        <v>1</v>
      </c>
      <c r="JEZ23" s="43">
        <v>0</v>
      </c>
      <c r="JFA23" s="43">
        <v>7.66</v>
      </c>
      <c r="JFB23" s="43">
        <v>0</v>
      </c>
      <c r="JFC23" s="43">
        <v>7.74</v>
      </c>
      <c r="JFD23" s="43">
        <v>0</v>
      </c>
      <c r="JFE23" s="43">
        <v>7.77</v>
      </c>
      <c r="JFF23" s="43">
        <v>0</v>
      </c>
      <c r="JFG23" s="43">
        <v>7.63</v>
      </c>
      <c r="JFH23" s="43">
        <v>0</v>
      </c>
      <c r="JFI23" s="43">
        <v>7.54</v>
      </c>
      <c r="JFJ23" s="43">
        <v>0</v>
      </c>
      <c r="JFK23" s="43">
        <v>7.67</v>
      </c>
      <c r="JFL23" s="43">
        <v>0</v>
      </c>
      <c r="JFM23" s="43">
        <v>7.72</v>
      </c>
      <c r="JFN23" s="43">
        <v>0</v>
      </c>
      <c r="JFO23" s="43">
        <v>7.8</v>
      </c>
      <c r="JFP23" s="43">
        <v>0</v>
      </c>
      <c r="JFQ23" s="43">
        <v>7.73</v>
      </c>
      <c r="JFR23" s="43">
        <v>0</v>
      </c>
      <c r="JFS23" s="43">
        <v>7.81</v>
      </c>
      <c r="JFT23" s="43">
        <v>0</v>
      </c>
      <c r="JFU23" s="43">
        <v>7.63</v>
      </c>
      <c r="JFV23" s="43">
        <v>0</v>
      </c>
      <c r="JFW23" s="43">
        <v>7.87</v>
      </c>
      <c r="JFX23" s="43">
        <v>0</v>
      </c>
      <c r="JFY23" s="43">
        <v>7.68</v>
      </c>
      <c r="JFZ23" s="43">
        <v>0</v>
      </c>
      <c r="JGA23" s="43">
        <v>7.71</v>
      </c>
      <c r="JGB23" s="43">
        <v>0</v>
      </c>
      <c r="JGC23" s="43">
        <v>7.93</v>
      </c>
      <c r="JGD23" s="43">
        <v>0</v>
      </c>
      <c r="JGE23" s="43">
        <v>7.6</v>
      </c>
      <c r="JGF23" s="43">
        <v>0</v>
      </c>
      <c r="JGG23" s="43">
        <v>7.64</v>
      </c>
      <c r="JGH23" s="43">
        <v>0</v>
      </c>
      <c r="JGI23" s="43">
        <v>7.64</v>
      </c>
      <c r="JGJ23" s="43">
        <v>0</v>
      </c>
      <c r="JGK23" s="43">
        <v>7.55</v>
      </c>
      <c r="JGL23" s="43">
        <v>0</v>
      </c>
      <c r="JGM23" s="43">
        <v>7.69</v>
      </c>
      <c r="JGN23" s="43">
        <v>0</v>
      </c>
      <c r="JGO23" s="43">
        <v>7.74</v>
      </c>
      <c r="JGP23" s="43">
        <v>0</v>
      </c>
      <c r="JGQ23" s="43">
        <v>7.8</v>
      </c>
      <c r="JGR23" s="43">
        <v>0</v>
      </c>
      <c r="JGS23" s="43">
        <v>7.69</v>
      </c>
      <c r="JGT23" s="43">
        <v>0</v>
      </c>
      <c r="JGU23" s="43">
        <v>7.82</v>
      </c>
      <c r="JGV23" s="43">
        <v>0</v>
      </c>
      <c r="JGW23" s="43">
        <v>-7.0000000000000007E-2</v>
      </c>
      <c r="JGX23" s="43">
        <v>0</v>
      </c>
      <c r="JGY23" s="43">
        <v>-0.02</v>
      </c>
      <c r="JGZ23" s="43">
        <v>0</v>
      </c>
      <c r="JHA23" s="43">
        <v>-0.31</v>
      </c>
      <c r="JHB23" s="43">
        <v>0</v>
      </c>
      <c r="JHC23" s="43">
        <v>-0.46</v>
      </c>
      <c r="JHD23" s="43">
        <v>0</v>
      </c>
      <c r="JHE23" s="43">
        <v>-0.18</v>
      </c>
      <c r="JHF23" s="43">
        <v>0</v>
      </c>
      <c r="JHG23" s="43">
        <v>-0.26</v>
      </c>
      <c r="JHH23" s="43">
        <v>0</v>
      </c>
      <c r="JHI23" s="43">
        <v>-0.16</v>
      </c>
      <c r="JHJ23" s="43">
        <v>0</v>
      </c>
      <c r="JHK23" s="43">
        <v>-0.03</v>
      </c>
      <c r="JHL23" s="43">
        <v>0</v>
      </c>
      <c r="JHM23" s="43">
        <v>-0.2</v>
      </c>
      <c r="JHN23" s="43">
        <v>0</v>
      </c>
      <c r="JHO23" s="43">
        <v>-0.39</v>
      </c>
      <c r="JHP23" s="43">
        <v>0</v>
      </c>
      <c r="JHQ23" s="43">
        <v>-0.28000000000000003</v>
      </c>
      <c r="JHR23" s="43">
        <v>0</v>
      </c>
      <c r="JHS23" s="43">
        <v>-0.13</v>
      </c>
      <c r="JHT23" s="43">
        <v>0</v>
      </c>
      <c r="JHU23" s="43">
        <v>0</v>
      </c>
      <c r="JHV23" s="43">
        <v>0</v>
      </c>
      <c r="JHW23" s="43">
        <v>7.0000000000000007E-2</v>
      </c>
      <c r="JHX23" s="43">
        <v>0</v>
      </c>
      <c r="JHY23" s="43">
        <v>-0.23</v>
      </c>
      <c r="JHZ23" s="43">
        <v>0</v>
      </c>
      <c r="JIA23" s="43">
        <v>-7.0000000000000007E-2</v>
      </c>
      <c r="JIB23" s="43">
        <v>0</v>
      </c>
      <c r="JIC23" s="43">
        <v>-0.21</v>
      </c>
      <c r="JID23" s="43">
        <v>0</v>
      </c>
      <c r="JIE23" s="43">
        <v>-0.32</v>
      </c>
      <c r="JIF23" s="43">
        <v>0</v>
      </c>
      <c r="JIG23" s="43">
        <v>-0.32</v>
      </c>
      <c r="JIH23" s="43">
        <v>0</v>
      </c>
      <c r="JII23" s="43">
        <v>-0.19</v>
      </c>
      <c r="JIJ23" s="43">
        <v>0</v>
      </c>
      <c r="JIK23" s="43">
        <v>-0.12</v>
      </c>
      <c r="JIL23" s="43">
        <v>0</v>
      </c>
      <c r="JIM23" s="43">
        <v>-0.06</v>
      </c>
      <c r="JIN23" s="43">
        <v>0</v>
      </c>
      <c r="JIO23" s="43">
        <v>-0.21</v>
      </c>
      <c r="JIP23" s="43">
        <v>0</v>
      </c>
      <c r="JIQ23" s="43">
        <v>-0.08</v>
      </c>
      <c r="JIR23" s="43">
        <v>0</v>
      </c>
      <c r="JIS23" s="43">
        <v>7.8</v>
      </c>
      <c r="JIT23" s="43">
        <v>0</v>
      </c>
      <c r="JIU23" s="43">
        <v>7.73</v>
      </c>
      <c r="JIV23" s="43">
        <v>0</v>
      </c>
      <c r="JIW23" s="43">
        <v>7.64</v>
      </c>
      <c r="JIX23" s="43">
        <v>0</v>
      </c>
      <c r="JIY23" s="43">
        <v>7.99</v>
      </c>
      <c r="JIZ23" s="43">
        <v>0</v>
      </c>
      <c r="JJA23" s="43">
        <v>7.54</v>
      </c>
      <c r="JJB23" s="43">
        <v>0</v>
      </c>
      <c r="JJC23" s="43">
        <v>7.61</v>
      </c>
      <c r="JJD23" s="43">
        <v>0</v>
      </c>
      <c r="JJE23" s="43">
        <v>7.96</v>
      </c>
      <c r="JJF23" s="43">
        <v>0</v>
      </c>
      <c r="JJG23" s="43">
        <v>7.85</v>
      </c>
      <c r="JJH23" s="43">
        <v>0</v>
      </c>
      <c r="JJI23" s="43">
        <v>7.81</v>
      </c>
      <c r="JJJ23" s="43">
        <v>0</v>
      </c>
      <c r="JJK23" s="43">
        <v>7.83</v>
      </c>
      <c r="JJL23" s="43">
        <v>0</v>
      </c>
      <c r="JJM23" s="43">
        <v>7.75</v>
      </c>
      <c r="JJN23" s="43">
        <v>0</v>
      </c>
      <c r="JJO23" s="43">
        <v>8.07</v>
      </c>
      <c r="JJP23" s="43">
        <v>0</v>
      </c>
      <c r="JJQ23" s="43">
        <v>7.76</v>
      </c>
      <c r="JJR23" s="43">
        <v>0</v>
      </c>
      <c r="JJS23" s="43">
        <v>7.68</v>
      </c>
      <c r="JJT23" s="43">
        <v>0</v>
      </c>
      <c r="JJU23" s="43">
        <v>7.76</v>
      </c>
      <c r="JJV23" s="43">
        <v>0</v>
      </c>
      <c r="JJW23" s="43">
        <v>7.61</v>
      </c>
      <c r="JJX23" s="43">
        <v>0</v>
      </c>
      <c r="JJY23" s="43">
        <v>7.64</v>
      </c>
      <c r="JJZ23" s="43">
        <v>0</v>
      </c>
      <c r="JKA23" s="43">
        <v>7.5</v>
      </c>
      <c r="JKB23" s="43">
        <v>0</v>
      </c>
      <c r="JKC23" s="43">
        <v>7.59</v>
      </c>
      <c r="JKD23" s="43">
        <v>0</v>
      </c>
      <c r="JKE23" s="43">
        <v>7.84</v>
      </c>
      <c r="JKF23" s="43">
        <v>0</v>
      </c>
      <c r="JKG23" s="43">
        <v>7.83</v>
      </c>
      <c r="JKH23" s="43">
        <v>0</v>
      </c>
      <c r="JKI23" s="43">
        <v>7.89</v>
      </c>
      <c r="JKJ23" s="43">
        <v>0</v>
      </c>
      <c r="JKK23" s="43">
        <v>7.59</v>
      </c>
      <c r="JKL23" s="43">
        <v>0</v>
      </c>
      <c r="JKM23" s="43">
        <v>7.81</v>
      </c>
      <c r="JKN23" s="43">
        <v>0</v>
      </c>
      <c r="JKO23" s="43">
        <v>-7.0000000000000007E-2</v>
      </c>
      <c r="JKP23" s="43">
        <v>0</v>
      </c>
      <c r="JKQ23" s="43">
        <v>-0.1</v>
      </c>
      <c r="JKR23" s="43">
        <v>0</v>
      </c>
      <c r="JKS23" s="43">
        <v>-0.28000000000000003</v>
      </c>
      <c r="JKT23" s="43">
        <v>0</v>
      </c>
      <c r="JKU23" s="43">
        <v>-0.27</v>
      </c>
      <c r="JKV23" s="43">
        <v>0</v>
      </c>
      <c r="JKW23" s="43">
        <v>-0.31</v>
      </c>
      <c r="JKX23" s="43">
        <v>0</v>
      </c>
      <c r="JKY23" s="43">
        <v>-0.06</v>
      </c>
      <c r="JKZ23" s="43">
        <v>0</v>
      </c>
      <c r="JLA23" s="43">
        <v>-0.26</v>
      </c>
      <c r="JLB23" s="43">
        <v>0</v>
      </c>
      <c r="JLC23" s="43">
        <v>-7.0000000000000007E-2</v>
      </c>
      <c r="JLD23" s="43">
        <v>0</v>
      </c>
      <c r="JLE23" s="43">
        <v>-0.15</v>
      </c>
      <c r="JLF23" s="43">
        <v>0</v>
      </c>
      <c r="JLG23" s="43">
        <v>-0.13</v>
      </c>
      <c r="JLH23" s="43">
        <v>0</v>
      </c>
      <c r="JLI23" s="43">
        <v>-0.26</v>
      </c>
      <c r="JLJ23" s="43">
        <v>0</v>
      </c>
      <c r="JLK23" s="43">
        <v>-0.08</v>
      </c>
      <c r="JLL23" s="43">
        <v>0</v>
      </c>
      <c r="JLM23" s="43">
        <v>-0.22</v>
      </c>
      <c r="JLN23" s="43">
        <v>0</v>
      </c>
      <c r="JLO23" s="43">
        <v>0.13</v>
      </c>
      <c r="JLP23" s="43">
        <v>0</v>
      </c>
      <c r="JLQ23" s="43">
        <v>-0.14000000000000001</v>
      </c>
      <c r="JLR23" s="43">
        <v>0</v>
      </c>
      <c r="JLS23" s="43">
        <v>-0.2</v>
      </c>
      <c r="JLT23" s="43">
        <v>0</v>
      </c>
      <c r="JLU23" s="43">
        <v>-0.28000000000000003</v>
      </c>
      <c r="JLV23" s="43">
        <v>0</v>
      </c>
      <c r="JLW23" s="43">
        <v>-0.28000000000000003</v>
      </c>
      <c r="JLX23" s="43">
        <v>0</v>
      </c>
      <c r="JLY23" s="43">
        <v>-0.41</v>
      </c>
      <c r="JLZ23" s="43">
        <v>0</v>
      </c>
      <c r="JMA23" s="43">
        <v>-0.14000000000000001</v>
      </c>
      <c r="JMB23" s="43">
        <v>0</v>
      </c>
      <c r="JMC23" s="43">
        <v>-0.2</v>
      </c>
      <c r="JMD23" s="43">
        <v>0</v>
      </c>
      <c r="JME23" s="43">
        <v>-0.02</v>
      </c>
      <c r="JMF23" s="43">
        <v>0</v>
      </c>
      <c r="JMG23" s="43">
        <v>-0.32</v>
      </c>
      <c r="JMH23" s="43">
        <v>0</v>
      </c>
      <c r="JMI23" s="43">
        <v>-0.4</v>
      </c>
      <c r="JMK23" s="43">
        <v>0</v>
      </c>
      <c r="JML23" s="43">
        <v>1</v>
      </c>
      <c r="JMM23" s="43">
        <v>0</v>
      </c>
      <c r="JMN23" s="43">
        <v>0</v>
      </c>
      <c r="JMO23" s="43">
        <v>19</v>
      </c>
      <c r="JMP23" s="43">
        <v>0</v>
      </c>
      <c r="JMQ23" s="43">
        <v>1.9</v>
      </c>
      <c r="JMR23" s="43">
        <v>0</v>
      </c>
      <c r="JMS23" s="43">
        <v>0</v>
      </c>
      <c r="JMT23" s="43">
        <v>0</v>
      </c>
      <c r="JMU23" s="43">
        <v>0</v>
      </c>
      <c r="JMV23" s="43">
        <v>0</v>
      </c>
      <c r="JMW23" s="43">
        <v>0</v>
      </c>
      <c r="JMX23" s="43">
        <v>0</v>
      </c>
      <c r="JMY23" s="43">
        <v>0.1</v>
      </c>
      <c r="JMZ23" s="43">
        <v>0</v>
      </c>
      <c r="JNA23" s="43">
        <v>0</v>
      </c>
      <c r="JNB23" s="43">
        <v>0</v>
      </c>
      <c r="JNC23" s="43">
        <v>0.96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1.9</v>
      </c>
      <c r="JNK23" s="112">
        <v>1.9</v>
      </c>
      <c r="JNL23" s="112">
        <v>1.9</v>
      </c>
      <c r="JNM23" s="112">
        <v>1.9</v>
      </c>
      <c r="JNN23" s="112">
        <v>0</v>
      </c>
      <c r="JNO23" s="112">
        <v>0</v>
      </c>
      <c r="JNP23" s="112">
        <v>0</v>
      </c>
      <c r="JNQ23" s="112">
        <v>0</v>
      </c>
      <c r="JNS23" s="112">
        <v>1500</v>
      </c>
      <c r="JNT23" s="112">
        <v>0</v>
      </c>
      <c r="JNV23" s="112">
        <v>55.3</v>
      </c>
      <c r="JNY23" s="112">
        <v>0</v>
      </c>
      <c r="JNZ23" s="112">
        <v>0</v>
      </c>
      <c r="JOA23" s="112" t="s">
        <v>6</v>
      </c>
    </row>
    <row r="24" spans="1:6089 6180:7151" ht="15" customHeight="1" x14ac:dyDescent="0.2">
      <c r="A24" s="205">
        <v>19</v>
      </c>
      <c r="C24" s="81">
        <v>46</v>
      </c>
      <c r="D24" s="43">
        <v>1.0069999999999999</v>
      </c>
      <c r="E24" s="43">
        <v>0</v>
      </c>
      <c r="F24" s="43" t="s">
        <v>8273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6.1</v>
      </c>
      <c r="O24" s="43">
        <v>0</v>
      </c>
      <c r="P24" s="43">
        <v>0</v>
      </c>
      <c r="Q24" s="43">
        <v>0</v>
      </c>
      <c r="R24" s="43">
        <v>-1449</v>
      </c>
      <c r="S24" s="43">
        <v>0</v>
      </c>
      <c r="T24" s="43">
        <v>6.69</v>
      </c>
      <c r="U24" s="43">
        <v>0</v>
      </c>
      <c r="V24" s="43">
        <v>4.66</v>
      </c>
      <c r="W24" s="43">
        <v>4.5999999999999996</v>
      </c>
      <c r="X24" s="43">
        <v>22.8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4.97</v>
      </c>
      <c r="AH24" s="43">
        <v>0</v>
      </c>
      <c r="AI24" s="43">
        <v>4.9800000000000004</v>
      </c>
      <c r="AJ24" s="43">
        <v>0</v>
      </c>
      <c r="AK24" s="43">
        <v>0</v>
      </c>
      <c r="AL24" s="43">
        <v>0</v>
      </c>
      <c r="AM24" s="43" t="s">
        <v>7721</v>
      </c>
      <c r="AN24" s="43">
        <v>4784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19743</v>
      </c>
      <c r="CI24" s="43">
        <v>0</v>
      </c>
      <c r="CJ24" s="43">
        <v>0</v>
      </c>
      <c r="CL24" s="43">
        <v>0</v>
      </c>
      <c r="CM24" s="43">
        <v>-6077</v>
      </c>
      <c r="CN24" s="43">
        <v>0</v>
      </c>
      <c r="CO24" s="43">
        <v>-2909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23</v>
      </c>
      <c r="FL24" s="43">
        <v>680</v>
      </c>
      <c r="FM24" s="43">
        <v>1680</v>
      </c>
      <c r="FN24" s="43">
        <v>2680</v>
      </c>
      <c r="FO24" s="43">
        <v>498582</v>
      </c>
      <c r="FP24" s="43">
        <v>598582</v>
      </c>
      <c r="FQ24" s="43">
        <v>698582</v>
      </c>
      <c r="FR24" s="43">
        <v>798582</v>
      </c>
      <c r="FS24" s="43">
        <v>11222</v>
      </c>
      <c r="FT24" s="43">
        <v>11221</v>
      </c>
      <c r="FU24" s="43">
        <v>11221</v>
      </c>
      <c r="FW24" s="43">
        <v>267</v>
      </c>
      <c r="FY24" s="43">
        <v>54.8</v>
      </c>
      <c r="FZ24" s="43">
        <v>63.8</v>
      </c>
      <c r="GA24" s="43">
        <v>60</v>
      </c>
      <c r="GB24" s="43">
        <v>69.5</v>
      </c>
      <c r="GC24" s="43">
        <v>92.5</v>
      </c>
      <c r="GD24" s="43">
        <v>71</v>
      </c>
      <c r="GE24" s="43">
        <v>69.8</v>
      </c>
      <c r="GF24" s="43">
        <v>0</v>
      </c>
      <c r="GG24" s="43">
        <v>22.8</v>
      </c>
      <c r="GH24" s="43">
        <v>22.8</v>
      </c>
      <c r="GI24" s="43">
        <v>20</v>
      </c>
      <c r="GJ24" s="43">
        <v>0.81899999999999995</v>
      </c>
      <c r="GK24" s="43">
        <v>0.98899999999999999</v>
      </c>
      <c r="GL24" s="43">
        <v>50.4</v>
      </c>
      <c r="GM24" s="43">
        <v>97.2</v>
      </c>
      <c r="GN24" s="43">
        <v>97.2</v>
      </c>
      <c r="GO24" s="43">
        <v>0</v>
      </c>
      <c r="GP24" s="43">
        <v>54.8</v>
      </c>
      <c r="GQ24" s="43">
        <v>54.8</v>
      </c>
      <c r="GR24" s="43">
        <v>0</v>
      </c>
      <c r="GS24" s="43">
        <v>89.4</v>
      </c>
      <c r="GT24" s="43">
        <v>89.4</v>
      </c>
      <c r="GU24" s="43">
        <v>0</v>
      </c>
      <c r="GV24" s="43">
        <v>100</v>
      </c>
      <c r="GW24" s="43">
        <v>97.2</v>
      </c>
      <c r="GX24" s="43">
        <v>5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150.19999999999999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4.9000000000000004</v>
      </c>
      <c r="SV24" s="43">
        <v>40.1</v>
      </c>
      <c r="SW24" s="43">
        <v>0</v>
      </c>
      <c r="SX24" s="43">
        <v>15.82</v>
      </c>
      <c r="SY24" s="43">
        <v>0</v>
      </c>
      <c r="TA24" s="43">
        <v>1418</v>
      </c>
      <c r="TF24" s="43">
        <v>0</v>
      </c>
      <c r="TG24" s="43">
        <v>0</v>
      </c>
      <c r="TH24" s="43">
        <v>0</v>
      </c>
      <c r="TI24" s="43">
        <v>0</v>
      </c>
      <c r="TJ24" s="43">
        <v>41256</v>
      </c>
      <c r="TK24" s="43">
        <v>41376</v>
      </c>
      <c r="TL24" s="43">
        <v>34125</v>
      </c>
      <c r="TM24" s="43">
        <v>34206</v>
      </c>
      <c r="TN24" s="43">
        <v>0</v>
      </c>
      <c r="TO24" s="43">
        <v>0</v>
      </c>
      <c r="TP24" s="43">
        <v>0</v>
      </c>
      <c r="TQ24" s="43">
        <v>0</v>
      </c>
      <c r="TR24" s="43">
        <v>567</v>
      </c>
      <c r="TS24" s="43">
        <v>568</v>
      </c>
      <c r="TT24" s="43">
        <v>567</v>
      </c>
      <c r="TU24" s="43">
        <v>569</v>
      </c>
      <c r="TV24" s="43">
        <v>568</v>
      </c>
      <c r="TW24" s="43">
        <v>570</v>
      </c>
      <c r="TX24" s="43">
        <v>569</v>
      </c>
      <c r="TY24" s="43">
        <v>570</v>
      </c>
      <c r="TZ24" s="43">
        <v>569</v>
      </c>
      <c r="UA24" s="43">
        <v>567</v>
      </c>
      <c r="UB24" s="43">
        <v>567</v>
      </c>
      <c r="UC24" s="43">
        <v>568</v>
      </c>
      <c r="UD24" s="43">
        <v>575</v>
      </c>
      <c r="UE24" s="43">
        <v>573</v>
      </c>
      <c r="UF24" s="43">
        <v>577</v>
      </c>
      <c r="UG24" s="43">
        <v>574</v>
      </c>
      <c r="UH24" s="43">
        <v>579</v>
      </c>
      <c r="UI24" s="43">
        <v>573</v>
      </c>
      <c r="UJ24" s="43">
        <v>574</v>
      </c>
      <c r="UK24" s="43">
        <v>577</v>
      </c>
      <c r="UL24" s="43">
        <v>581</v>
      </c>
      <c r="UM24" s="43">
        <v>575</v>
      </c>
      <c r="UN24" s="43">
        <v>578</v>
      </c>
      <c r="UO24" s="43">
        <v>575</v>
      </c>
      <c r="UP24" s="43">
        <v>571</v>
      </c>
      <c r="UQ24" s="43">
        <v>571</v>
      </c>
      <c r="UR24" s="43">
        <v>580</v>
      </c>
      <c r="US24" s="43">
        <v>580</v>
      </c>
      <c r="UT24" s="43">
        <v>566</v>
      </c>
      <c r="UU24" s="43">
        <v>566</v>
      </c>
      <c r="UV24" s="43">
        <v>0</v>
      </c>
      <c r="UW24" s="43">
        <v>0</v>
      </c>
      <c r="UX24" s="43">
        <v>136</v>
      </c>
      <c r="UY24" s="43">
        <v>356</v>
      </c>
      <c r="UZ24" s="43">
        <v>357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61</v>
      </c>
      <c r="XO24" s="43">
        <v>50.6</v>
      </c>
      <c r="XR24" s="43">
        <v>73.3</v>
      </c>
      <c r="XS24" s="43">
        <v>71.400000000000006</v>
      </c>
      <c r="XT24" s="43">
        <v>72.599999999999994</v>
      </c>
      <c r="XU24" s="43">
        <v>24.3</v>
      </c>
      <c r="XZ24" s="43">
        <v>37</v>
      </c>
      <c r="YA24" s="43">
        <v>1606634243136</v>
      </c>
      <c r="YC24" s="43">
        <v>4548</v>
      </c>
      <c r="YD24" s="43">
        <v>0.98899999999999999</v>
      </c>
      <c r="YE24" s="43">
        <v>50</v>
      </c>
      <c r="YF24" s="43">
        <v>0</v>
      </c>
      <c r="YG24" s="43">
        <v>20875</v>
      </c>
      <c r="YH24" s="43">
        <v>12039</v>
      </c>
      <c r="YI24" s="43">
        <v>20853</v>
      </c>
      <c r="YJ24" s="43">
        <v>12048</v>
      </c>
      <c r="YK24" s="43">
        <v>20823</v>
      </c>
      <c r="YL24" s="43">
        <v>12027</v>
      </c>
      <c r="YM24" s="43">
        <v>10608</v>
      </c>
      <c r="YN24" s="43">
        <v>6107</v>
      </c>
      <c r="YO24" s="43">
        <v>10581</v>
      </c>
      <c r="YP24" s="43">
        <v>6136</v>
      </c>
      <c r="YQ24" s="43">
        <v>10593</v>
      </c>
      <c r="YR24" s="43">
        <v>6107</v>
      </c>
      <c r="YS24" s="43">
        <v>0</v>
      </c>
      <c r="YT24" s="43">
        <v>13536</v>
      </c>
      <c r="YU24" s="43">
        <v>4512</v>
      </c>
      <c r="YV24" s="43">
        <v>3</v>
      </c>
      <c r="YW24" s="43">
        <v>0.111</v>
      </c>
      <c r="YX24" s="43">
        <v>1700</v>
      </c>
      <c r="YY24" s="43">
        <v>2.33</v>
      </c>
      <c r="YZ24" s="43">
        <v>-51.4</v>
      </c>
      <c r="ZA24" s="43">
        <v>3.98</v>
      </c>
      <c r="ZB24" s="43">
        <v>0.99</v>
      </c>
      <c r="ZD24" s="43">
        <v>0</v>
      </c>
      <c r="ZE24" s="43">
        <v>89.4</v>
      </c>
      <c r="ZF24" s="43">
        <v>75.2</v>
      </c>
      <c r="ZG24" s="43">
        <v>0</v>
      </c>
      <c r="ZH24" s="43">
        <v>69.5</v>
      </c>
      <c r="ZI24" s="43">
        <v>69.8</v>
      </c>
      <c r="ZJ24" s="43">
        <v>69.8</v>
      </c>
      <c r="ZK24" s="43">
        <v>14</v>
      </c>
      <c r="ZL24" s="43">
        <v>0</v>
      </c>
      <c r="ZM24" s="43">
        <v>0</v>
      </c>
      <c r="ZN24" s="43">
        <v>22</v>
      </c>
      <c r="ZO24" s="43">
        <v>21.9</v>
      </c>
      <c r="ZP24" s="43">
        <v>21.9</v>
      </c>
      <c r="ZQ24" s="43">
        <v>21.9</v>
      </c>
      <c r="ZR24" s="43">
        <v>21.9</v>
      </c>
      <c r="ZS24" s="43">
        <v>21.9</v>
      </c>
      <c r="ZT24" s="43">
        <v>21.9</v>
      </c>
      <c r="ZU24" s="43">
        <v>21.9</v>
      </c>
      <c r="ZV24" s="43">
        <v>21.9</v>
      </c>
      <c r="ZW24" s="43">
        <v>21.9</v>
      </c>
      <c r="ZX24" s="43">
        <v>21.9</v>
      </c>
      <c r="ZY24" s="43">
        <v>21.9</v>
      </c>
      <c r="ZZ24" s="43">
        <v>21.9</v>
      </c>
      <c r="AAA24" s="43">
        <v>21.9</v>
      </c>
      <c r="AAB24" s="43">
        <v>21.9</v>
      </c>
      <c r="AAC24" s="43">
        <v>21.9</v>
      </c>
      <c r="AAD24" s="43">
        <v>21.9</v>
      </c>
      <c r="AAE24" s="43">
        <v>21.9</v>
      </c>
      <c r="AAF24" s="43">
        <v>21.9</v>
      </c>
      <c r="AAG24" s="43">
        <v>21.9</v>
      </c>
      <c r="AAH24" s="43">
        <v>21.9</v>
      </c>
      <c r="AAI24" s="43">
        <v>21.9</v>
      </c>
      <c r="AAJ24" s="43">
        <v>21.9</v>
      </c>
      <c r="AAK24" s="43">
        <v>21.9</v>
      </c>
      <c r="AAL24" s="43">
        <v>21.9</v>
      </c>
      <c r="AAM24" s="43">
        <v>65.099999999999994</v>
      </c>
      <c r="AAN24" s="43">
        <v>78.2</v>
      </c>
      <c r="AAO24" s="43">
        <v>71.2</v>
      </c>
      <c r="AAP24" s="43">
        <v>73.599999999999994</v>
      </c>
      <c r="AAQ24" s="43">
        <v>62.6</v>
      </c>
      <c r="AAR24" s="43">
        <v>72.8</v>
      </c>
      <c r="AAS24" s="43">
        <v>78</v>
      </c>
      <c r="AAT24" s="43">
        <v>85</v>
      </c>
      <c r="AAU24" s="43">
        <v>74.599999999999994</v>
      </c>
      <c r="AAV24" s="43">
        <v>71.2</v>
      </c>
      <c r="AAW24" s="43">
        <v>65.7</v>
      </c>
      <c r="AAX24" s="43">
        <v>71.8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11272.2</v>
      </c>
      <c r="ACJ24" s="43">
        <v>11272.1</v>
      </c>
      <c r="ACK24" s="43">
        <v>11272.2</v>
      </c>
      <c r="ACL24" s="43">
        <v>11272.2</v>
      </c>
      <c r="ACM24" s="43">
        <v>1418.9</v>
      </c>
      <c r="ACN24" s="43">
        <v>10006.799999999999</v>
      </c>
      <c r="ACO24" s="43">
        <v>7343</v>
      </c>
      <c r="ACP24" s="43">
        <v>11272.2</v>
      </c>
      <c r="ACQ24" s="43">
        <v>11272</v>
      </c>
      <c r="ACR24" s="43">
        <v>11272.2</v>
      </c>
      <c r="ACS24" s="43">
        <v>11272.2</v>
      </c>
      <c r="ACT24" s="43">
        <v>11272.1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284</v>
      </c>
      <c r="AHM24" s="43">
        <v>158</v>
      </c>
      <c r="AHN24" s="43">
        <v>189</v>
      </c>
      <c r="AHO24" s="43">
        <v>174</v>
      </c>
      <c r="AHP24" s="43">
        <v>174</v>
      </c>
      <c r="AHQ24" s="43">
        <v>110</v>
      </c>
      <c r="AHR24" s="43">
        <v>174</v>
      </c>
      <c r="AHS24" s="43">
        <v>205</v>
      </c>
      <c r="AHT24" s="43">
        <v>110</v>
      </c>
      <c r="AHU24" s="43">
        <v>174</v>
      </c>
      <c r="AHV24" s="43">
        <v>189</v>
      </c>
      <c r="AHW24" s="43">
        <v>94</v>
      </c>
      <c r="AHX24" s="43">
        <v>110</v>
      </c>
      <c r="AHY24" s="43">
        <v>237</v>
      </c>
      <c r="AHZ24" s="43">
        <v>174</v>
      </c>
      <c r="AIA24" s="43">
        <v>126</v>
      </c>
      <c r="AIB24" s="43">
        <v>174</v>
      </c>
      <c r="AIC24" s="43">
        <v>126</v>
      </c>
      <c r="AID24" s="43">
        <v>141</v>
      </c>
      <c r="AIE24" s="43">
        <v>189</v>
      </c>
      <c r="AIF24" s="43">
        <v>300</v>
      </c>
      <c r="AIG24" s="43">
        <v>189</v>
      </c>
      <c r="AIH24" s="43">
        <v>158</v>
      </c>
      <c r="AII24" s="43">
        <v>126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317</v>
      </c>
      <c r="AKN24" s="43">
        <v>525</v>
      </c>
      <c r="AKO24" s="43">
        <v>451</v>
      </c>
      <c r="AKP24" s="43">
        <v>354</v>
      </c>
      <c r="AKQ24" s="43">
        <v>525</v>
      </c>
      <c r="AKR24" s="43">
        <v>427</v>
      </c>
      <c r="AKS24" s="43">
        <v>415</v>
      </c>
      <c r="AKT24" s="43">
        <v>354</v>
      </c>
      <c r="AKU24" s="43">
        <v>463</v>
      </c>
      <c r="AKV24" s="43">
        <v>354</v>
      </c>
      <c r="AKW24" s="43">
        <v>451</v>
      </c>
      <c r="AKX24" s="43">
        <v>402</v>
      </c>
      <c r="AKY24" s="43">
        <v>317</v>
      </c>
      <c r="AKZ24" s="43">
        <v>586</v>
      </c>
      <c r="ALA24" s="43">
        <v>463</v>
      </c>
      <c r="ALB24" s="43">
        <v>415</v>
      </c>
      <c r="ALC24" s="43">
        <v>488</v>
      </c>
      <c r="ALD24" s="43">
        <v>427</v>
      </c>
      <c r="ALE24" s="43">
        <v>463</v>
      </c>
      <c r="ALF24" s="43">
        <v>402</v>
      </c>
      <c r="ALG24" s="43">
        <v>561</v>
      </c>
      <c r="ALH24" s="43">
        <v>476</v>
      </c>
      <c r="ALI24" s="43">
        <v>537</v>
      </c>
      <c r="ALJ24" s="43">
        <v>341</v>
      </c>
      <c r="ALK24" s="43">
        <v>0.01</v>
      </c>
      <c r="ALL24" s="43">
        <v>6.04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50448.7</v>
      </c>
      <c r="APJ24" s="43">
        <v>0</v>
      </c>
      <c r="APK24" s="43">
        <v>6125.9</v>
      </c>
      <c r="APL24" s="43">
        <v>0</v>
      </c>
      <c r="APM24" s="43">
        <v>250</v>
      </c>
      <c r="APN24" s="43">
        <v>0.02</v>
      </c>
      <c r="APO24" s="43">
        <v>0</v>
      </c>
      <c r="APP24" s="43">
        <v>636</v>
      </c>
      <c r="APQ24" s="43">
        <v>1.04</v>
      </c>
      <c r="APR24" s="43">
        <v>0</v>
      </c>
      <c r="APS24" s="43">
        <v>10599</v>
      </c>
      <c r="APT24" s="43" t="s">
        <v>7674</v>
      </c>
      <c r="APU24" s="43" t="s">
        <v>7745</v>
      </c>
      <c r="APV24" s="43" t="s">
        <v>7674</v>
      </c>
      <c r="APW24" s="43" t="s">
        <v>7772</v>
      </c>
      <c r="APX24" s="43" t="s">
        <v>7773</v>
      </c>
      <c r="APY24" s="43" t="s">
        <v>7768</v>
      </c>
      <c r="APZ24" s="43" t="s">
        <v>7662</v>
      </c>
      <c r="AQA24" s="43" t="s">
        <v>7710</v>
      </c>
      <c r="AQB24" s="43" t="s">
        <v>7770</v>
      </c>
      <c r="AQC24" s="43" t="s">
        <v>7710</v>
      </c>
      <c r="AQD24" s="43" t="s">
        <v>7674</v>
      </c>
      <c r="AQE24" s="43" t="s">
        <v>7769</v>
      </c>
      <c r="AQF24" s="43" t="s">
        <v>7674</v>
      </c>
      <c r="AQG24" s="43" t="s">
        <v>7674</v>
      </c>
      <c r="AQH24" s="43" t="s">
        <v>7774</v>
      </c>
      <c r="AQI24" s="43" t="s">
        <v>7775</v>
      </c>
      <c r="AQJ24" s="43" t="s">
        <v>7674</v>
      </c>
      <c r="AQK24" s="43" t="s">
        <v>7696</v>
      </c>
      <c r="AQL24" s="43" t="s">
        <v>7674</v>
      </c>
      <c r="AQM24" s="43" t="s">
        <v>7696</v>
      </c>
      <c r="AQN24" s="43" t="s">
        <v>7710</v>
      </c>
      <c r="AQO24" s="43" t="s">
        <v>7698</v>
      </c>
      <c r="AQP24" s="43" t="s">
        <v>7671</v>
      </c>
      <c r="AQQ24" s="43" t="s">
        <v>7776</v>
      </c>
      <c r="AQR24" s="43" t="s">
        <v>7700</v>
      </c>
      <c r="AQS24" s="43" t="s">
        <v>7727</v>
      </c>
      <c r="AQT24" s="43" t="s">
        <v>7774</v>
      </c>
      <c r="AQU24" s="43" t="s">
        <v>7698</v>
      </c>
      <c r="AQV24" s="43" t="s">
        <v>7767</v>
      </c>
      <c r="AQW24" s="43" t="s">
        <v>7674</v>
      </c>
      <c r="AQX24" s="43" t="s">
        <v>19</v>
      </c>
      <c r="AQY24" s="43">
        <v>20.8</v>
      </c>
      <c r="AQZ24" s="43">
        <v>21.4</v>
      </c>
      <c r="ARA24" s="43">
        <v>19.5</v>
      </c>
      <c r="ARB24" s="43">
        <v>22.2</v>
      </c>
      <c r="ARC24" s="43">
        <v>19.399999999999999</v>
      </c>
      <c r="ARD24" s="43">
        <v>23.9</v>
      </c>
      <c r="ARE24" s="43">
        <v>20.7</v>
      </c>
      <c r="ARF24" s="43">
        <v>21.7</v>
      </c>
      <c r="ARG24" s="43">
        <v>21.7</v>
      </c>
      <c r="ARH24" s="43">
        <v>21.3</v>
      </c>
      <c r="ARI24" s="43">
        <v>22.4</v>
      </c>
      <c r="ARJ24" s="43">
        <v>24.2</v>
      </c>
      <c r="ARK24" s="43">
        <v>22</v>
      </c>
      <c r="ARL24" s="43">
        <v>18.600000000000001</v>
      </c>
      <c r="ARM24" s="43">
        <v>18.5</v>
      </c>
      <c r="ARN24" s="43">
        <v>18.5</v>
      </c>
      <c r="ARO24" s="43">
        <v>19.899999999999999</v>
      </c>
      <c r="ARP24" s="43">
        <v>20.9</v>
      </c>
      <c r="ARQ24" s="43">
        <v>21.3</v>
      </c>
      <c r="ARR24" s="43">
        <v>20.8</v>
      </c>
      <c r="ARS24" s="43">
        <v>19.3</v>
      </c>
      <c r="ART24" s="43">
        <v>20.2</v>
      </c>
      <c r="ARU24" s="43">
        <v>19.399999999999999</v>
      </c>
      <c r="ARV24" s="43">
        <v>23.3</v>
      </c>
      <c r="ARW24" s="43">
        <v>18.5</v>
      </c>
      <c r="ARX24" s="43">
        <v>24.2</v>
      </c>
      <c r="ARY24" s="43">
        <v>18.5</v>
      </c>
      <c r="ARZ24" s="43">
        <v>1033</v>
      </c>
      <c r="AVE24" s="43" t="s">
        <v>7675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50</v>
      </c>
      <c r="AVP24" s="43">
        <v>0</v>
      </c>
      <c r="AVQ24" s="43">
        <v>49.99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100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4503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4257</v>
      </c>
      <c r="IUA24" s="43">
        <v>2.91</v>
      </c>
      <c r="IUB24" s="43">
        <v>2.9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1533.6</v>
      </c>
      <c r="IUJ24" s="43">
        <v>7.5</v>
      </c>
      <c r="IUK24" s="43">
        <v>-51.39</v>
      </c>
      <c r="IUL24" s="43">
        <v>3.9819999999999993</v>
      </c>
      <c r="IUM24" s="43">
        <v>8.4999999999999992E-2</v>
      </c>
      <c r="IUN24" s="43">
        <v>0.98809090909090902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2.1800000000000002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71.510000000000005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362</v>
      </c>
      <c r="IWP24" s="43">
        <v>366</v>
      </c>
      <c r="IWQ24" s="43">
        <v>367</v>
      </c>
      <c r="IWR24" s="43">
        <v>366</v>
      </c>
      <c r="IWS24" s="43">
        <v>373</v>
      </c>
      <c r="IWT24" s="43">
        <v>367</v>
      </c>
      <c r="IWU24" s="43">
        <v>371</v>
      </c>
      <c r="IWV24" s="43">
        <v>369</v>
      </c>
      <c r="IWW24" s="43">
        <v>367</v>
      </c>
      <c r="IWX24" s="43">
        <v>368</v>
      </c>
      <c r="IWY24" s="43">
        <v>370</v>
      </c>
      <c r="IWZ24" s="43">
        <v>367</v>
      </c>
      <c r="IXA24" s="43">
        <v>365</v>
      </c>
      <c r="IXB24" s="43">
        <v>368</v>
      </c>
      <c r="IXC24" s="43">
        <v>366</v>
      </c>
      <c r="IXD24" s="43">
        <v>365</v>
      </c>
      <c r="IXE24" s="43">
        <v>367</v>
      </c>
      <c r="IXF24" s="43">
        <v>366</v>
      </c>
      <c r="IXG24" s="43">
        <v>367</v>
      </c>
      <c r="IXH24" s="43">
        <v>368</v>
      </c>
      <c r="IXI24" s="43">
        <v>368</v>
      </c>
      <c r="IXJ24" s="43">
        <v>368</v>
      </c>
      <c r="IXK24" s="43">
        <v>366</v>
      </c>
      <c r="IXL24" s="43">
        <v>369</v>
      </c>
      <c r="IXM24" s="43">
        <v>494</v>
      </c>
      <c r="IXN24" s="43">
        <v>493</v>
      </c>
      <c r="IXO24" s="43">
        <v>495</v>
      </c>
      <c r="IXP24" s="43">
        <v>495</v>
      </c>
      <c r="IXQ24" s="43">
        <v>495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496</v>
      </c>
      <c r="IXX24" s="43">
        <v>495</v>
      </c>
      <c r="IXY24" s="43">
        <v>495</v>
      </c>
      <c r="IXZ24" s="43">
        <v>496</v>
      </c>
      <c r="IYA24" s="43">
        <v>494</v>
      </c>
      <c r="IYB24" s="43">
        <v>494</v>
      </c>
      <c r="IYC24" s="43">
        <v>491</v>
      </c>
      <c r="IYD24" s="43">
        <v>495</v>
      </c>
      <c r="IYE24" s="43">
        <v>493</v>
      </c>
      <c r="IYF24" s="43">
        <v>495</v>
      </c>
      <c r="IYG24" s="43">
        <v>496</v>
      </c>
      <c r="IYH24" s="43">
        <v>496</v>
      </c>
      <c r="IYI24" s="43">
        <v>495</v>
      </c>
      <c r="IYJ24" s="43">
        <v>495</v>
      </c>
      <c r="IYL24" s="43" t="s">
        <v>7676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JAF24" s="43">
        <v>1431</v>
      </c>
      <c r="JAG24" s="43">
        <v>1106</v>
      </c>
      <c r="JAH24" s="43">
        <v>1388</v>
      </c>
      <c r="JAI24" s="43">
        <v>1047</v>
      </c>
      <c r="JAJ24" s="43">
        <v>1135</v>
      </c>
      <c r="JAK24" s="43">
        <v>3008</v>
      </c>
      <c r="JAL24" s="43">
        <v>1478</v>
      </c>
      <c r="JAM24" s="43">
        <v>2807</v>
      </c>
      <c r="JAN24" s="43">
        <v>1478</v>
      </c>
      <c r="JAO24" s="43">
        <v>1307</v>
      </c>
      <c r="JAP24" s="43">
        <v>1053</v>
      </c>
      <c r="JAQ24" s="43">
        <v>1391</v>
      </c>
      <c r="JAR24" s="43">
        <v>1172</v>
      </c>
      <c r="JAS24" s="43">
        <v>1265</v>
      </c>
      <c r="JAT24" s="43">
        <v>1226</v>
      </c>
      <c r="JAU24" s="43">
        <v>3091</v>
      </c>
      <c r="JAV24" s="43">
        <v>3008</v>
      </c>
      <c r="JAW24" s="43">
        <v>1478</v>
      </c>
      <c r="JAX24" s="43">
        <v>2936</v>
      </c>
      <c r="JAY24" s="43">
        <v>3151</v>
      </c>
      <c r="JAZ24" s="43">
        <v>3080</v>
      </c>
      <c r="JBA24" s="43">
        <v>1076</v>
      </c>
      <c r="JBB24" s="43">
        <v>1179</v>
      </c>
      <c r="JBC24" s="43">
        <v>1230</v>
      </c>
      <c r="JBE24" s="43">
        <v>0</v>
      </c>
      <c r="JBF24" s="43">
        <v>1</v>
      </c>
      <c r="JBR24" s="43">
        <v>71.599999999999994</v>
      </c>
      <c r="JBS24" s="43">
        <v>71.5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134</v>
      </c>
      <c r="JBZ24" s="43">
        <v>0</v>
      </c>
      <c r="JCA24" s="43">
        <v>0</v>
      </c>
      <c r="JCB24" s="43">
        <v>0</v>
      </c>
      <c r="JCC24" s="43">
        <v>276.5</v>
      </c>
      <c r="JCD24" s="43">
        <v>0</v>
      </c>
      <c r="JCE24" s="43">
        <v>0</v>
      </c>
      <c r="JCF24" s="43">
        <v>0</v>
      </c>
      <c r="JCG24" s="43">
        <v>1125</v>
      </c>
      <c r="JCH24" s="43">
        <v>0</v>
      </c>
      <c r="JCI24" s="43">
        <v>0</v>
      </c>
      <c r="JCJ24" s="43">
        <v>0</v>
      </c>
      <c r="JCK24" s="43">
        <v>23.5</v>
      </c>
      <c r="JCL24" s="43">
        <v>0</v>
      </c>
      <c r="JCM24" s="43">
        <v>0</v>
      </c>
      <c r="JCN24" s="43">
        <v>0</v>
      </c>
      <c r="JCO24" s="43">
        <v>1.9570000000000001</v>
      </c>
      <c r="JCS24" s="43">
        <v>23.7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C24" s="43">
        <v>2</v>
      </c>
      <c r="JDD24" s="43">
        <v>11171</v>
      </c>
      <c r="JDE24" s="43">
        <v>1</v>
      </c>
      <c r="JDF24" s="43">
        <v>11171</v>
      </c>
      <c r="JDG24" s="43">
        <v>1</v>
      </c>
      <c r="JDH24" s="43">
        <v>11171</v>
      </c>
      <c r="JDI24" s="43">
        <v>1</v>
      </c>
      <c r="JDJ24" s="43">
        <v>11171</v>
      </c>
      <c r="JDK24" s="43">
        <v>1</v>
      </c>
      <c r="JDL24" s="43">
        <v>11171</v>
      </c>
      <c r="JDM24" s="43">
        <v>1</v>
      </c>
      <c r="JDN24" s="43">
        <v>11171</v>
      </c>
      <c r="JDO24" s="43">
        <v>1</v>
      </c>
      <c r="JDP24" s="43">
        <v>11171</v>
      </c>
      <c r="JDQ24" s="43">
        <v>1</v>
      </c>
      <c r="JDR24" s="43">
        <v>11171</v>
      </c>
      <c r="JDS24" s="43">
        <v>1</v>
      </c>
      <c r="JDT24" s="43">
        <v>11171</v>
      </c>
      <c r="JDU24" s="43">
        <v>1</v>
      </c>
      <c r="JDV24" s="43">
        <v>11171</v>
      </c>
      <c r="JDW24" s="43">
        <v>1</v>
      </c>
      <c r="JDX24" s="43">
        <v>11171</v>
      </c>
      <c r="JDY24" s="43">
        <v>1</v>
      </c>
      <c r="JDZ24" s="43">
        <v>11171</v>
      </c>
      <c r="JEA24" s="43">
        <v>1</v>
      </c>
      <c r="JEB24" s="43">
        <v>11171</v>
      </c>
      <c r="JEC24" s="43">
        <v>1</v>
      </c>
      <c r="JED24" s="43">
        <v>11171</v>
      </c>
      <c r="JEE24" s="43">
        <v>1</v>
      </c>
      <c r="JEF24" s="43">
        <v>11171</v>
      </c>
      <c r="JEG24" s="43">
        <v>1</v>
      </c>
      <c r="JEH24" s="43">
        <v>11171</v>
      </c>
      <c r="JEI24" s="43">
        <v>1</v>
      </c>
      <c r="JEJ24" s="43">
        <v>11171</v>
      </c>
      <c r="JEK24" s="43">
        <v>1</v>
      </c>
      <c r="JEL24" s="43">
        <v>11171</v>
      </c>
      <c r="JEM24" s="43">
        <v>1</v>
      </c>
      <c r="JEN24" s="43">
        <v>11171</v>
      </c>
      <c r="JEO24" s="43">
        <v>1</v>
      </c>
      <c r="JEP24" s="43">
        <v>11171</v>
      </c>
      <c r="JEQ24" s="43">
        <v>1</v>
      </c>
      <c r="JER24" s="43">
        <v>11171</v>
      </c>
      <c r="JES24" s="43">
        <v>1</v>
      </c>
      <c r="JET24" s="43">
        <v>11171</v>
      </c>
      <c r="JEU24" s="43">
        <v>1</v>
      </c>
      <c r="JEV24" s="43">
        <v>11171</v>
      </c>
      <c r="JEW24" s="43">
        <v>1</v>
      </c>
      <c r="JEX24" s="43">
        <v>11171</v>
      </c>
      <c r="JEY24" s="43">
        <v>1</v>
      </c>
      <c r="JEZ24" s="43">
        <v>0</v>
      </c>
      <c r="JFA24" s="43">
        <v>7.7</v>
      </c>
      <c r="JFB24" s="43">
        <v>0</v>
      </c>
      <c r="JFC24" s="43">
        <v>7.57</v>
      </c>
      <c r="JFD24" s="43">
        <v>0</v>
      </c>
      <c r="JFE24" s="43">
        <v>7.61</v>
      </c>
      <c r="JFF24" s="43">
        <v>0</v>
      </c>
      <c r="JFG24" s="43">
        <v>7.6</v>
      </c>
      <c r="JFH24" s="43">
        <v>0</v>
      </c>
      <c r="JFI24" s="43">
        <v>7.63</v>
      </c>
      <c r="JFJ24" s="43">
        <v>0</v>
      </c>
      <c r="JFK24" s="43">
        <v>7.41</v>
      </c>
      <c r="JFL24" s="43">
        <v>0</v>
      </c>
      <c r="JFM24" s="43">
        <v>7.43</v>
      </c>
      <c r="JFN24" s="43">
        <v>0</v>
      </c>
      <c r="JFO24" s="43">
        <v>7.5</v>
      </c>
      <c r="JFP24" s="43">
        <v>0</v>
      </c>
      <c r="JFQ24" s="43">
        <v>7.49</v>
      </c>
      <c r="JFR24" s="43">
        <v>0</v>
      </c>
      <c r="JFS24" s="43">
        <v>7.74</v>
      </c>
      <c r="JFT24" s="43">
        <v>0</v>
      </c>
      <c r="JFU24" s="43">
        <v>7.51</v>
      </c>
      <c r="JFV24" s="43">
        <v>0</v>
      </c>
      <c r="JFW24" s="43">
        <v>7.51</v>
      </c>
      <c r="JFX24" s="43">
        <v>0</v>
      </c>
      <c r="JFY24" s="43">
        <v>7.6</v>
      </c>
      <c r="JFZ24" s="43">
        <v>0</v>
      </c>
      <c r="JGA24" s="43">
        <v>7.4</v>
      </c>
      <c r="JGB24" s="43">
        <v>0</v>
      </c>
      <c r="JGC24" s="43">
        <v>7.6</v>
      </c>
      <c r="JGD24" s="43">
        <v>0</v>
      </c>
      <c r="JGE24" s="43">
        <v>7.4</v>
      </c>
      <c r="JGF24" s="43">
        <v>0</v>
      </c>
      <c r="JGG24" s="43">
        <v>7.4</v>
      </c>
      <c r="JGH24" s="43">
        <v>0</v>
      </c>
      <c r="JGI24" s="43">
        <v>7.49</v>
      </c>
      <c r="JGJ24" s="43">
        <v>0</v>
      </c>
      <c r="JGK24" s="43">
        <v>7.38</v>
      </c>
      <c r="JGL24" s="43">
        <v>0</v>
      </c>
      <c r="JGM24" s="43">
        <v>7.69</v>
      </c>
      <c r="JGN24" s="43">
        <v>0</v>
      </c>
      <c r="JGO24" s="43">
        <v>7.51</v>
      </c>
      <c r="JGP24" s="43">
        <v>0</v>
      </c>
      <c r="JGQ24" s="43">
        <v>7.61</v>
      </c>
      <c r="JGR24" s="43">
        <v>0</v>
      </c>
      <c r="JGS24" s="43">
        <v>7.52</v>
      </c>
      <c r="JGT24" s="43">
        <v>0</v>
      </c>
      <c r="JGU24" s="43">
        <v>7.63</v>
      </c>
      <c r="JGV24" s="43">
        <v>0</v>
      </c>
      <c r="JGW24" s="43">
        <v>-0.06</v>
      </c>
      <c r="JGX24" s="43">
        <v>0</v>
      </c>
      <c r="JGY24" s="43">
        <v>-0.12</v>
      </c>
      <c r="JGZ24" s="43">
        <v>0</v>
      </c>
      <c r="JHA24" s="43">
        <v>-0.22</v>
      </c>
      <c r="JHB24" s="43">
        <v>0</v>
      </c>
      <c r="JHC24" s="43">
        <v>-0.28000000000000003</v>
      </c>
      <c r="JHD24" s="43">
        <v>0</v>
      </c>
      <c r="JHE24" s="43">
        <v>-0.09</v>
      </c>
      <c r="JHF24" s="43">
        <v>0</v>
      </c>
      <c r="JHG24" s="43">
        <v>-0.28000000000000003</v>
      </c>
      <c r="JHH24" s="43">
        <v>0</v>
      </c>
      <c r="JHI24" s="43">
        <v>-0.15</v>
      </c>
      <c r="JHJ24" s="43">
        <v>0</v>
      </c>
      <c r="JHK24" s="43">
        <v>-0.13</v>
      </c>
      <c r="JHL24" s="43">
        <v>0</v>
      </c>
      <c r="JHM24" s="43">
        <v>0.04</v>
      </c>
      <c r="JHN24" s="43">
        <v>0</v>
      </c>
      <c r="JHO24" s="43">
        <v>-0.09</v>
      </c>
      <c r="JHP24" s="43">
        <v>0</v>
      </c>
      <c r="JHQ24" s="43">
        <v>-0.06</v>
      </c>
      <c r="JHR24" s="43">
        <v>0</v>
      </c>
      <c r="JHS24" s="43">
        <v>7.0000000000000007E-2</v>
      </c>
      <c r="JHT24" s="43">
        <v>0</v>
      </c>
      <c r="JHU24" s="43">
        <v>-0.26</v>
      </c>
      <c r="JHV24" s="43">
        <v>0</v>
      </c>
      <c r="JHW24" s="43">
        <v>-0.26</v>
      </c>
      <c r="JHX24" s="43">
        <v>0</v>
      </c>
      <c r="JHY24" s="43">
        <v>-0.16</v>
      </c>
      <c r="JHZ24" s="43">
        <v>0</v>
      </c>
      <c r="JIA24" s="43">
        <v>-0.34</v>
      </c>
      <c r="JIB24" s="43">
        <v>0</v>
      </c>
      <c r="JIC24" s="43">
        <v>-0.16</v>
      </c>
      <c r="JID24" s="43">
        <v>0</v>
      </c>
      <c r="JIE24" s="43">
        <v>-0.14000000000000001</v>
      </c>
      <c r="JIF24" s="43">
        <v>0</v>
      </c>
      <c r="JIG24" s="43">
        <v>-0.3</v>
      </c>
      <c r="JIH24" s="43">
        <v>0</v>
      </c>
      <c r="JII24" s="43">
        <v>-0.28999999999999998</v>
      </c>
      <c r="JIJ24" s="43">
        <v>0</v>
      </c>
      <c r="JIK24" s="43">
        <v>-0.15</v>
      </c>
      <c r="JIL24" s="43">
        <v>0</v>
      </c>
      <c r="JIM24" s="43">
        <v>-0.4</v>
      </c>
      <c r="JIN24" s="43">
        <v>0</v>
      </c>
      <c r="JIO24" s="43">
        <v>-0.12</v>
      </c>
      <c r="JIP24" s="43">
        <v>0</v>
      </c>
      <c r="JIQ24" s="43">
        <v>-0.28000000000000003</v>
      </c>
      <c r="JIR24" s="43">
        <v>0</v>
      </c>
      <c r="JIS24" s="43">
        <v>7.57</v>
      </c>
      <c r="JIT24" s="43">
        <v>0</v>
      </c>
      <c r="JIU24" s="43">
        <v>7.5</v>
      </c>
      <c r="JIV24" s="43">
        <v>0</v>
      </c>
      <c r="JIW24" s="43">
        <v>7.63</v>
      </c>
      <c r="JIX24" s="43">
        <v>0</v>
      </c>
      <c r="JIY24" s="43">
        <v>7.87</v>
      </c>
      <c r="JIZ24" s="43">
        <v>0</v>
      </c>
      <c r="JJA24" s="43">
        <v>7.57</v>
      </c>
      <c r="JJB24" s="43">
        <v>0</v>
      </c>
      <c r="JJC24" s="43">
        <v>7.59</v>
      </c>
      <c r="JJD24" s="43">
        <v>0</v>
      </c>
      <c r="JJE24" s="43">
        <v>7.64</v>
      </c>
      <c r="JJF24" s="43">
        <v>0</v>
      </c>
      <c r="JJG24" s="43">
        <v>7.72</v>
      </c>
      <c r="JJH24" s="43">
        <v>0</v>
      </c>
      <c r="JJI24" s="43">
        <v>7.69</v>
      </c>
      <c r="JJJ24" s="43">
        <v>0</v>
      </c>
      <c r="JJK24" s="43">
        <v>7.71</v>
      </c>
      <c r="JJL24" s="43">
        <v>0</v>
      </c>
      <c r="JJM24" s="43">
        <v>7.45</v>
      </c>
      <c r="JJN24" s="43">
        <v>0</v>
      </c>
      <c r="JJO24" s="43">
        <v>7.68</v>
      </c>
      <c r="JJP24" s="43">
        <v>0</v>
      </c>
      <c r="JJQ24" s="43">
        <v>7.61</v>
      </c>
      <c r="JJR24" s="43">
        <v>0</v>
      </c>
      <c r="JJS24" s="43">
        <v>7.52</v>
      </c>
      <c r="JJT24" s="43">
        <v>0</v>
      </c>
      <c r="JJU24" s="43">
        <v>7.41</v>
      </c>
      <c r="JJV24" s="43">
        <v>0</v>
      </c>
      <c r="JJW24" s="43">
        <v>7.54</v>
      </c>
      <c r="JJX24" s="43">
        <v>0</v>
      </c>
      <c r="JJY24" s="43">
        <v>7.49</v>
      </c>
      <c r="JJZ24" s="43">
        <v>0</v>
      </c>
      <c r="JKA24" s="43">
        <v>7.46</v>
      </c>
      <c r="JKB24" s="43">
        <v>0</v>
      </c>
      <c r="JKC24" s="43">
        <v>7.48</v>
      </c>
      <c r="JKD24" s="43">
        <v>0</v>
      </c>
      <c r="JKE24" s="43">
        <v>7.59</v>
      </c>
      <c r="JKF24" s="43">
        <v>0</v>
      </c>
      <c r="JKG24" s="43">
        <v>7.4</v>
      </c>
      <c r="JKH24" s="43">
        <v>0</v>
      </c>
      <c r="JKI24" s="43">
        <v>7.4</v>
      </c>
      <c r="JKJ24" s="43">
        <v>0</v>
      </c>
      <c r="JKK24" s="43">
        <v>7.58</v>
      </c>
      <c r="JKL24" s="43">
        <v>0</v>
      </c>
      <c r="JKM24" s="43">
        <v>7.74</v>
      </c>
      <c r="JKN24" s="43">
        <v>0</v>
      </c>
      <c r="JKO24" s="43">
        <v>-0.11</v>
      </c>
      <c r="JKP24" s="43">
        <v>0</v>
      </c>
      <c r="JKQ24" s="43">
        <v>-0.28000000000000003</v>
      </c>
      <c r="JKR24" s="43">
        <v>0</v>
      </c>
      <c r="JKS24" s="43">
        <v>-0.15</v>
      </c>
      <c r="JKT24" s="43">
        <v>0</v>
      </c>
      <c r="JKU24" s="43">
        <v>-0.08</v>
      </c>
      <c r="JKV24" s="43">
        <v>0</v>
      </c>
      <c r="JKW24" s="43">
        <v>-0.26</v>
      </c>
      <c r="JKX24" s="43">
        <v>0</v>
      </c>
      <c r="JKY24" s="43">
        <v>-0.23</v>
      </c>
      <c r="JKZ24" s="43">
        <v>0</v>
      </c>
      <c r="JLA24" s="43">
        <v>-0.36</v>
      </c>
      <c r="JLB24" s="43">
        <v>0</v>
      </c>
      <c r="JLC24" s="43">
        <v>-0.1</v>
      </c>
      <c r="JLD24" s="43">
        <v>0</v>
      </c>
      <c r="JLE24" s="43">
        <v>-0.37</v>
      </c>
      <c r="JLF24" s="43">
        <v>0</v>
      </c>
      <c r="JLG24" s="43">
        <v>-0.08</v>
      </c>
      <c r="JLH24" s="43">
        <v>0</v>
      </c>
      <c r="JLI24" s="43">
        <v>-0.13</v>
      </c>
      <c r="JLJ24" s="43">
        <v>0</v>
      </c>
      <c r="JLK24" s="43">
        <v>-0.28000000000000003</v>
      </c>
      <c r="JLL24" s="43">
        <v>0</v>
      </c>
      <c r="JLM24" s="43">
        <v>-0.43</v>
      </c>
      <c r="JLN24" s="43">
        <v>0</v>
      </c>
      <c r="JLO24" s="43">
        <v>-0.1</v>
      </c>
      <c r="JLP24" s="43">
        <v>0</v>
      </c>
      <c r="JLQ24" s="43">
        <v>-0.22</v>
      </c>
      <c r="JLR24" s="43">
        <v>0</v>
      </c>
      <c r="JLS24" s="43">
        <v>-0.27</v>
      </c>
      <c r="JLT24" s="43">
        <v>0</v>
      </c>
      <c r="JLU24" s="43">
        <v>-0.28000000000000003</v>
      </c>
      <c r="JLV24" s="43">
        <v>0</v>
      </c>
      <c r="JLW24" s="43">
        <v>-0.14000000000000001</v>
      </c>
      <c r="JLX24" s="43">
        <v>0</v>
      </c>
      <c r="JLY24" s="43">
        <v>-0.23</v>
      </c>
      <c r="JLZ24" s="43">
        <v>0</v>
      </c>
      <c r="JMA24" s="43">
        <v>-0.12</v>
      </c>
      <c r="JMB24" s="43">
        <v>0</v>
      </c>
      <c r="JMC24" s="43">
        <v>-0.09</v>
      </c>
      <c r="JMD24" s="43">
        <v>0</v>
      </c>
      <c r="JME24" s="43">
        <v>-0.02</v>
      </c>
      <c r="JMF24" s="43">
        <v>0</v>
      </c>
      <c r="JMG24" s="43">
        <v>-0.24</v>
      </c>
      <c r="JMH24" s="43">
        <v>0</v>
      </c>
      <c r="JMI24" s="43">
        <v>-0.08</v>
      </c>
      <c r="JMK24" s="43">
        <v>0</v>
      </c>
      <c r="JML24" s="43">
        <v>1</v>
      </c>
      <c r="JMM24" s="43">
        <v>1</v>
      </c>
      <c r="JMN24" s="43">
        <v>1</v>
      </c>
      <c r="JMO24" s="43">
        <v>12</v>
      </c>
      <c r="JMP24" s="43">
        <v>0</v>
      </c>
      <c r="JMQ24" s="43">
        <v>100</v>
      </c>
      <c r="JMR24" s="43">
        <v>100</v>
      </c>
      <c r="JMS24" s="43">
        <v>99.8</v>
      </c>
      <c r="JMT24" s="43">
        <v>0</v>
      </c>
      <c r="JMU24" s="43">
        <v>0</v>
      </c>
      <c r="JMV24" s="43">
        <v>16.100000000000001</v>
      </c>
      <c r="JMW24" s="43">
        <v>15.9</v>
      </c>
      <c r="JMX24" s="43">
        <v>0</v>
      </c>
      <c r="JMY24" s="43">
        <v>16.100000000000001</v>
      </c>
      <c r="JMZ24" s="43">
        <v>0</v>
      </c>
      <c r="JNA24" s="43">
        <v>0</v>
      </c>
      <c r="JNB24" s="43">
        <v>0</v>
      </c>
      <c r="JNC24" s="43">
        <v>6.05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86.8</v>
      </c>
      <c r="JNL24" s="112">
        <v>25.3</v>
      </c>
      <c r="JNM24" s="112">
        <v>86.8</v>
      </c>
      <c r="JNN24" s="112">
        <v>16.100000000000001</v>
      </c>
      <c r="JNO24" s="112">
        <v>16.100000000000001</v>
      </c>
      <c r="JNP24" s="112">
        <v>16.100000000000001</v>
      </c>
      <c r="JNQ24" s="112">
        <v>16.100000000000001</v>
      </c>
      <c r="JNS24" s="112">
        <v>1500</v>
      </c>
      <c r="JNT24" s="112">
        <v>1499</v>
      </c>
      <c r="JNV24" s="112">
        <v>54.8</v>
      </c>
      <c r="JNY24" s="112">
        <v>0</v>
      </c>
      <c r="JNZ24" s="112">
        <v>0</v>
      </c>
      <c r="JOA24" s="112" t="s">
        <v>15</v>
      </c>
    </row>
    <row r="25" spans="1:6089 6180:7151" ht="15" customHeight="1" x14ac:dyDescent="0.2">
      <c r="A25" s="205">
        <v>20</v>
      </c>
      <c r="C25" s="81">
        <v>44</v>
      </c>
      <c r="D25" s="43">
        <v>1</v>
      </c>
      <c r="E25" s="43">
        <v>0</v>
      </c>
      <c r="F25" s="43" t="s">
        <v>8274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4.58</v>
      </c>
      <c r="O25" s="43">
        <v>0</v>
      </c>
      <c r="P25" s="43">
        <v>0</v>
      </c>
      <c r="Q25" s="43">
        <v>0</v>
      </c>
      <c r="R25" s="43">
        <v>-498</v>
      </c>
      <c r="S25" s="43">
        <v>0</v>
      </c>
      <c r="T25" s="43">
        <v>6.8</v>
      </c>
      <c r="U25" s="43">
        <v>0</v>
      </c>
      <c r="V25" s="43">
        <v>3.43</v>
      </c>
      <c r="W25" s="43">
        <v>4.21</v>
      </c>
      <c r="X25" s="43">
        <v>17.3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4.46</v>
      </c>
      <c r="AH25" s="43">
        <v>0</v>
      </c>
      <c r="AI25" s="43">
        <v>4.46</v>
      </c>
      <c r="AJ25" s="43">
        <v>0</v>
      </c>
      <c r="AK25" s="43">
        <v>0</v>
      </c>
      <c r="AL25" s="43">
        <v>0</v>
      </c>
      <c r="AM25" s="43" t="s">
        <v>7683</v>
      </c>
      <c r="AN25" s="43">
        <v>7389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-4755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25822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29</v>
      </c>
      <c r="FL25" s="43">
        <v>120</v>
      </c>
      <c r="FM25" s="43">
        <v>1312</v>
      </c>
      <c r="FN25" s="43">
        <v>2402</v>
      </c>
      <c r="FO25" s="43">
        <v>494064</v>
      </c>
      <c r="FP25" s="43">
        <v>594064</v>
      </c>
      <c r="FQ25" s="43">
        <v>694064</v>
      </c>
      <c r="FR25" s="43">
        <v>794064</v>
      </c>
      <c r="FS25" s="43">
        <v>5936</v>
      </c>
      <c r="FT25" s="43">
        <v>5943</v>
      </c>
      <c r="FU25" s="43">
        <v>5943</v>
      </c>
      <c r="FW25" s="43">
        <v>119</v>
      </c>
      <c r="FY25" s="43">
        <v>49.4</v>
      </c>
      <c r="FZ25" s="43">
        <v>0</v>
      </c>
      <c r="GA25" s="43">
        <v>70.2</v>
      </c>
      <c r="GB25" s="43">
        <v>70.2</v>
      </c>
      <c r="GC25" s="43">
        <v>100</v>
      </c>
      <c r="GD25" s="43">
        <v>70</v>
      </c>
      <c r="GE25" s="43">
        <v>0</v>
      </c>
      <c r="GF25" s="43">
        <v>0</v>
      </c>
      <c r="GG25" s="43">
        <v>20</v>
      </c>
      <c r="GH25" s="43">
        <v>17.3</v>
      </c>
      <c r="GI25" s="43">
        <v>0</v>
      </c>
      <c r="GJ25" s="43">
        <v>0.95699999999999996</v>
      </c>
      <c r="GK25" s="43">
        <v>0.96099999999999997</v>
      </c>
      <c r="GL25" s="43">
        <v>51.5</v>
      </c>
      <c r="GM25" s="43">
        <v>85</v>
      </c>
      <c r="GN25" s="43">
        <v>0</v>
      </c>
      <c r="GO25" s="43">
        <v>100</v>
      </c>
      <c r="GP25" s="43">
        <v>49.4</v>
      </c>
      <c r="GQ25" s="43">
        <v>49.4</v>
      </c>
      <c r="GR25" s="43">
        <v>0</v>
      </c>
      <c r="GS25" s="43">
        <v>86.7</v>
      </c>
      <c r="GT25" s="43">
        <v>86.7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39.994670477820762</v>
      </c>
      <c r="OT25" s="43">
        <v>40.031441744600897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1609252862219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37.619999999999997</v>
      </c>
      <c r="SY25" s="43">
        <v>0</v>
      </c>
      <c r="TA25" s="43">
        <v>5936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558</v>
      </c>
      <c r="TS25" s="43">
        <v>557</v>
      </c>
      <c r="TT25" s="43">
        <v>552</v>
      </c>
      <c r="TU25" s="43">
        <v>556</v>
      </c>
      <c r="TV25" s="43">
        <v>558</v>
      </c>
      <c r="TW25" s="43">
        <v>559</v>
      </c>
      <c r="TX25" s="43">
        <v>561</v>
      </c>
      <c r="TY25" s="43">
        <v>559</v>
      </c>
      <c r="TZ25" s="43">
        <v>564</v>
      </c>
      <c r="UA25" s="43">
        <v>558</v>
      </c>
      <c r="UB25" s="43">
        <v>561</v>
      </c>
      <c r="UC25" s="43">
        <v>558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558</v>
      </c>
      <c r="UQ25" s="43">
        <v>558</v>
      </c>
      <c r="UR25" s="43">
        <v>563</v>
      </c>
      <c r="US25" s="43">
        <v>564</v>
      </c>
      <c r="UT25" s="43">
        <v>553</v>
      </c>
      <c r="UU25" s="43">
        <v>552</v>
      </c>
      <c r="UV25" s="43">
        <v>0</v>
      </c>
      <c r="UW25" s="43">
        <v>374</v>
      </c>
      <c r="UX25" s="43">
        <v>3276</v>
      </c>
      <c r="UY25" s="43">
        <v>0</v>
      </c>
      <c r="UZ25" s="43">
        <v>0</v>
      </c>
      <c r="VA25" s="43">
        <v>12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38.700000000000003</v>
      </c>
      <c r="XO25" s="43">
        <v>31.4</v>
      </c>
      <c r="XR25" s="43">
        <v>80.400000000000006</v>
      </c>
      <c r="XS25" s="43">
        <v>80</v>
      </c>
      <c r="XT25" s="43">
        <v>79.5</v>
      </c>
      <c r="XU25" s="43">
        <v>37.9</v>
      </c>
      <c r="XZ25" s="43">
        <v>3</v>
      </c>
      <c r="YA25" s="43">
        <v>1606308361547</v>
      </c>
      <c r="YC25" s="43">
        <v>2104</v>
      </c>
      <c r="YD25" s="43">
        <v>0.96099999999999997</v>
      </c>
      <c r="YE25" s="43">
        <v>49.99</v>
      </c>
      <c r="YF25" s="43">
        <v>0</v>
      </c>
      <c r="YG25" s="43">
        <v>20055</v>
      </c>
      <c r="YH25" s="43">
        <v>11493</v>
      </c>
      <c r="YI25" s="43">
        <v>20153</v>
      </c>
      <c r="YJ25" s="43">
        <v>11690</v>
      </c>
      <c r="YK25" s="43">
        <v>19961</v>
      </c>
      <c r="YL25" s="43">
        <v>11553</v>
      </c>
      <c r="YM25" s="43">
        <v>404</v>
      </c>
      <c r="YN25" s="43">
        <v>232</v>
      </c>
      <c r="YO25" s="43">
        <v>402</v>
      </c>
      <c r="YP25" s="43">
        <v>233</v>
      </c>
      <c r="YQ25" s="43">
        <v>401</v>
      </c>
      <c r="YR25" s="43">
        <v>232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2.17</v>
      </c>
      <c r="YZ25" s="43">
        <v>-22.3</v>
      </c>
      <c r="ZA25" s="43">
        <v>4.05</v>
      </c>
      <c r="ZB25" s="43">
        <v>0.41</v>
      </c>
      <c r="ZD25" s="43">
        <v>0</v>
      </c>
      <c r="ZE25" s="43">
        <v>86.7</v>
      </c>
      <c r="ZF25" s="43">
        <v>75.5</v>
      </c>
      <c r="ZG25" s="43">
        <v>0</v>
      </c>
      <c r="ZH25" s="43">
        <v>70.2</v>
      </c>
      <c r="ZI25" s="43">
        <v>0</v>
      </c>
      <c r="ZJ25" s="43">
        <v>70.400000000000006</v>
      </c>
      <c r="ZK25" s="43">
        <v>8</v>
      </c>
      <c r="ZL25" s="43">
        <v>0</v>
      </c>
      <c r="ZM25" s="43">
        <v>0</v>
      </c>
      <c r="ZN25" s="43">
        <v>20.9</v>
      </c>
      <c r="ZO25" s="43">
        <v>20.9</v>
      </c>
      <c r="ZP25" s="43">
        <v>20.9</v>
      </c>
      <c r="ZQ25" s="43">
        <v>20.9</v>
      </c>
      <c r="ZR25" s="43">
        <v>20.9</v>
      </c>
      <c r="ZS25" s="43">
        <v>20.9</v>
      </c>
      <c r="ZT25" s="43">
        <v>20.9</v>
      </c>
      <c r="ZU25" s="43">
        <v>20.9</v>
      </c>
      <c r="ZV25" s="43">
        <v>20.9</v>
      </c>
      <c r="ZW25" s="43">
        <v>20.9</v>
      </c>
      <c r="ZX25" s="43">
        <v>20.9</v>
      </c>
      <c r="ZY25" s="43">
        <v>20.9</v>
      </c>
      <c r="ZZ25" s="43">
        <v>20.9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55.1</v>
      </c>
      <c r="AAN25" s="43">
        <v>0</v>
      </c>
      <c r="AAO25" s="43">
        <v>0</v>
      </c>
      <c r="AAP25" s="43">
        <v>0</v>
      </c>
      <c r="AAQ25" s="43">
        <v>52</v>
      </c>
      <c r="AAR25" s="43">
        <v>62.6</v>
      </c>
      <c r="AAS25" s="43">
        <v>59.3</v>
      </c>
      <c r="AAT25" s="43">
        <v>67.7</v>
      </c>
      <c r="AAU25" s="43">
        <v>75.5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5946</v>
      </c>
      <c r="ACJ25" s="43">
        <v>0</v>
      </c>
      <c r="ACK25" s="43">
        <v>0</v>
      </c>
      <c r="ACL25" s="43">
        <v>0</v>
      </c>
      <c r="ACM25" s="43">
        <v>5946</v>
      </c>
      <c r="ACN25" s="43">
        <v>5946</v>
      </c>
      <c r="ACO25" s="43">
        <v>5946</v>
      </c>
      <c r="ACP25" s="43">
        <v>5946</v>
      </c>
      <c r="ACQ25" s="43">
        <v>5946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-10.1</v>
      </c>
      <c r="AGO25" s="43">
        <v>-10.1</v>
      </c>
      <c r="AGP25" s="43">
        <v>-10.1</v>
      </c>
      <c r="AGQ25" s="43">
        <v>-10.1</v>
      </c>
      <c r="AGR25" s="43">
        <v>-10.1</v>
      </c>
      <c r="AGS25" s="43">
        <v>-10.1</v>
      </c>
      <c r="AGT25" s="43">
        <v>-10.1</v>
      </c>
      <c r="AGU25" s="43">
        <v>-10.1</v>
      </c>
      <c r="AGV25" s="43">
        <v>-10.1</v>
      </c>
      <c r="AGW25" s="43">
        <v>-10.1</v>
      </c>
      <c r="AGX25" s="43">
        <v>-10.1</v>
      </c>
      <c r="AGY25" s="43">
        <v>-10.1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141</v>
      </c>
      <c r="AHM25" s="43">
        <v>110</v>
      </c>
      <c r="AHN25" s="43">
        <v>141</v>
      </c>
      <c r="AHO25" s="43">
        <v>141</v>
      </c>
      <c r="AHP25" s="43">
        <v>158</v>
      </c>
      <c r="AHQ25" s="43">
        <v>126</v>
      </c>
      <c r="AHR25" s="43">
        <v>141</v>
      </c>
      <c r="AHS25" s="43">
        <v>94</v>
      </c>
      <c r="AHT25" s="43">
        <v>158</v>
      </c>
      <c r="AHU25" s="43">
        <v>110</v>
      </c>
      <c r="AHV25" s="43">
        <v>94</v>
      </c>
      <c r="AHW25" s="43">
        <v>94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1062</v>
      </c>
      <c r="AKN25" s="43">
        <v>891</v>
      </c>
      <c r="AKO25" s="43">
        <v>512</v>
      </c>
      <c r="AKP25" s="43">
        <v>1123</v>
      </c>
      <c r="AKQ25" s="43">
        <v>1306</v>
      </c>
      <c r="AKR25" s="43">
        <v>1746</v>
      </c>
      <c r="AKS25" s="43">
        <v>317</v>
      </c>
      <c r="AKT25" s="43">
        <v>793</v>
      </c>
      <c r="AKU25" s="43">
        <v>622</v>
      </c>
      <c r="AKV25" s="43">
        <v>573</v>
      </c>
      <c r="AKW25" s="43">
        <v>451</v>
      </c>
      <c r="AKX25" s="43">
        <v>512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0</v>
      </c>
      <c r="ALL25" s="43">
        <v>4.7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12039.4</v>
      </c>
      <c r="APJ25" s="43">
        <v>0</v>
      </c>
      <c r="APK25" s="43">
        <v>3765.6</v>
      </c>
      <c r="APL25" s="43">
        <v>0</v>
      </c>
      <c r="APM25" s="43">
        <v>3052</v>
      </c>
      <c r="APN25" s="43">
        <v>0.02</v>
      </c>
      <c r="APO25" s="43">
        <v>0</v>
      </c>
      <c r="APP25" s="43">
        <v>586</v>
      </c>
      <c r="APQ25" s="43">
        <v>1.04</v>
      </c>
      <c r="APR25" s="43">
        <v>0</v>
      </c>
      <c r="APS25" s="43">
        <v>402</v>
      </c>
      <c r="APT25" s="43" t="s">
        <v>7674</v>
      </c>
      <c r="APU25" s="43" t="s">
        <v>7745</v>
      </c>
      <c r="APV25" s="43" t="s">
        <v>7674</v>
      </c>
      <c r="APW25" s="43" t="s">
        <v>7674</v>
      </c>
      <c r="APX25" s="43" t="s">
        <v>7674</v>
      </c>
      <c r="APY25" s="43" t="s">
        <v>7746</v>
      </c>
      <c r="APZ25" s="43" t="s">
        <v>7674</v>
      </c>
      <c r="AQA25" s="43" t="s">
        <v>7747</v>
      </c>
      <c r="AQB25" s="43" t="s">
        <v>7674</v>
      </c>
      <c r="AQC25" s="43" t="s">
        <v>7747</v>
      </c>
      <c r="AQD25" s="43" t="s">
        <v>7674</v>
      </c>
      <c r="AQE25" s="43" t="s">
        <v>7674</v>
      </c>
      <c r="AQF25" s="43" t="s">
        <v>7674</v>
      </c>
      <c r="AQG25" s="43" t="s">
        <v>7674</v>
      </c>
      <c r="AQH25" s="43" t="s">
        <v>7693</v>
      </c>
      <c r="AQI25" s="43" t="s">
        <v>7691</v>
      </c>
      <c r="AQJ25" s="43" t="s">
        <v>7674</v>
      </c>
      <c r="AQK25" s="43" t="s">
        <v>7696</v>
      </c>
      <c r="AQL25" s="43" t="s">
        <v>7674</v>
      </c>
      <c r="AQM25" s="43" t="s">
        <v>7696</v>
      </c>
      <c r="AQN25" s="43" t="s">
        <v>7696</v>
      </c>
      <c r="AQO25" s="43" t="s">
        <v>7698</v>
      </c>
      <c r="AQP25" s="43" t="s">
        <v>7671</v>
      </c>
      <c r="AQQ25" s="43" t="s">
        <v>7674</v>
      </c>
      <c r="AQR25" s="43" t="s">
        <v>7700</v>
      </c>
      <c r="AQS25" s="43" t="s">
        <v>7674</v>
      </c>
      <c r="AQT25" s="43" t="s">
        <v>7747</v>
      </c>
      <c r="AQU25" s="43" t="s">
        <v>7698</v>
      </c>
      <c r="AQV25" s="43" t="s">
        <v>7748</v>
      </c>
      <c r="AQW25" s="43" t="s">
        <v>7674</v>
      </c>
      <c r="AQX25" s="43" t="s">
        <v>19</v>
      </c>
      <c r="AQY25" s="43">
        <v>18.100000000000001</v>
      </c>
      <c r="AQZ25" s="43">
        <v>18.7</v>
      </c>
      <c r="ARA25" s="43">
        <v>17.5</v>
      </c>
      <c r="ARB25" s="43">
        <v>18.2</v>
      </c>
      <c r="ARC25" s="43">
        <v>18.7</v>
      </c>
      <c r="ARD25" s="43">
        <v>17.8</v>
      </c>
      <c r="ARE25" s="43">
        <v>17.3</v>
      </c>
      <c r="ARF25" s="43">
        <v>17</v>
      </c>
      <c r="ARG25" s="43">
        <v>17.5</v>
      </c>
      <c r="ARH25" s="43">
        <v>18.100000000000001</v>
      </c>
      <c r="ARI25" s="43">
        <v>19.899999999999999</v>
      </c>
      <c r="ARJ25" s="43">
        <v>18.8</v>
      </c>
      <c r="ARK25" s="43">
        <v>18.7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19.899999999999999</v>
      </c>
      <c r="ARY25" s="43">
        <v>17</v>
      </c>
      <c r="ARZ25" s="43">
        <v>2000</v>
      </c>
      <c r="AVE25" s="43" t="s">
        <v>7675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49.99</v>
      </c>
      <c r="AVP25" s="43">
        <v>0</v>
      </c>
      <c r="AVQ25" s="43">
        <v>49.99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2025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2027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431.7</v>
      </c>
      <c r="IUJ25" s="43">
        <v>9.1999999999999993</v>
      </c>
      <c r="IUK25" s="43">
        <v>-22.240000000000002</v>
      </c>
      <c r="IUL25" s="43">
        <v>4.0519999999999996</v>
      </c>
      <c r="IUN25" s="43">
        <v>0.40500000000000003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70.78</v>
      </c>
      <c r="IYL25" s="43" t="s">
        <v>7676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21</v>
      </c>
      <c r="IZI25" s="43">
        <v>23.2</v>
      </c>
      <c r="IZJ25" s="43">
        <v>24.8</v>
      </c>
      <c r="IZK25" s="43">
        <v>24.4</v>
      </c>
      <c r="IZL25" s="43">
        <v>26.5</v>
      </c>
      <c r="IZM25" s="43">
        <v>23.1</v>
      </c>
      <c r="IZN25" s="43">
        <v>21.9</v>
      </c>
      <c r="IZO25" s="43">
        <v>23.35</v>
      </c>
      <c r="IZP25" s="43">
        <v>22.8</v>
      </c>
      <c r="IZQ25" s="43">
        <v>28</v>
      </c>
      <c r="IZR25" s="43">
        <v>25.8</v>
      </c>
      <c r="IZS25" s="43">
        <v>22.6</v>
      </c>
      <c r="JAF25" s="43">
        <v>1058</v>
      </c>
      <c r="JAG25" s="43">
        <v>1260</v>
      </c>
      <c r="JAH25" s="43">
        <v>1218</v>
      </c>
      <c r="JAI25" s="43">
        <v>1081</v>
      </c>
      <c r="JAJ25" s="43">
        <v>1281</v>
      </c>
      <c r="JAK25" s="43">
        <v>1299</v>
      </c>
      <c r="JAL25" s="43">
        <v>1496</v>
      </c>
      <c r="JAM25" s="43">
        <v>1495</v>
      </c>
      <c r="JAN25" s="43">
        <v>1100</v>
      </c>
      <c r="JAO25" s="43">
        <v>3151</v>
      </c>
      <c r="JAP25" s="43">
        <v>1135</v>
      </c>
      <c r="JAQ25" s="43">
        <v>1005</v>
      </c>
      <c r="JBE25" s="43">
        <v>52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175</v>
      </c>
      <c r="JBZ25" s="43">
        <v>0</v>
      </c>
      <c r="JCA25" s="43">
        <v>0</v>
      </c>
      <c r="JCB25" s="43">
        <v>0</v>
      </c>
      <c r="JCC25" s="43">
        <v>114.3</v>
      </c>
      <c r="JCD25" s="43">
        <v>0</v>
      </c>
      <c r="JCE25" s="43">
        <v>0</v>
      </c>
      <c r="JCF25" s="43">
        <v>0</v>
      </c>
      <c r="JCG25" s="43">
        <v>1177</v>
      </c>
      <c r="JCH25" s="43">
        <v>0</v>
      </c>
      <c r="JCI25" s="43">
        <v>0</v>
      </c>
      <c r="JCJ25" s="43">
        <v>0</v>
      </c>
      <c r="JCK25" s="43">
        <v>17.100000000000001</v>
      </c>
      <c r="JCL25" s="43">
        <v>0</v>
      </c>
      <c r="JCM25" s="43">
        <v>0</v>
      </c>
      <c r="JCN25" s="43">
        <v>0</v>
      </c>
      <c r="JCO25" s="43">
        <v>2.036</v>
      </c>
      <c r="JCS25" s="43">
        <v>37.700000000000003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Z25" s="43">
        <v>0</v>
      </c>
      <c r="JFA25" s="43">
        <v>8.1</v>
      </c>
      <c r="JFB25" s="43">
        <v>0</v>
      </c>
      <c r="JFC25" s="43">
        <v>7.77</v>
      </c>
      <c r="JFD25" s="43">
        <v>0</v>
      </c>
      <c r="JFE25" s="43">
        <v>7.88</v>
      </c>
      <c r="JFF25" s="43">
        <v>0</v>
      </c>
      <c r="JFG25" s="43">
        <v>7.8</v>
      </c>
      <c r="JFH25" s="43">
        <v>0</v>
      </c>
      <c r="JFI25" s="43">
        <v>7.79</v>
      </c>
      <c r="JFJ25" s="43">
        <v>0</v>
      </c>
      <c r="JFK25" s="43">
        <v>7.79</v>
      </c>
      <c r="JFL25" s="43">
        <v>0</v>
      </c>
      <c r="JFM25" s="43">
        <v>7.96</v>
      </c>
      <c r="JFN25" s="43">
        <v>0</v>
      </c>
      <c r="JFO25" s="43">
        <v>7.9</v>
      </c>
      <c r="JFP25" s="43">
        <v>0</v>
      </c>
      <c r="JFQ25" s="43">
        <v>8.08</v>
      </c>
      <c r="JFR25" s="43">
        <v>0</v>
      </c>
      <c r="JFS25" s="43">
        <v>7.79</v>
      </c>
      <c r="JFT25" s="43">
        <v>0</v>
      </c>
      <c r="JFU25" s="43">
        <v>7.79</v>
      </c>
      <c r="JFV25" s="43">
        <v>0</v>
      </c>
      <c r="JFW25" s="43">
        <v>7.77</v>
      </c>
      <c r="JGV25" s="43">
        <v>0</v>
      </c>
      <c r="JGW25" s="43">
        <v>0.27</v>
      </c>
      <c r="JGX25" s="43">
        <v>0</v>
      </c>
      <c r="JGY25" s="43">
        <v>-0.24</v>
      </c>
      <c r="JGZ25" s="43">
        <v>0</v>
      </c>
      <c r="JHA25" s="43">
        <v>0.11</v>
      </c>
      <c r="JHB25" s="43">
        <v>0</v>
      </c>
      <c r="JHC25" s="43">
        <v>-0.45</v>
      </c>
      <c r="JHD25" s="43">
        <v>0</v>
      </c>
      <c r="JHE25" s="43">
        <v>0.1</v>
      </c>
      <c r="JHF25" s="43">
        <v>0</v>
      </c>
      <c r="JHG25" s="43">
        <v>-0.48</v>
      </c>
      <c r="JHH25" s="43">
        <v>0</v>
      </c>
      <c r="JHI25" s="43">
        <v>-0.01</v>
      </c>
      <c r="JHJ25" s="43">
        <v>0</v>
      </c>
      <c r="JHK25" s="43">
        <v>-0.26</v>
      </c>
      <c r="JHL25" s="43">
        <v>0</v>
      </c>
      <c r="JHM25" s="43">
        <v>-0.28999999999999998</v>
      </c>
      <c r="JHN25" s="43">
        <v>0</v>
      </c>
      <c r="JHO25" s="43">
        <v>-0.32</v>
      </c>
      <c r="JHP25" s="43">
        <v>0</v>
      </c>
      <c r="JHQ25" s="43">
        <v>-0.3</v>
      </c>
      <c r="JHR25" s="43">
        <v>0</v>
      </c>
      <c r="JHS25" s="43">
        <v>-0.19</v>
      </c>
      <c r="JIR25" s="43">
        <v>0</v>
      </c>
      <c r="JIS25" s="43">
        <v>8.09</v>
      </c>
      <c r="JIT25" s="43">
        <v>0</v>
      </c>
      <c r="JIU25" s="43">
        <v>8.09</v>
      </c>
      <c r="JIV25" s="43">
        <v>0</v>
      </c>
      <c r="JIW25" s="43">
        <v>8.09</v>
      </c>
      <c r="JIX25" s="43">
        <v>0</v>
      </c>
      <c r="JIY25" s="43">
        <v>7.96</v>
      </c>
      <c r="JIZ25" s="43">
        <v>0</v>
      </c>
      <c r="JJA25" s="43">
        <v>7.79</v>
      </c>
      <c r="JJB25" s="43">
        <v>0</v>
      </c>
      <c r="JJC25" s="43">
        <v>8.0399999999999991</v>
      </c>
      <c r="JJD25" s="43">
        <v>0</v>
      </c>
      <c r="JJE25" s="43">
        <v>8.01</v>
      </c>
      <c r="JJF25" s="43">
        <v>0</v>
      </c>
      <c r="JJG25" s="43">
        <v>7.77</v>
      </c>
      <c r="JJH25" s="43">
        <v>0</v>
      </c>
      <c r="JJI25" s="43">
        <v>7.95</v>
      </c>
      <c r="JJJ25" s="43">
        <v>0</v>
      </c>
      <c r="JJK25" s="43">
        <v>7.79</v>
      </c>
      <c r="JJL25" s="43">
        <v>0</v>
      </c>
      <c r="JJM25" s="43">
        <v>7.79</v>
      </c>
      <c r="JJN25" s="43">
        <v>0</v>
      </c>
      <c r="JJO25" s="43">
        <v>7.79</v>
      </c>
      <c r="JKN25" s="43">
        <v>0</v>
      </c>
      <c r="JKO25" s="43">
        <v>-0.09</v>
      </c>
      <c r="JKP25" s="43">
        <v>0</v>
      </c>
      <c r="JKQ25" s="43">
        <v>-0.15</v>
      </c>
      <c r="JKR25" s="43">
        <v>0</v>
      </c>
      <c r="JKS25" s="43">
        <v>-0.42</v>
      </c>
      <c r="JKT25" s="43">
        <v>0</v>
      </c>
      <c r="JKU25" s="43">
        <v>-0.35</v>
      </c>
      <c r="JKV25" s="43">
        <v>0</v>
      </c>
      <c r="JKW25" s="43">
        <v>-0.32</v>
      </c>
      <c r="JKX25" s="43">
        <v>0</v>
      </c>
      <c r="JKY25" s="43">
        <v>-0.16</v>
      </c>
      <c r="JKZ25" s="43">
        <v>0</v>
      </c>
      <c r="JLA25" s="43">
        <v>-0.09</v>
      </c>
      <c r="JLB25" s="43">
        <v>0</v>
      </c>
      <c r="JLC25" s="43">
        <v>-0.23</v>
      </c>
      <c r="JLD25" s="43">
        <v>0</v>
      </c>
      <c r="JLE25" s="43">
        <v>-0.23</v>
      </c>
      <c r="JLF25" s="43">
        <v>0</v>
      </c>
      <c r="JLG25" s="43">
        <v>-0.21</v>
      </c>
      <c r="JLH25" s="43">
        <v>0</v>
      </c>
      <c r="JLI25" s="43">
        <v>-0.35</v>
      </c>
      <c r="JLJ25" s="43">
        <v>0</v>
      </c>
      <c r="JLK25" s="43">
        <v>-0.1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41.3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4.71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41.3</v>
      </c>
      <c r="JNO25" s="112">
        <v>41.3</v>
      </c>
      <c r="JNP25" s="112">
        <v>41.3</v>
      </c>
      <c r="JNQ25" s="112">
        <v>41.3</v>
      </c>
      <c r="JNS25" s="112">
        <v>1500</v>
      </c>
      <c r="JNT25" s="112">
        <v>1499</v>
      </c>
      <c r="JNV25" s="112">
        <v>49.4</v>
      </c>
      <c r="JNY25" s="112">
        <v>0</v>
      </c>
      <c r="JNZ25" s="112">
        <v>0</v>
      </c>
      <c r="JOA25" s="112" t="s">
        <v>17</v>
      </c>
    </row>
    <row r="26" spans="1:6089 6180:7151" ht="15" customHeight="1" x14ac:dyDescent="0.2">
      <c r="A26" s="205">
        <v>21</v>
      </c>
      <c r="F26" s="43" t="s">
        <v>8257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-0.95</v>
      </c>
      <c r="N26" s="43">
        <v>4.6399999999999997</v>
      </c>
      <c r="O26" s="43">
        <v>0</v>
      </c>
      <c r="P26" s="43">
        <v>0</v>
      </c>
      <c r="Q26" s="43">
        <v>0</v>
      </c>
      <c r="R26" s="43">
        <v>-495</v>
      </c>
      <c r="S26" s="43">
        <v>0</v>
      </c>
      <c r="T26" s="43">
        <v>5.73</v>
      </c>
      <c r="U26" s="43">
        <v>0</v>
      </c>
      <c r="V26" s="43">
        <v>3.48</v>
      </c>
      <c r="W26" s="43">
        <v>4.28</v>
      </c>
      <c r="X26" s="43">
        <v>13.2</v>
      </c>
      <c r="Y26" s="43">
        <v>994</v>
      </c>
      <c r="AC26" s="43">
        <v>0</v>
      </c>
      <c r="AD26" s="43">
        <v>0</v>
      </c>
      <c r="AE26" s="43">
        <v>0</v>
      </c>
      <c r="AF26" s="43">
        <v>0</v>
      </c>
      <c r="AG26" s="43">
        <v>4.71</v>
      </c>
      <c r="AH26" s="43">
        <v>0</v>
      </c>
      <c r="AI26" s="43">
        <v>4.72</v>
      </c>
      <c r="AJ26" s="43">
        <v>0</v>
      </c>
      <c r="AK26" s="43">
        <v>0</v>
      </c>
      <c r="AL26" s="43">
        <v>0</v>
      </c>
      <c r="AM26" s="43" t="s">
        <v>7765</v>
      </c>
      <c r="AN26" s="43">
        <v>4374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-10.3</v>
      </c>
      <c r="CM26" s="43">
        <v>14</v>
      </c>
      <c r="CN26" s="43">
        <v>39</v>
      </c>
      <c r="CO26" s="43">
        <v>0</v>
      </c>
      <c r="CP26" s="43">
        <v>-74.3</v>
      </c>
      <c r="CQ26" s="43">
        <v>0</v>
      </c>
      <c r="CR26" s="43">
        <v>0</v>
      </c>
      <c r="CS26" s="43">
        <v>4.83</v>
      </c>
      <c r="CT26" s="43">
        <v>4.87</v>
      </c>
      <c r="CU26" s="43">
        <v>0</v>
      </c>
      <c r="CV26" s="43">
        <v>-67.7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143</v>
      </c>
      <c r="FL26" s="43">
        <v>381</v>
      </c>
      <c r="FM26" s="43">
        <v>99130</v>
      </c>
      <c r="FN26" s="43">
        <v>399</v>
      </c>
      <c r="FO26" s="43">
        <v>360</v>
      </c>
      <c r="FP26" s="43">
        <v>591243</v>
      </c>
      <c r="FQ26" s="43">
        <v>691243</v>
      </c>
      <c r="FR26" s="43">
        <v>791243</v>
      </c>
      <c r="FS26" s="43">
        <v>8849</v>
      </c>
      <c r="FT26" s="43">
        <v>8844</v>
      </c>
      <c r="FU26" s="43">
        <v>8844</v>
      </c>
      <c r="FW26" s="43">
        <v>126</v>
      </c>
      <c r="FY26" s="43">
        <v>54.6</v>
      </c>
      <c r="FZ26" s="43">
        <v>81.3</v>
      </c>
      <c r="GA26" s="43">
        <v>66</v>
      </c>
      <c r="GB26" s="43">
        <v>84.8</v>
      </c>
      <c r="GC26" s="43">
        <v>100</v>
      </c>
      <c r="GD26" s="43">
        <v>71.5</v>
      </c>
      <c r="GE26" s="43">
        <v>71.400000000000006</v>
      </c>
      <c r="GF26" s="43">
        <v>47.3</v>
      </c>
      <c r="GG26" s="43">
        <v>20</v>
      </c>
      <c r="GH26" s="43">
        <v>13.2</v>
      </c>
      <c r="GI26" s="43">
        <v>0</v>
      </c>
      <c r="GJ26" s="43">
        <v>0.999</v>
      </c>
      <c r="GK26" s="43">
        <v>0.999</v>
      </c>
      <c r="GL26" s="43">
        <v>50</v>
      </c>
      <c r="GM26" s="43">
        <v>93.5</v>
      </c>
      <c r="GN26" s="43">
        <v>93.5</v>
      </c>
      <c r="GO26" s="43">
        <v>0</v>
      </c>
      <c r="GP26" s="43">
        <v>54.6</v>
      </c>
      <c r="GQ26" s="43">
        <v>54.6</v>
      </c>
      <c r="GR26" s="43">
        <v>0</v>
      </c>
      <c r="GS26" s="43">
        <v>88.2</v>
      </c>
      <c r="GT26" s="43">
        <v>88.2</v>
      </c>
      <c r="GU26" s="43">
        <v>0</v>
      </c>
      <c r="GV26" s="43">
        <v>95</v>
      </c>
      <c r="GW26" s="43">
        <v>93.5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1609254133256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27.94</v>
      </c>
      <c r="SY26" s="43">
        <v>0</v>
      </c>
      <c r="TA26" s="43">
        <v>8757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527</v>
      </c>
      <c r="TS26" s="43">
        <v>520</v>
      </c>
      <c r="TT26" s="43">
        <v>525</v>
      </c>
      <c r="TU26" s="43">
        <v>531</v>
      </c>
      <c r="TV26" s="43">
        <v>532</v>
      </c>
      <c r="TW26" s="43">
        <v>527</v>
      </c>
      <c r="TX26" s="43">
        <v>531</v>
      </c>
      <c r="TY26" s="43">
        <v>528</v>
      </c>
      <c r="TZ26" s="43">
        <v>531</v>
      </c>
      <c r="UA26" s="43">
        <v>525</v>
      </c>
      <c r="UB26" s="43">
        <v>532</v>
      </c>
      <c r="UC26" s="43">
        <v>528</v>
      </c>
      <c r="UD26" s="43">
        <v>530</v>
      </c>
      <c r="UE26" s="43">
        <v>531</v>
      </c>
      <c r="UF26" s="43">
        <v>531</v>
      </c>
      <c r="UG26" s="43">
        <v>530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528</v>
      </c>
      <c r="UQ26" s="43">
        <v>528</v>
      </c>
      <c r="UR26" s="43">
        <v>532</v>
      </c>
      <c r="US26" s="43">
        <v>532</v>
      </c>
      <c r="UT26" s="43">
        <v>521</v>
      </c>
      <c r="UU26" s="43">
        <v>520</v>
      </c>
      <c r="UV26" s="43">
        <v>0</v>
      </c>
      <c r="UW26" s="43">
        <v>346</v>
      </c>
      <c r="UX26" s="43">
        <v>3276</v>
      </c>
      <c r="UY26" s="43">
        <v>0</v>
      </c>
      <c r="UZ26" s="43">
        <v>0</v>
      </c>
      <c r="VA26" s="43">
        <v>12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35.200000000000003</v>
      </c>
      <c r="XO26" s="43">
        <v>24.9</v>
      </c>
      <c r="XR26" s="43">
        <v>77.8</v>
      </c>
      <c r="XS26" s="43">
        <v>77.099999999999994</v>
      </c>
      <c r="XT26" s="43">
        <v>74</v>
      </c>
      <c r="XU26" s="43">
        <v>29.3</v>
      </c>
      <c r="XZ26" s="43">
        <v>5</v>
      </c>
      <c r="YA26" s="43">
        <v>1606645134461</v>
      </c>
      <c r="YC26" s="43">
        <v>2680</v>
      </c>
      <c r="YD26" s="43">
        <v>0.999</v>
      </c>
      <c r="YE26" s="43">
        <v>50.01</v>
      </c>
      <c r="YF26" s="43">
        <v>0</v>
      </c>
      <c r="YG26" s="43">
        <v>5603</v>
      </c>
      <c r="YH26" s="43">
        <v>3240</v>
      </c>
      <c r="YI26" s="43">
        <v>5586</v>
      </c>
      <c r="YJ26" s="43">
        <v>3229</v>
      </c>
      <c r="YK26" s="43">
        <v>5602</v>
      </c>
      <c r="YL26" s="43">
        <v>3225</v>
      </c>
      <c r="YM26" s="43">
        <v>5612</v>
      </c>
      <c r="YN26" s="43">
        <v>3239</v>
      </c>
      <c r="YO26" s="43">
        <v>5597</v>
      </c>
      <c r="YP26" s="43">
        <v>3228</v>
      </c>
      <c r="YQ26" s="43">
        <v>5607</v>
      </c>
      <c r="YR26" s="43">
        <v>3231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2.13</v>
      </c>
      <c r="YZ26" s="43">
        <v>-27.7</v>
      </c>
      <c r="ZA26" s="43">
        <v>3.98</v>
      </c>
      <c r="ZB26" s="43">
        <v>0.72</v>
      </c>
      <c r="ZD26" s="43">
        <v>0</v>
      </c>
      <c r="ZE26" s="43">
        <v>88.2</v>
      </c>
      <c r="ZF26" s="43">
        <v>78</v>
      </c>
      <c r="ZG26" s="43">
        <v>0</v>
      </c>
      <c r="ZH26" s="43">
        <v>84.8</v>
      </c>
      <c r="ZI26" s="43">
        <v>71.400000000000006</v>
      </c>
      <c r="ZJ26" s="43">
        <v>71.099999999999994</v>
      </c>
      <c r="ZK26" s="43">
        <v>14</v>
      </c>
      <c r="ZL26" s="43">
        <v>0</v>
      </c>
      <c r="ZM26" s="43">
        <v>0</v>
      </c>
      <c r="ZN26" s="43">
        <v>23</v>
      </c>
      <c r="ZO26" s="43">
        <v>23</v>
      </c>
      <c r="ZP26" s="43">
        <v>23</v>
      </c>
      <c r="ZQ26" s="43">
        <v>23</v>
      </c>
      <c r="ZR26" s="43">
        <v>23</v>
      </c>
      <c r="ZS26" s="43">
        <v>23</v>
      </c>
      <c r="ZT26" s="43">
        <v>23</v>
      </c>
      <c r="ZU26" s="43">
        <v>23</v>
      </c>
      <c r="ZV26" s="43">
        <v>23</v>
      </c>
      <c r="ZW26" s="43">
        <v>23</v>
      </c>
      <c r="ZX26" s="43">
        <v>23</v>
      </c>
      <c r="ZY26" s="43">
        <v>23</v>
      </c>
      <c r="ZZ26" s="43">
        <v>23</v>
      </c>
      <c r="AAA26" s="43">
        <v>23</v>
      </c>
      <c r="AAB26" s="43">
        <v>23</v>
      </c>
      <c r="AAC26" s="43">
        <v>23</v>
      </c>
      <c r="AAD26" s="43">
        <v>23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61.2</v>
      </c>
      <c r="AAN26" s="43">
        <v>0</v>
      </c>
      <c r="AAO26" s="43">
        <v>0</v>
      </c>
      <c r="AAP26" s="43">
        <v>0</v>
      </c>
      <c r="AAQ26" s="43">
        <v>61.8</v>
      </c>
      <c r="AAR26" s="43">
        <v>63.2</v>
      </c>
      <c r="AAS26" s="43">
        <v>71.7</v>
      </c>
      <c r="AAT26" s="43">
        <v>58.5</v>
      </c>
      <c r="AAU26" s="43">
        <v>65.5</v>
      </c>
      <c r="AAV26" s="43">
        <v>69.2</v>
      </c>
      <c r="AAW26" s="43">
        <v>76.2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8856.7000000000007</v>
      </c>
      <c r="ACJ26" s="43">
        <v>0</v>
      </c>
      <c r="ACK26" s="43">
        <v>0</v>
      </c>
      <c r="ACL26" s="43">
        <v>0</v>
      </c>
      <c r="ACM26" s="43">
        <v>8856.7000000000007</v>
      </c>
      <c r="ACN26" s="43">
        <v>8856.7000000000007</v>
      </c>
      <c r="ACO26" s="43">
        <v>8856.7000000000007</v>
      </c>
      <c r="ACP26" s="43">
        <v>8856.7000000000007</v>
      </c>
      <c r="ACQ26" s="43">
        <v>8856.7000000000007</v>
      </c>
      <c r="ACR26" s="43">
        <v>8856.7000000000007</v>
      </c>
      <c r="ACS26" s="43">
        <v>8856.7000000000007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159</v>
      </c>
      <c r="AHM26" s="43">
        <v>207</v>
      </c>
      <c r="AHN26" s="43">
        <v>95</v>
      </c>
      <c r="AHO26" s="43">
        <v>176</v>
      </c>
      <c r="AHP26" s="43">
        <v>95</v>
      </c>
      <c r="AHQ26" s="43">
        <v>143</v>
      </c>
      <c r="AHR26" s="43">
        <v>191</v>
      </c>
      <c r="AHS26" s="43">
        <v>95</v>
      </c>
      <c r="AHT26" s="43">
        <v>127</v>
      </c>
      <c r="AHU26" s="43">
        <v>191</v>
      </c>
      <c r="AHV26" s="43">
        <v>159</v>
      </c>
      <c r="AHW26" s="43">
        <v>127</v>
      </c>
      <c r="AHX26" s="43">
        <v>143</v>
      </c>
      <c r="AHY26" s="43">
        <v>95</v>
      </c>
      <c r="AHZ26" s="43">
        <v>111</v>
      </c>
      <c r="AIA26" s="43">
        <v>78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511</v>
      </c>
      <c r="AKN26" s="43">
        <v>353</v>
      </c>
      <c r="AKO26" s="43">
        <v>611</v>
      </c>
      <c r="AKP26" s="43">
        <v>548</v>
      </c>
      <c r="AKQ26" s="43">
        <v>479</v>
      </c>
      <c r="AKR26" s="43">
        <v>590</v>
      </c>
      <c r="AKS26" s="43">
        <v>545</v>
      </c>
      <c r="AKT26" s="43">
        <v>366</v>
      </c>
      <c r="AKU26" s="43">
        <v>364</v>
      </c>
      <c r="AKV26" s="43">
        <v>400</v>
      </c>
      <c r="AKW26" s="43">
        <v>393</v>
      </c>
      <c r="AKX26" s="43">
        <v>558</v>
      </c>
      <c r="AKY26" s="43">
        <v>485</v>
      </c>
      <c r="AKZ26" s="43">
        <v>394</v>
      </c>
      <c r="ALA26" s="43">
        <v>378</v>
      </c>
      <c r="ALB26" s="43">
        <v>460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-8.0000000000000002E-3</v>
      </c>
      <c r="ALL26" s="43">
        <v>4.79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23085</v>
      </c>
      <c r="APJ26" s="43">
        <v>0</v>
      </c>
      <c r="APK26" s="43">
        <v>983.6</v>
      </c>
      <c r="APL26" s="43">
        <v>0</v>
      </c>
      <c r="APM26" s="43">
        <v>277</v>
      </c>
      <c r="APN26" s="43">
        <v>0.02</v>
      </c>
      <c r="APO26" s="43">
        <v>0</v>
      </c>
      <c r="APP26" s="43">
        <v>81</v>
      </c>
      <c r="APQ26" s="43">
        <v>1.04</v>
      </c>
      <c r="APR26" s="43">
        <v>0</v>
      </c>
      <c r="APS26" s="43">
        <v>5608</v>
      </c>
      <c r="APT26" s="43" t="s">
        <v>7674</v>
      </c>
      <c r="APU26" s="43" t="s">
        <v>7745</v>
      </c>
      <c r="APV26" s="43" t="s">
        <v>7674</v>
      </c>
      <c r="APW26" s="43" t="s">
        <v>7766</v>
      </c>
      <c r="APX26" s="43" t="s">
        <v>7767</v>
      </c>
      <c r="APY26" s="43" t="s">
        <v>7768</v>
      </c>
      <c r="APZ26" s="43" t="s">
        <v>7674</v>
      </c>
      <c r="AQA26" s="43" t="s">
        <v>7769</v>
      </c>
      <c r="AQB26" s="43" t="s">
        <v>7770</v>
      </c>
      <c r="AQC26" s="43" t="s">
        <v>7747</v>
      </c>
      <c r="AQD26" s="43" t="s">
        <v>7674</v>
      </c>
      <c r="AQE26" s="43" t="s">
        <v>7769</v>
      </c>
      <c r="AQF26" s="43" t="s">
        <v>7674</v>
      </c>
      <c r="AQG26" s="43" t="s">
        <v>7674</v>
      </c>
      <c r="AQH26" s="43" t="s">
        <v>7769</v>
      </c>
      <c r="AQI26" s="43" t="s">
        <v>7771</v>
      </c>
      <c r="AQJ26" s="43" t="s">
        <v>7674</v>
      </c>
      <c r="AQK26" s="43" t="s">
        <v>7696</v>
      </c>
      <c r="AQL26" s="43" t="s">
        <v>7674</v>
      </c>
      <c r="AQM26" s="43" t="s">
        <v>7696</v>
      </c>
      <c r="AQN26" s="43" t="s">
        <v>7769</v>
      </c>
      <c r="AQO26" s="43" t="s">
        <v>7698</v>
      </c>
      <c r="AQP26" s="43" t="s">
        <v>7671</v>
      </c>
      <c r="AQQ26" s="43" t="s">
        <v>7767</v>
      </c>
      <c r="AQR26" s="43" t="s">
        <v>7700</v>
      </c>
      <c r="AQS26" s="43" t="s">
        <v>7769</v>
      </c>
      <c r="AQT26" s="43" t="s">
        <v>7747</v>
      </c>
      <c r="AQU26" s="43" t="s">
        <v>7698</v>
      </c>
      <c r="AQV26" s="43" t="s">
        <v>7767</v>
      </c>
      <c r="AQW26" s="43" t="s">
        <v>7674</v>
      </c>
      <c r="AQX26" s="43" t="s">
        <v>22</v>
      </c>
      <c r="AQY26" s="43">
        <v>14.3</v>
      </c>
      <c r="AQZ26" s="43">
        <v>15.4</v>
      </c>
      <c r="ARA26" s="43">
        <v>14.3</v>
      </c>
      <c r="ARB26" s="43">
        <v>13.6</v>
      </c>
      <c r="ARC26" s="43">
        <v>14.2</v>
      </c>
      <c r="ARD26" s="43">
        <v>15</v>
      </c>
      <c r="ARE26" s="43">
        <v>14.9</v>
      </c>
      <c r="ARF26" s="43">
        <v>14</v>
      </c>
      <c r="ARG26" s="43">
        <v>14.6</v>
      </c>
      <c r="ARH26" s="43">
        <v>13.6</v>
      </c>
      <c r="ARI26" s="43">
        <v>14</v>
      </c>
      <c r="ARJ26" s="43">
        <v>15.2</v>
      </c>
      <c r="ARK26" s="43">
        <v>13.7</v>
      </c>
      <c r="ARL26" s="43">
        <v>15.1</v>
      </c>
      <c r="ARM26" s="43">
        <v>13</v>
      </c>
      <c r="ARN26" s="43">
        <v>13.3</v>
      </c>
      <c r="ARO26" s="43">
        <v>15.7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15.7</v>
      </c>
      <c r="ARY26" s="43">
        <v>13</v>
      </c>
      <c r="ARZ26" s="43">
        <v>1611</v>
      </c>
      <c r="AVE26" s="43" t="s">
        <v>7675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50.01</v>
      </c>
      <c r="AVP26" s="43">
        <v>0</v>
      </c>
      <c r="AVQ26" s="43">
        <v>50.01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2680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814.1</v>
      </c>
      <c r="IUJ26" s="43">
        <v>6.4</v>
      </c>
      <c r="IUK26" s="43">
        <v>-27.870000000000005</v>
      </c>
      <c r="IUL26" s="43">
        <v>3.9880000000000009</v>
      </c>
      <c r="IUN26" s="43">
        <v>0.72454545454545438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65.61</v>
      </c>
      <c r="IYL26" s="43" t="s">
        <v>7676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25.5</v>
      </c>
      <c r="IZI26" s="43">
        <v>26.5</v>
      </c>
      <c r="IZJ26" s="43">
        <v>27.498565725207932</v>
      </c>
      <c r="IZK26" s="43">
        <v>24.1</v>
      </c>
      <c r="IZL26" s="43">
        <v>32.1</v>
      </c>
      <c r="IZM26" s="43">
        <v>27.65</v>
      </c>
      <c r="IZN26" s="43">
        <v>22.7</v>
      </c>
      <c r="IZO26" s="43">
        <v>25.9</v>
      </c>
      <c r="IZP26" s="43">
        <v>27.499450925225513</v>
      </c>
      <c r="IZQ26" s="43">
        <v>28.1</v>
      </c>
      <c r="IZR26" s="43">
        <v>31.3</v>
      </c>
      <c r="IZS26" s="43">
        <v>26.5</v>
      </c>
      <c r="IZT26" s="43">
        <v>32.1</v>
      </c>
      <c r="IZU26" s="43">
        <v>25.75</v>
      </c>
      <c r="IZV26" s="43">
        <v>23.6</v>
      </c>
      <c r="IZW26" s="43">
        <v>29.9</v>
      </c>
      <c r="JAF26" s="43">
        <v>1995</v>
      </c>
      <c r="JAG26" s="43">
        <v>2318</v>
      </c>
      <c r="JAH26" s="43">
        <v>2092</v>
      </c>
      <c r="JAI26" s="43">
        <v>1901</v>
      </c>
      <c r="JAJ26" s="43">
        <v>2193</v>
      </c>
      <c r="JAK26" s="43">
        <v>2094</v>
      </c>
      <c r="JAL26" s="43">
        <v>2258</v>
      </c>
      <c r="JAM26" s="43">
        <v>2066</v>
      </c>
      <c r="JAN26" s="43">
        <v>2192</v>
      </c>
      <c r="JAO26" s="43">
        <v>1912</v>
      </c>
      <c r="JAP26" s="43">
        <v>2067</v>
      </c>
      <c r="JAQ26" s="43">
        <v>2318</v>
      </c>
      <c r="JAR26" s="43">
        <v>2130</v>
      </c>
      <c r="JAS26" s="43">
        <v>2178</v>
      </c>
      <c r="JAT26" s="43">
        <v>2022</v>
      </c>
      <c r="JAU26" s="43">
        <v>1966</v>
      </c>
      <c r="JBE26" s="43">
        <v>47</v>
      </c>
      <c r="JBF26" s="43">
        <v>1</v>
      </c>
      <c r="JBR26" s="43">
        <v>0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149</v>
      </c>
      <c r="JBZ26" s="43">
        <v>0</v>
      </c>
      <c r="JCA26" s="43">
        <v>0</v>
      </c>
      <c r="JCB26" s="43">
        <v>0</v>
      </c>
      <c r="JCC26" s="43">
        <v>170.2</v>
      </c>
      <c r="JCD26" s="43">
        <v>0</v>
      </c>
      <c r="JCE26" s="43">
        <v>0</v>
      </c>
      <c r="JCF26" s="43">
        <v>0</v>
      </c>
      <c r="JCG26" s="43">
        <v>1142</v>
      </c>
      <c r="JCH26" s="43">
        <v>0</v>
      </c>
      <c r="JCI26" s="43">
        <v>0</v>
      </c>
      <c r="JCJ26" s="43">
        <v>0</v>
      </c>
      <c r="JCK26" s="43">
        <v>39.6</v>
      </c>
      <c r="JCL26" s="43">
        <v>0</v>
      </c>
      <c r="JCM26" s="43">
        <v>0</v>
      </c>
      <c r="JCN26" s="43">
        <v>0</v>
      </c>
      <c r="JCO26" s="43">
        <v>2.0259999999999998</v>
      </c>
      <c r="JCS26" s="43">
        <v>54.8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Z26" s="43">
        <v>0</v>
      </c>
      <c r="JFA26" s="43">
        <v>7.8</v>
      </c>
      <c r="JFB26" s="43">
        <v>0</v>
      </c>
      <c r="JFC26" s="43">
        <v>7.77</v>
      </c>
      <c r="JFD26" s="43">
        <v>0</v>
      </c>
      <c r="JFE26" s="43">
        <v>7.57</v>
      </c>
      <c r="JFF26" s="43">
        <v>0</v>
      </c>
      <c r="JFG26" s="43">
        <v>7.82</v>
      </c>
      <c r="JFH26" s="43">
        <v>0</v>
      </c>
      <c r="JFI26" s="43">
        <v>7.9</v>
      </c>
      <c r="JFJ26" s="43">
        <v>0</v>
      </c>
      <c r="JFK26" s="43">
        <v>7.98</v>
      </c>
      <c r="JFL26" s="43">
        <v>0</v>
      </c>
      <c r="JFM26" s="43">
        <v>8</v>
      </c>
      <c r="JFN26" s="43">
        <v>0</v>
      </c>
      <c r="JFO26" s="43">
        <v>7.77</v>
      </c>
      <c r="JFP26" s="43">
        <v>0</v>
      </c>
      <c r="JFQ26" s="43">
        <v>7.67</v>
      </c>
      <c r="JFR26" s="43">
        <v>0</v>
      </c>
      <c r="JFS26" s="43">
        <v>8.06</v>
      </c>
      <c r="JFT26" s="43">
        <v>0</v>
      </c>
      <c r="JFU26" s="43">
        <v>7.73</v>
      </c>
      <c r="JFV26" s="43">
        <v>0</v>
      </c>
      <c r="JFW26" s="43">
        <v>7.7</v>
      </c>
      <c r="JFX26" s="43">
        <v>0</v>
      </c>
      <c r="JFY26" s="43">
        <v>7.95</v>
      </c>
      <c r="JFZ26" s="43">
        <v>0</v>
      </c>
      <c r="JGA26" s="43">
        <v>7.95</v>
      </c>
      <c r="JGB26" s="43">
        <v>0</v>
      </c>
      <c r="JGC26" s="43">
        <v>8.0500000000000007</v>
      </c>
      <c r="JGD26" s="43">
        <v>0</v>
      </c>
      <c r="JGE26" s="43">
        <v>7.63</v>
      </c>
      <c r="JGV26" s="43">
        <v>0</v>
      </c>
      <c r="JGW26" s="43">
        <v>0</v>
      </c>
      <c r="JGX26" s="43">
        <v>0</v>
      </c>
      <c r="JGY26" s="43">
        <v>0.49</v>
      </c>
      <c r="JGZ26" s="43">
        <v>0</v>
      </c>
      <c r="JHA26" s="43">
        <v>0.32</v>
      </c>
      <c r="JHB26" s="43">
        <v>0</v>
      </c>
      <c r="JHC26" s="43">
        <v>0.41</v>
      </c>
      <c r="JHD26" s="43">
        <v>0</v>
      </c>
      <c r="JHE26" s="43">
        <v>-0.28000000000000003</v>
      </c>
      <c r="JHF26" s="43">
        <v>0</v>
      </c>
      <c r="JHG26" s="43">
        <v>0.38</v>
      </c>
      <c r="JHH26" s="43">
        <v>0</v>
      </c>
      <c r="JHI26" s="43">
        <v>0.27</v>
      </c>
      <c r="JHJ26" s="43">
        <v>0</v>
      </c>
      <c r="JHK26" s="43">
        <v>-0.23</v>
      </c>
      <c r="JHL26" s="43">
        <v>0</v>
      </c>
      <c r="JHM26" s="43">
        <v>-0.12</v>
      </c>
      <c r="JHN26" s="43">
        <v>0</v>
      </c>
      <c r="JHO26" s="43">
        <v>-0.27</v>
      </c>
      <c r="JHP26" s="43">
        <v>0</v>
      </c>
      <c r="JHQ26" s="43">
        <v>-0.24</v>
      </c>
      <c r="JHR26" s="43">
        <v>0</v>
      </c>
      <c r="JHS26" s="43">
        <v>-0.14000000000000001</v>
      </c>
      <c r="JHT26" s="43">
        <v>0</v>
      </c>
      <c r="JHU26" s="43">
        <v>-0.01</v>
      </c>
      <c r="JHV26" s="43">
        <v>0</v>
      </c>
      <c r="JHW26" s="43">
        <v>-0.28000000000000003</v>
      </c>
      <c r="JHX26" s="43">
        <v>0</v>
      </c>
      <c r="JHY26" s="43">
        <v>-0.43</v>
      </c>
      <c r="JHZ26" s="43">
        <v>0</v>
      </c>
      <c r="JIA26" s="43">
        <v>-0.28000000000000003</v>
      </c>
      <c r="JIR26" s="43">
        <v>0</v>
      </c>
      <c r="JIS26" s="43">
        <v>7.99</v>
      </c>
      <c r="JIT26" s="43">
        <v>0</v>
      </c>
      <c r="JIU26" s="43">
        <v>7.86</v>
      </c>
      <c r="JIV26" s="43">
        <v>0</v>
      </c>
      <c r="JIW26" s="43">
        <v>7.77</v>
      </c>
      <c r="JIX26" s="43">
        <v>0</v>
      </c>
      <c r="JIY26" s="43">
        <v>8.08</v>
      </c>
      <c r="JIZ26" s="43">
        <v>0</v>
      </c>
      <c r="JJA26" s="43">
        <v>7.86</v>
      </c>
      <c r="JJB26" s="43">
        <v>0</v>
      </c>
      <c r="JJC26" s="43">
        <v>7.86</v>
      </c>
      <c r="JJD26" s="43">
        <v>0</v>
      </c>
      <c r="JJE26" s="43">
        <v>8.16</v>
      </c>
      <c r="JJF26" s="43">
        <v>0</v>
      </c>
      <c r="JJG26" s="43">
        <v>8.15</v>
      </c>
      <c r="JJH26" s="43">
        <v>0</v>
      </c>
      <c r="JJI26" s="43">
        <v>7.93</v>
      </c>
      <c r="JJJ26" s="43">
        <v>0</v>
      </c>
      <c r="JJK26" s="43">
        <v>7.95</v>
      </c>
      <c r="JJL26" s="43">
        <v>0</v>
      </c>
      <c r="JJM26" s="43">
        <v>7.7</v>
      </c>
      <c r="JJN26" s="43">
        <v>0</v>
      </c>
      <c r="JJO26" s="43">
        <v>7.75</v>
      </c>
      <c r="JJP26" s="43">
        <v>0</v>
      </c>
      <c r="JJQ26" s="43">
        <v>7.6</v>
      </c>
      <c r="JJR26" s="43">
        <v>0</v>
      </c>
      <c r="JJS26" s="43">
        <v>8.08</v>
      </c>
      <c r="JJT26" s="43">
        <v>0</v>
      </c>
      <c r="JJU26" s="43">
        <v>7.92</v>
      </c>
      <c r="JJV26" s="43">
        <v>0</v>
      </c>
      <c r="JJW26" s="43">
        <v>7.71</v>
      </c>
      <c r="JKN26" s="43">
        <v>0</v>
      </c>
      <c r="JKO26" s="43">
        <v>0.01</v>
      </c>
      <c r="JKP26" s="43">
        <v>0</v>
      </c>
      <c r="JKQ26" s="43">
        <v>-0.28000000000000003</v>
      </c>
      <c r="JKR26" s="43">
        <v>0</v>
      </c>
      <c r="JKS26" s="43">
        <v>-0.24</v>
      </c>
      <c r="JKT26" s="43">
        <v>0</v>
      </c>
      <c r="JKU26" s="43">
        <v>0.14000000000000001</v>
      </c>
      <c r="JKV26" s="43">
        <v>0</v>
      </c>
      <c r="JKW26" s="43">
        <v>-0.11</v>
      </c>
      <c r="JKX26" s="43">
        <v>0</v>
      </c>
      <c r="JKY26" s="43">
        <v>-0.09</v>
      </c>
      <c r="JKZ26" s="43">
        <v>0</v>
      </c>
      <c r="JLA26" s="43">
        <v>-0.01</v>
      </c>
      <c r="JLB26" s="43">
        <v>0</v>
      </c>
      <c r="JLC26" s="43">
        <v>0.28000000000000003</v>
      </c>
      <c r="JLD26" s="43">
        <v>0</v>
      </c>
      <c r="JLE26" s="43">
        <v>-0.11</v>
      </c>
      <c r="JLF26" s="43">
        <v>0</v>
      </c>
      <c r="JLG26" s="43">
        <v>-0.2</v>
      </c>
      <c r="JLH26" s="43">
        <v>0</v>
      </c>
      <c r="JLI26" s="43">
        <v>-0.23</v>
      </c>
      <c r="JLJ26" s="43">
        <v>0</v>
      </c>
      <c r="JLK26" s="43">
        <v>-0.05</v>
      </c>
      <c r="JLL26" s="43">
        <v>0</v>
      </c>
      <c r="JLM26" s="43">
        <v>-0.11</v>
      </c>
      <c r="JLN26" s="43">
        <v>0</v>
      </c>
      <c r="JLO26" s="43">
        <v>-0.46</v>
      </c>
      <c r="JLP26" s="43">
        <v>0</v>
      </c>
      <c r="JLQ26" s="43">
        <v>-0.26</v>
      </c>
      <c r="JLR26" s="43">
        <v>0</v>
      </c>
      <c r="JLS26" s="43">
        <v>-0.11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0</v>
      </c>
      <c r="JMS26" s="43">
        <v>0</v>
      </c>
      <c r="JMT26" s="43">
        <v>0</v>
      </c>
      <c r="JMU26" s="43">
        <v>0</v>
      </c>
      <c r="JMV26" s="43">
        <v>30.1</v>
      </c>
      <c r="JMW26" s="43">
        <v>0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4.78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30.1</v>
      </c>
      <c r="JNO26" s="112">
        <v>30.1</v>
      </c>
      <c r="JNP26" s="112">
        <v>30.1</v>
      </c>
      <c r="JNQ26" s="112">
        <v>30.1</v>
      </c>
      <c r="JNS26" s="112">
        <v>1500</v>
      </c>
      <c r="JNT26" s="112">
        <v>1499</v>
      </c>
      <c r="JNV26" s="112">
        <v>54.6</v>
      </c>
      <c r="JNY26" s="112">
        <v>0</v>
      </c>
      <c r="JNZ26" s="112">
        <v>0</v>
      </c>
      <c r="JOA26" s="112" t="s">
        <v>12</v>
      </c>
    </row>
    <row r="27" spans="1:6089 6180:7151" ht="15" customHeight="1" x14ac:dyDescent="0.2">
      <c r="A27" s="205">
        <v>22</v>
      </c>
      <c r="F27" s="43" t="s">
        <v>8247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4.79</v>
      </c>
      <c r="O27" s="43">
        <v>0</v>
      </c>
      <c r="P27" s="43">
        <v>788</v>
      </c>
      <c r="Q27" s="43">
        <v>0</v>
      </c>
      <c r="R27" s="43">
        <v>-1255</v>
      </c>
      <c r="S27" s="43">
        <v>0</v>
      </c>
      <c r="T27" s="43">
        <v>6.03</v>
      </c>
      <c r="U27" s="43">
        <v>0</v>
      </c>
      <c r="V27" s="43">
        <v>3.6</v>
      </c>
      <c r="W27" s="43">
        <v>3.63</v>
      </c>
      <c r="X27" s="43">
        <v>24.4</v>
      </c>
      <c r="Y27" s="43">
        <v>0</v>
      </c>
      <c r="AC27" s="43">
        <v>0</v>
      </c>
      <c r="AD27" s="43">
        <v>7.3</v>
      </c>
      <c r="AE27" s="43">
        <v>0</v>
      </c>
      <c r="AF27" s="43">
        <v>0</v>
      </c>
      <c r="AG27" s="43">
        <v>4.68</v>
      </c>
      <c r="AH27" s="43">
        <v>0</v>
      </c>
      <c r="AI27" s="43">
        <v>4.68</v>
      </c>
      <c r="AJ27" s="43">
        <v>0</v>
      </c>
      <c r="AK27" s="43">
        <v>0</v>
      </c>
      <c r="AL27" s="43">
        <v>0</v>
      </c>
      <c r="AM27" s="43" t="s">
        <v>7683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15806</v>
      </c>
      <c r="CI27" s="43">
        <v>0</v>
      </c>
      <c r="CJ27" s="43">
        <v>0</v>
      </c>
      <c r="CL27" s="43">
        <v>0</v>
      </c>
      <c r="CM27" s="43">
        <v>-4916</v>
      </c>
      <c r="CN27" s="43">
        <v>0</v>
      </c>
      <c r="CO27" s="43">
        <v>-2341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30995200</v>
      </c>
      <c r="FB27" s="43">
        <v>0</v>
      </c>
      <c r="FC27" s="43">
        <v>7196900</v>
      </c>
      <c r="FD27" s="43">
        <v>485051</v>
      </c>
      <c r="FE27" s="43">
        <v>87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136</v>
      </c>
      <c r="FL27" s="43">
        <v>1275</v>
      </c>
      <c r="FM27" s="43">
        <v>447</v>
      </c>
      <c r="FN27" s="43">
        <v>447</v>
      </c>
      <c r="FO27" s="43">
        <v>447</v>
      </c>
      <c r="FP27" s="43">
        <v>446</v>
      </c>
      <c r="FQ27" s="43">
        <v>283</v>
      </c>
      <c r="FR27" s="43">
        <v>447</v>
      </c>
      <c r="FS27" s="43">
        <v>9553</v>
      </c>
      <c r="FT27" s="43">
        <v>9553</v>
      </c>
      <c r="FU27" s="43">
        <v>9553</v>
      </c>
      <c r="FW27" s="43">
        <v>647</v>
      </c>
      <c r="FY27" s="43">
        <v>52.7</v>
      </c>
      <c r="FZ27" s="43">
        <v>49.7</v>
      </c>
      <c r="GA27" s="43">
        <v>68</v>
      </c>
      <c r="GB27" s="43">
        <v>79.599999999999994</v>
      </c>
      <c r="GC27" s="43">
        <v>100</v>
      </c>
      <c r="GD27" s="43">
        <v>70</v>
      </c>
      <c r="GE27" s="43">
        <v>70.2</v>
      </c>
      <c r="GF27" s="43">
        <v>70</v>
      </c>
      <c r="GG27" s="43">
        <v>35</v>
      </c>
      <c r="GH27" s="43">
        <v>24.4</v>
      </c>
      <c r="GI27" s="43">
        <v>35</v>
      </c>
      <c r="GJ27" s="43">
        <v>1.0740000000000001</v>
      </c>
      <c r="GK27" s="43">
        <v>1.077</v>
      </c>
      <c r="GL27" s="43">
        <v>46.1</v>
      </c>
      <c r="GM27" s="43">
        <v>132.9</v>
      </c>
      <c r="GN27" s="43">
        <v>132.4</v>
      </c>
      <c r="GO27" s="43">
        <v>50</v>
      </c>
      <c r="GP27" s="43">
        <v>45</v>
      </c>
      <c r="GQ27" s="43">
        <v>44.5</v>
      </c>
      <c r="GR27" s="43">
        <v>28</v>
      </c>
      <c r="GS27" s="43">
        <v>93.3</v>
      </c>
      <c r="GT27" s="43">
        <v>93.3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29.5</v>
      </c>
      <c r="HA27" s="43">
        <v>10</v>
      </c>
      <c r="HB27" s="43">
        <v>128</v>
      </c>
      <c r="HC27" s="43">
        <v>128.19999999999999</v>
      </c>
      <c r="HD27" s="43">
        <v>43.3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7.1</v>
      </c>
      <c r="HV27" s="43">
        <v>5.8</v>
      </c>
      <c r="HW27" s="43">
        <v>79.599999999999994</v>
      </c>
      <c r="HX27" s="43">
        <v>29.5</v>
      </c>
      <c r="HY27" s="43">
        <v>132.4</v>
      </c>
      <c r="HZ27" s="43">
        <v>76.400000000000006</v>
      </c>
      <c r="IA27" s="43">
        <v>44.5</v>
      </c>
      <c r="IB27" s="43">
        <v>0</v>
      </c>
      <c r="IC27" s="43">
        <v>79.3</v>
      </c>
      <c r="ID27" s="43">
        <v>70.2</v>
      </c>
      <c r="IE27" s="43">
        <v>29.8</v>
      </c>
      <c r="IF27" s="43">
        <v>45.6</v>
      </c>
      <c r="IG27" s="43">
        <v>133</v>
      </c>
      <c r="IH27" s="43">
        <v>128.19999999999999</v>
      </c>
      <c r="II27" s="43">
        <v>79.3</v>
      </c>
      <c r="IJ27" s="43">
        <v>29.9</v>
      </c>
      <c r="IK27" s="43">
        <v>49.8</v>
      </c>
      <c r="IL27" s="43">
        <v>14.1</v>
      </c>
      <c r="IM27" s="43">
        <v>3250.7</v>
      </c>
      <c r="IN27" s="43">
        <v>464.5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447.59807860395313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1.9</v>
      </c>
      <c r="KZ27" s="43">
        <v>19.7</v>
      </c>
      <c r="LA27" s="43">
        <v>3.8</v>
      </c>
      <c r="LB27" s="43">
        <v>5.7</v>
      </c>
      <c r="LC27" s="43">
        <v>7.6</v>
      </c>
      <c r="LD27" s="43">
        <v>9.5</v>
      </c>
      <c r="LE27" s="43">
        <v>14</v>
      </c>
      <c r="LF27" s="43">
        <v>18.5</v>
      </c>
      <c r="LG27" s="43">
        <v>17.100000000000001</v>
      </c>
      <c r="LH27" s="43">
        <v>17.100000000000001</v>
      </c>
      <c r="LI27" s="43">
        <v>0</v>
      </c>
      <c r="LJ27" s="43">
        <v>0</v>
      </c>
      <c r="LK27" s="43">
        <v>1.9</v>
      </c>
      <c r="LL27" s="43">
        <v>19.7</v>
      </c>
      <c r="LM27" s="43">
        <v>1</v>
      </c>
      <c r="LN27" s="43">
        <v>0</v>
      </c>
      <c r="LO27" s="43">
        <v>3.8</v>
      </c>
      <c r="LP27" s="43">
        <v>0</v>
      </c>
      <c r="LQ27" s="43">
        <v>5.7</v>
      </c>
      <c r="LR27" s="43">
        <v>0</v>
      </c>
      <c r="LS27" s="43">
        <v>7.6</v>
      </c>
      <c r="LT27" s="43">
        <v>0</v>
      </c>
      <c r="LU27" s="43">
        <v>9.5</v>
      </c>
      <c r="LV27" s="43">
        <v>0</v>
      </c>
      <c r="LW27" s="43">
        <v>14</v>
      </c>
      <c r="LX27" s="43">
        <v>1</v>
      </c>
      <c r="LY27" s="43">
        <v>18.5</v>
      </c>
      <c r="LZ27" s="43">
        <v>1</v>
      </c>
      <c r="MA27" s="43">
        <v>17.100000000000001</v>
      </c>
      <c r="MB27" s="43">
        <v>1</v>
      </c>
      <c r="MC27" s="43">
        <v>17.100000000000001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9546</v>
      </c>
      <c r="QA27" s="43">
        <v>17</v>
      </c>
      <c r="QB27" s="43">
        <v>0</v>
      </c>
      <c r="QC27" s="43">
        <v>3216</v>
      </c>
      <c r="QD27" s="43">
        <v>0</v>
      </c>
      <c r="QE27" s="43">
        <v>0</v>
      </c>
      <c r="QF27" s="43">
        <v>3216</v>
      </c>
      <c r="QG27" s="43">
        <v>-0.7</v>
      </c>
      <c r="QH27" s="43">
        <v>20.3</v>
      </c>
      <c r="QI27" s="43">
        <v>117.6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9.3000000000000007</v>
      </c>
      <c r="QP27" s="43">
        <v>5.5</v>
      </c>
      <c r="QQ27" s="43">
        <v>5.14</v>
      </c>
      <c r="QR27" s="43">
        <v>11.1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75</v>
      </c>
      <c r="QZ27" s="43">
        <v>143.30000000000001</v>
      </c>
      <c r="RA27" s="43">
        <v>100</v>
      </c>
      <c r="RB27" s="43">
        <v>150</v>
      </c>
      <c r="RC27" s="43">
        <v>23.3</v>
      </c>
      <c r="RD27" s="43">
        <v>0.4</v>
      </c>
      <c r="RE27" s="43">
        <v>74</v>
      </c>
      <c r="RF27" s="43">
        <v>140.4</v>
      </c>
      <c r="RG27" s="43">
        <v>0</v>
      </c>
      <c r="RH27" s="43">
        <v>0</v>
      </c>
      <c r="RI27" s="43">
        <v>0</v>
      </c>
      <c r="RJ27" s="43">
        <v>140.4</v>
      </c>
      <c r="RK27" s="43">
        <v>0</v>
      </c>
      <c r="RL27" s="43">
        <v>0</v>
      </c>
      <c r="RM27" s="43">
        <v>0</v>
      </c>
      <c r="RN27" s="43">
        <v>451</v>
      </c>
      <c r="RO27" s="43">
        <v>451</v>
      </c>
      <c r="RP27" s="43">
        <v>0</v>
      </c>
      <c r="RQ27" s="43">
        <v>10.6</v>
      </c>
      <c r="RR27" s="43">
        <v>19.3</v>
      </c>
      <c r="RS27" s="43">
        <v>10.6</v>
      </c>
      <c r="RT27" s="43">
        <v>10.7</v>
      </c>
      <c r="RU27" s="43">
        <v>0</v>
      </c>
      <c r="RV27" s="43">
        <v>0</v>
      </c>
      <c r="RW27" s="43">
        <v>0</v>
      </c>
      <c r="RX27" s="43">
        <v>10.7</v>
      </c>
      <c r="RY27" s="43">
        <v>0</v>
      </c>
      <c r="RZ27" s="43">
        <v>0</v>
      </c>
      <c r="SA27" s="43">
        <v>0</v>
      </c>
      <c r="SB27" s="43">
        <v>10.7</v>
      </c>
      <c r="SC27" s="43">
        <v>0</v>
      </c>
      <c r="SD27" s="43">
        <v>124</v>
      </c>
      <c r="SE27" s="43">
        <v>0</v>
      </c>
      <c r="SF27" s="43">
        <v>0</v>
      </c>
      <c r="SG27" s="43">
        <v>43</v>
      </c>
      <c r="SH27" s="43">
        <v>33.700000000000003</v>
      </c>
      <c r="SI27" s="43">
        <v>0.69</v>
      </c>
      <c r="SJ27" s="43">
        <v>2.62</v>
      </c>
      <c r="SK27" s="43">
        <v>0.03</v>
      </c>
      <c r="SL27" s="43">
        <v>368</v>
      </c>
      <c r="SM27" s="43">
        <v>367</v>
      </c>
      <c r="SN27" s="43">
        <v>369</v>
      </c>
      <c r="SO27" s="43">
        <v>42.24</v>
      </c>
      <c r="SP27" s="43">
        <v>1609119721563</v>
      </c>
      <c r="SQ27" s="43">
        <v>0</v>
      </c>
      <c r="SR27" s="43">
        <v>46</v>
      </c>
      <c r="SS27" s="43">
        <v>1</v>
      </c>
      <c r="ST27" s="43">
        <v>1</v>
      </c>
      <c r="SU27" s="43">
        <v>3.7</v>
      </c>
      <c r="SV27" s="43">
        <v>47.4</v>
      </c>
      <c r="SW27" s="43">
        <v>17</v>
      </c>
      <c r="SX27" s="43">
        <v>14.94</v>
      </c>
      <c r="SY27" s="43">
        <v>0</v>
      </c>
      <c r="TA27" s="43">
        <v>3201</v>
      </c>
      <c r="TF27" s="43">
        <v>0</v>
      </c>
      <c r="TG27" s="43">
        <v>0</v>
      </c>
      <c r="TH27" s="43">
        <v>0</v>
      </c>
      <c r="TI27" s="43">
        <v>0</v>
      </c>
      <c r="TJ27" s="43">
        <v>41216</v>
      </c>
      <c r="TK27" s="43">
        <v>41172</v>
      </c>
      <c r="TL27" s="43">
        <v>30163</v>
      </c>
      <c r="TM27" s="43">
        <v>30081</v>
      </c>
      <c r="TN27" s="43">
        <v>0</v>
      </c>
      <c r="TO27" s="43">
        <v>0</v>
      </c>
      <c r="TP27" s="43">
        <v>0</v>
      </c>
      <c r="TQ27" s="43">
        <v>0</v>
      </c>
      <c r="TR27" s="43">
        <v>542</v>
      </c>
      <c r="TS27" s="43">
        <v>549</v>
      </c>
      <c r="TT27" s="43">
        <v>546</v>
      </c>
      <c r="TU27" s="43">
        <v>550</v>
      </c>
      <c r="TV27" s="43">
        <v>548</v>
      </c>
      <c r="TW27" s="43">
        <v>551</v>
      </c>
      <c r="TX27" s="43">
        <v>553</v>
      </c>
      <c r="TY27" s="43">
        <v>553</v>
      </c>
      <c r="TZ27" s="43">
        <v>550</v>
      </c>
      <c r="UA27" s="43">
        <v>549</v>
      </c>
      <c r="UB27" s="43">
        <v>548</v>
      </c>
      <c r="UC27" s="43">
        <v>545</v>
      </c>
      <c r="UD27" s="43">
        <v>547</v>
      </c>
      <c r="UE27" s="43">
        <v>545</v>
      </c>
      <c r="UF27" s="43">
        <v>547</v>
      </c>
      <c r="UG27" s="43">
        <v>549</v>
      </c>
      <c r="UH27" s="43">
        <v>545</v>
      </c>
      <c r="UI27" s="43">
        <v>543</v>
      </c>
      <c r="UJ27" s="43">
        <v>548</v>
      </c>
      <c r="UK27" s="43">
        <v>548</v>
      </c>
      <c r="UL27" s="43">
        <v>547</v>
      </c>
      <c r="UM27" s="43">
        <v>547</v>
      </c>
      <c r="UN27" s="43">
        <v>551</v>
      </c>
      <c r="UO27" s="43">
        <v>547</v>
      </c>
      <c r="UP27" s="43">
        <v>547</v>
      </c>
      <c r="UQ27" s="43">
        <v>547</v>
      </c>
      <c r="UR27" s="43">
        <v>553</v>
      </c>
      <c r="US27" s="43">
        <v>553</v>
      </c>
      <c r="UT27" s="43">
        <v>542</v>
      </c>
      <c r="UU27" s="43">
        <v>542</v>
      </c>
      <c r="UV27" s="43">
        <v>0</v>
      </c>
      <c r="UW27" s="43">
        <v>0</v>
      </c>
      <c r="UX27" s="43">
        <v>117</v>
      </c>
      <c r="UY27" s="43">
        <v>368</v>
      </c>
      <c r="UZ27" s="43">
        <v>366</v>
      </c>
      <c r="VA27" s="43">
        <v>11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58.2</v>
      </c>
      <c r="XO27" s="43">
        <v>47.9</v>
      </c>
      <c r="XR27" s="43">
        <v>61</v>
      </c>
      <c r="XS27" s="43">
        <v>63.7</v>
      </c>
      <c r="XT27" s="43">
        <v>62.1</v>
      </c>
      <c r="XU27" s="43">
        <v>14</v>
      </c>
      <c r="XZ27" s="43">
        <v>1</v>
      </c>
      <c r="YA27" s="43">
        <v>1606657426313</v>
      </c>
      <c r="YC27" s="43">
        <v>3889</v>
      </c>
      <c r="YD27" s="43">
        <v>-0.92400000000000004</v>
      </c>
      <c r="YE27" s="43">
        <v>50</v>
      </c>
      <c r="YF27" s="43">
        <v>0</v>
      </c>
      <c r="YG27" s="43">
        <v>21143</v>
      </c>
      <c r="YH27" s="43">
        <v>12219</v>
      </c>
      <c r="YI27" s="43">
        <v>21143</v>
      </c>
      <c r="YJ27" s="43">
        <v>12200</v>
      </c>
      <c r="YK27" s="43">
        <v>21168</v>
      </c>
      <c r="YL27" s="43">
        <v>12216</v>
      </c>
      <c r="YM27" s="43">
        <v>10312</v>
      </c>
      <c r="YN27" s="43">
        <v>5970</v>
      </c>
      <c r="YO27" s="43">
        <v>10326</v>
      </c>
      <c r="YP27" s="43">
        <v>5948</v>
      </c>
      <c r="YQ27" s="43">
        <v>10340</v>
      </c>
      <c r="YR27" s="43">
        <v>5953</v>
      </c>
      <c r="YS27" s="43">
        <v>0</v>
      </c>
      <c r="YT27" s="43">
        <v>54601</v>
      </c>
      <c r="YU27" s="43">
        <v>3211</v>
      </c>
      <c r="YV27" s="43">
        <v>17</v>
      </c>
      <c r="YW27" s="43">
        <v>0.09</v>
      </c>
      <c r="YX27" s="43">
        <v>5565</v>
      </c>
      <c r="YY27" s="43">
        <v>2.29</v>
      </c>
      <c r="YZ27" s="43">
        <v>-28.4</v>
      </c>
      <c r="ZA27" s="43">
        <v>3.94</v>
      </c>
      <c r="ZB27" s="43">
        <v>0.73</v>
      </c>
      <c r="ZD27" s="43">
        <v>0</v>
      </c>
      <c r="ZE27" s="43">
        <v>93.3</v>
      </c>
      <c r="ZF27" s="43">
        <v>79.2</v>
      </c>
      <c r="ZG27" s="43">
        <v>0</v>
      </c>
      <c r="ZH27" s="43">
        <v>0</v>
      </c>
      <c r="ZI27" s="43">
        <v>0</v>
      </c>
      <c r="ZJ27" s="43">
        <v>70</v>
      </c>
      <c r="ZK27" s="43">
        <v>0</v>
      </c>
      <c r="ZL27" s="43">
        <v>0</v>
      </c>
      <c r="ZM27" s="43">
        <v>0</v>
      </c>
      <c r="ZN27" s="43">
        <v>21.5</v>
      </c>
      <c r="ZO27" s="43">
        <v>21.5</v>
      </c>
      <c r="ZP27" s="43">
        <v>21.5</v>
      </c>
      <c r="ZQ27" s="43">
        <v>21.5</v>
      </c>
      <c r="ZR27" s="43">
        <v>21.5</v>
      </c>
      <c r="ZS27" s="43">
        <v>21.5</v>
      </c>
      <c r="ZT27" s="43">
        <v>21.5</v>
      </c>
      <c r="ZU27" s="43">
        <v>21.5</v>
      </c>
      <c r="ZV27" s="43">
        <v>21.5</v>
      </c>
      <c r="ZW27" s="43">
        <v>21.5</v>
      </c>
      <c r="ZX27" s="43">
        <v>21.5</v>
      </c>
      <c r="ZY27" s="43">
        <v>21.5</v>
      </c>
      <c r="ZZ27" s="43">
        <v>21.5</v>
      </c>
      <c r="AAA27" s="43">
        <v>21.5</v>
      </c>
      <c r="AAB27" s="43">
        <v>21.5</v>
      </c>
      <c r="AAC27" s="43">
        <v>21.5</v>
      </c>
      <c r="AAD27" s="43">
        <v>21.5</v>
      </c>
      <c r="AAE27" s="43">
        <v>21.5</v>
      </c>
      <c r="AAF27" s="43">
        <v>21.5</v>
      </c>
      <c r="AAG27" s="43">
        <v>21.5</v>
      </c>
      <c r="AAH27" s="43">
        <v>21.5</v>
      </c>
      <c r="AAI27" s="43">
        <v>21.5</v>
      </c>
      <c r="AAJ27" s="43">
        <v>21.5</v>
      </c>
      <c r="AAK27" s="43">
        <v>21.5</v>
      </c>
      <c r="AAL27" s="43">
        <v>21.5</v>
      </c>
      <c r="AAM27" s="43">
        <v>67.7</v>
      </c>
      <c r="AAN27" s="43">
        <v>85.4</v>
      </c>
      <c r="AAO27" s="43">
        <v>88.4</v>
      </c>
      <c r="AAP27" s="43">
        <v>86.5</v>
      </c>
      <c r="AAQ27" s="43">
        <v>73.099999999999994</v>
      </c>
      <c r="AAR27" s="43">
        <v>73.7</v>
      </c>
      <c r="AAS27" s="43">
        <v>79.599999999999994</v>
      </c>
      <c r="AAT27" s="43">
        <v>81.099999999999994</v>
      </c>
      <c r="AAU27" s="43">
        <v>85.7</v>
      </c>
      <c r="AAV27" s="43">
        <v>68.8</v>
      </c>
      <c r="AAW27" s="43">
        <v>67.5</v>
      </c>
      <c r="AAX27" s="43">
        <v>78.400000000000006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9590.6</v>
      </c>
      <c r="ACJ27" s="43">
        <v>9590.6</v>
      </c>
      <c r="ACK27" s="43">
        <v>9575.7999999999993</v>
      </c>
      <c r="ACL27" s="43">
        <v>9590.6</v>
      </c>
      <c r="ACM27" s="43">
        <v>9590.6</v>
      </c>
      <c r="ACN27" s="43">
        <v>9590.7000000000007</v>
      </c>
      <c r="ACO27" s="43">
        <v>9590.6</v>
      </c>
      <c r="ACP27" s="43">
        <v>9590.4</v>
      </c>
      <c r="ACQ27" s="43">
        <v>9590.6</v>
      </c>
      <c r="ACR27" s="43">
        <v>9590.5</v>
      </c>
      <c r="ACS27" s="43">
        <v>9590.5</v>
      </c>
      <c r="ACT27" s="43">
        <v>9590.5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-7.9</v>
      </c>
      <c r="AGO27" s="43">
        <v>-7.9</v>
      </c>
      <c r="AGP27" s="43">
        <v>-7.9</v>
      </c>
      <c r="AGQ27" s="43">
        <v>-7.9</v>
      </c>
      <c r="AGR27" s="43">
        <v>-7.9</v>
      </c>
      <c r="AGS27" s="43">
        <v>-7.9</v>
      </c>
      <c r="AGT27" s="43">
        <v>-7.9</v>
      </c>
      <c r="AGU27" s="43">
        <v>-7.9</v>
      </c>
      <c r="AGV27" s="43">
        <v>-7.9</v>
      </c>
      <c r="AGW27" s="43">
        <v>-7.9</v>
      </c>
      <c r="AGX27" s="43">
        <v>-7.9</v>
      </c>
      <c r="AGY27" s="43">
        <v>-7.9</v>
      </c>
      <c r="AGZ27" s="43">
        <v>-7.9</v>
      </c>
      <c r="AHA27" s="43">
        <v>-7.9</v>
      </c>
      <c r="AHB27" s="43">
        <v>-7.9</v>
      </c>
      <c r="AHC27" s="43">
        <v>-7.9</v>
      </c>
      <c r="AHD27" s="43">
        <v>-7.9</v>
      </c>
      <c r="AHE27" s="43">
        <v>-7.9</v>
      </c>
      <c r="AHF27" s="43">
        <v>-7.9</v>
      </c>
      <c r="AHG27" s="43">
        <v>-7.9</v>
      </c>
      <c r="AHH27" s="43">
        <v>-7.9</v>
      </c>
      <c r="AHI27" s="43">
        <v>-7.9</v>
      </c>
      <c r="AHJ27" s="43">
        <v>-7.9</v>
      </c>
      <c r="AHK27" s="43">
        <v>-7.9</v>
      </c>
      <c r="AHL27" s="43">
        <v>174</v>
      </c>
      <c r="AHM27" s="43">
        <v>158</v>
      </c>
      <c r="AHN27" s="43">
        <v>158</v>
      </c>
      <c r="AHO27" s="43">
        <v>110</v>
      </c>
      <c r="AHP27" s="43">
        <v>110</v>
      </c>
      <c r="AHQ27" s="43">
        <v>94</v>
      </c>
      <c r="AHR27" s="43">
        <v>94</v>
      </c>
      <c r="AHS27" s="43">
        <v>110</v>
      </c>
      <c r="AHT27" s="43">
        <v>110</v>
      </c>
      <c r="AHU27" s="43">
        <v>141</v>
      </c>
      <c r="AHV27" s="43">
        <v>141</v>
      </c>
      <c r="AHW27" s="43">
        <v>79</v>
      </c>
      <c r="AHX27" s="43">
        <v>110</v>
      </c>
      <c r="AHY27" s="43">
        <v>174</v>
      </c>
      <c r="AHZ27" s="43">
        <v>174</v>
      </c>
      <c r="AIA27" s="43">
        <v>205</v>
      </c>
      <c r="AIB27" s="43">
        <v>174</v>
      </c>
      <c r="AIC27" s="43">
        <v>126</v>
      </c>
      <c r="AID27" s="43">
        <v>205</v>
      </c>
      <c r="AIE27" s="43">
        <v>126</v>
      </c>
      <c r="AIF27" s="43">
        <v>141</v>
      </c>
      <c r="AIG27" s="43">
        <v>141</v>
      </c>
      <c r="AIH27" s="43">
        <v>126</v>
      </c>
      <c r="AII27" s="43">
        <v>141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280</v>
      </c>
      <c r="AKN27" s="43">
        <v>378</v>
      </c>
      <c r="AKO27" s="43">
        <v>305</v>
      </c>
      <c r="AKP27" s="43">
        <v>305</v>
      </c>
      <c r="AKQ27" s="43">
        <v>415</v>
      </c>
      <c r="AKR27" s="43">
        <v>268</v>
      </c>
      <c r="AKS27" s="43">
        <v>488</v>
      </c>
      <c r="AKT27" s="43">
        <v>329</v>
      </c>
      <c r="AKU27" s="43">
        <v>354</v>
      </c>
      <c r="AKV27" s="43">
        <v>268</v>
      </c>
      <c r="AKW27" s="43">
        <v>305</v>
      </c>
      <c r="AKX27" s="43">
        <v>463</v>
      </c>
      <c r="AKY27" s="43">
        <v>317</v>
      </c>
      <c r="AKZ27" s="43">
        <v>268</v>
      </c>
      <c r="ALA27" s="43">
        <v>402</v>
      </c>
      <c r="ALB27" s="43">
        <v>451</v>
      </c>
      <c r="ALC27" s="43">
        <v>256</v>
      </c>
      <c r="ALD27" s="43">
        <v>366</v>
      </c>
      <c r="ALE27" s="43">
        <v>439</v>
      </c>
      <c r="ALF27" s="43">
        <v>402</v>
      </c>
      <c r="ALG27" s="43">
        <v>317</v>
      </c>
      <c r="ALH27" s="43">
        <v>366</v>
      </c>
      <c r="ALI27" s="43">
        <v>451</v>
      </c>
      <c r="ALJ27" s="43">
        <v>305</v>
      </c>
      <c r="ALK27" s="43">
        <v>-5.0000000000000001E-3</v>
      </c>
      <c r="ALL27" s="43">
        <v>4.9000000000000004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40932.400000000001</v>
      </c>
      <c r="APJ27" s="43">
        <v>0</v>
      </c>
      <c r="APK27" s="43">
        <v>10118.700000000001</v>
      </c>
      <c r="APL27" s="43">
        <v>0</v>
      </c>
      <c r="APM27" s="43">
        <v>217</v>
      </c>
      <c r="APN27" s="43">
        <v>0.02</v>
      </c>
      <c r="APO27" s="43">
        <v>0</v>
      </c>
      <c r="APP27" s="43">
        <v>-1482</v>
      </c>
      <c r="APQ27" s="43">
        <v>1.04</v>
      </c>
      <c r="APR27" s="43">
        <v>0</v>
      </c>
      <c r="APS27" s="43">
        <v>10321</v>
      </c>
      <c r="APT27" s="43" t="s">
        <v>7674</v>
      </c>
      <c r="APU27" s="43" t="s">
        <v>7684</v>
      </c>
      <c r="APV27" s="43" t="s">
        <v>7685</v>
      </c>
      <c r="APW27" s="43" t="s">
        <v>7680</v>
      </c>
      <c r="APX27" s="43" t="s">
        <v>7686</v>
      </c>
      <c r="APY27" s="43" t="s">
        <v>7687</v>
      </c>
      <c r="APZ27" s="43" t="s">
        <v>7662</v>
      </c>
      <c r="AQA27" s="43" t="s">
        <v>7688</v>
      </c>
      <c r="AQB27" s="43" t="s">
        <v>7689</v>
      </c>
      <c r="AQC27" s="43" t="s">
        <v>7690</v>
      </c>
      <c r="AQD27" s="43" t="s">
        <v>7691</v>
      </c>
      <c r="AQE27" s="43" t="s">
        <v>7666</v>
      </c>
      <c r="AQF27" s="43" t="s">
        <v>7692</v>
      </c>
      <c r="AQG27" s="43" t="s">
        <v>7691</v>
      </c>
      <c r="AQH27" s="43" t="s">
        <v>7693</v>
      </c>
      <c r="AQI27" s="43" t="s">
        <v>7694</v>
      </c>
      <c r="AQJ27" s="43" t="s">
        <v>7695</v>
      </c>
      <c r="AQK27" s="43" t="s">
        <v>7696</v>
      </c>
      <c r="AQL27" s="43" t="s">
        <v>7674</v>
      </c>
      <c r="AQM27" s="43" t="s">
        <v>7696</v>
      </c>
      <c r="AQN27" s="43" t="s">
        <v>7697</v>
      </c>
      <c r="AQO27" s="43" t="s">
        <v>7698</v>
      </c>
      <c r="AQP27" s="43" t="s">
        <v>7671</v>
      </c>
      <c r="AQQ27" s="43" t="s">
        <v>7699</v>
      </c>
      <c r="AQR27" s="43" t="s">
        <v>7700</v>
      </c>
      <c r="AQS27" s="43" t="s">
        <v>7697</v>
      </c>
      <c r="AQT27" s="43" t="s">
        <v>7674</v>
      </c>
      <c r="AQU27" s="43" t="s">
        <v>7698</v>
      </c>
      <c r="AQV27" s="43" t="s">
        <v>7701</v>
      </c>
      <c r="AQW27" s="43" t="s">
        <v>7702</v>
      </c>
      <c r="AQX27" s="43" t="s">
        <v>21</v>
      </c>
      <c r="AQY27" s="43">
        <v>23.3</v>
      </c>
      <c r="AQZ27" s="43">
        <v>26.5</v>
      </c>
      <c r="ARA27" s="43">
        <v>20.7</v>
      </c>
      <c r="ARB27" s="43">
        <v>24.6</v>
      </c>
      <c r="ARC27" s="43">
        <v>21.8</v>
      </c>
      <c r="ARD27" s="43">
        <v>24.7</v>
      </c>
      <c r="ARE27" s="43">
        <v>23.1</v>
      </c>
      <c r="ARF27" s="43">
        <v>22.4</v>
      </c>
      <c r="ARG27" s="43">
        <v>24.6</v>
      </c>
      <c r="ARH27" s="43">
        <v>23.8</v>
      </c>
      <c r="ARI27" s="43">
        <v>25.7</v>
      </c>
      <c r="ARJ27" s="43">
        <v>25.1</v>
      </c>
      <c r="ARK27" s="43">
        <v>23.7</v>
      </c>
      <c r="ARL27" s="43">
        <v>21.3</v>
      </c>
      <c r="ARM27" s="43">
        <v>21.4</v>
      </c>
      <c r="ARN27" s="43">
        <v>22.7</v>
      </c>
      <c r="ARO27" s="43">
        <v>25.8</v>
      </c>
      <c r="ARP27" s="43">
        <v>21.8</v>
      </c>
      <c r="ARQ27" s="43">
        <v>22.2</v>
      </c>
      <c r="ARR27" s="43">
        <v>22.7</v>
      </c>
      <c r="ARS27" s="43">
        <v>20.9</v>
      </c>
      <c r="ART27" s="43">
        <v>25.8</v>
      </c>
      <c r="ARU27" s="43">
        <v>22.3</v>
      </c>
      <c r="ARV27" s="43">
        <v>24.8</v>
      </c>
      <c r="ARW27" s="43">
        <v>23.5</v>
      </c>
      <c r="ARX27" s="43">
        <v>26.2</v>
      </c>
      <c r="ARY27" s="43">
        <v>21</v>
      </c>
      <c r="ARZ27" s="43">
        <v>1589</v>
      </c>
      <c r="ATE27" s="43">
        <v>-1</v>
      </c>
      <c r="ATF27" s="43">
        <v>2</v>
      </c>
      <c r="ATG27" s="43">
        <v>1</v>
      </c>
      <c r="ATH27" s="43" t="s">
        <v>7703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7703</v>
      </c>
      <c r="ATP27" s="43">
        <v>3670</v>
      </c>
      <c r="ATQ27" s="43">
        <v>1</v>
      </c>
      <c r="ATR27" s="43">
        <v>1607904000000</v>
      </c>
      <c r="ATS27" s="43" t="s">
        <v>7703</v>
      </c>
      <c r="ATT27" s="43" t="s">
        <v>7703</v>
      </c>
      <c r="ATU27" s="43" t="s">
        <v>7703</v>
      </c>
      <c r="ATV27" s="43">
        <v>0.01</v>
      </c>
      <c r="ATW27" s="43">
        <v>6.07</v>
      </c>
      <c r="ATX27" s="43">
        <v>6</v>
      </c>
      <c r="ATY27" s="43" t="s">
        <v>7703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7675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49.99</v>
      </c>
      <c r="AVP27" s="43">
        <v>0</v>
      </c>
      <c r="AVQ27" s="43">
        <v>50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6036</v>
      </c>
      <c r="FUY27" s="43">
        <v>3130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4925</v>
      </c>
      <c r="FWB27" s="43">
        <v>2161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4925</v>
      </c>
      <c r="FXE27" s="43">
        <v>2161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4925</v>
      </c>
      <c r="FYH27" s="43">
        <v>2161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3596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3606</v>
      </c>
      <c r="IUA27" s="43">
        <v>2.33</v>
      </c>
      <c r="IUB27" s="43">
        <v>2.34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25.9</v>
      </c>
      <c r="IUJ27" s="43">
        <v>7.2</v>
      </c>
      <c r="IUK27" s="43">
        <v>-29.509999999999998</v>
      </c>
      <c r="IUL27" s="43">
        <v>3.9450000000000003</v>
      </c>
      <c r="IUM27" s="43">
        <v>5.6499999999999995E-2</v>
      </c>
      <c r="IUN27" s="43">
        <v>0.7332727272727273</v>
      </c>
      <c r="IUO27" s="43">
        <v>0</v>
      </c>
      <c r="IUP27" s="43">
        <v>1</v>
      </c>
      <c r="IUQ27" s="43">
        <v>4498</v>
      </c>
      <c r="IUR27" s="43">
        <v>0</v>
      </c>
      <c r="IUS27" s="43">
        <v>0</v>
      </c>
      <c r="IUT27" s="43">
        <v>2.2400000000000002</v>
      </c>
      <c r="IUU27" s="43">
        <v>1</v>
      </c>
      <c r="IUV27" s="43">
        <v>0</v>
      </c>
      <c r="IUW27" s="43">
        <v>1</v>
      </c>
      <c r="IUX27" s="43">
        <v>0</v>
      </c>
      <c r="IUY27" s="43">
        <v>850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1160</v>
      </c>
      <c r="IVH27" s="43">
        <v>1041</v>
      </c>
      <c r="IVI27" s="43">
        <v>877</v>
      </c>
      <c r="IVJ27" s="43">
        <v>0</v>
      </c>
      <c r="IVK27" s="43">
        <v>289</v>
      </c>
      <c r="IVL27" s="43">
        <v>40</v>
      </c>
      <c r="IVM27" s="43">
        <v>52</v>
      </c>
      <c r="IVN27" s="43">
        <v>37</v>
      </c>
      <c r="IVO27" s="43">
        <v>0</v>
      </c>
      <c r="IVP27" s="43">
        <v>77.36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364</v>
      </c>
      <c r="IWP27" s="43">
        <v>366</v>
      </c>
      <c r="IWQ27" s="43">
        <v>364</v>
      </c>
      <c r="IWR27" s="43">
        <v>370</v>
      </c>
      <c r="IWS27" s="43">
        <v>367</v>
      </c>
      <c r="IWT27" s="43">
        <v>366</v>
      </c>
      <c r="IWU27" s="43">
        <v>363</v>
      </c>
      <c r="IWV27" s="43">
        <v>366</v>
      </c>
      <c r="IWW27" s="43">
        <v>362</v>
      </c>
      <c r="IWX27" s="43">
        <v>367</v>
      </c>
      <c r="IWY27" s="43">
        <v>366</v>
      </c>
      <c r="IWZ27" s="43">
        <v>368</v>
      </c>
      <c r="IXA27" s="43">
        <v>364</v>
      </c>
      <c r="IXB27" s="43">
        <v>365</v>
      </c>
      <c r="IXC27" s="43">
        <v>366</v>
      </c>
      <c r="IXD27" s="43">
        <v>364</v>
      </c>
      <c r="IXE27" s="43">
        <v>364</v>
      </c>
      <c r="IXF27" s="43">
        <v>368</v>
      </c>
      <c r="IXG27" s="43">
        <v>369</v>
      </c>
      <c r="IXH27" s="43">
        <v>369</v>
      </c>
      <c r="IXI27" s="43">
        <v>369</v>
      </c>
      <c r="IXJ27" s="43">
        <v>369</v>
      </c>
      <c r="IXK27" s="43">
        <v>365</v>
      </c>
      <c r="IXL27" s="43">
        <v>365</v>
      </c>
      <c r="IXM27" s="43">
        <v>494</v>
      </c>
      <c r="IXN27" s="43">
        <v>496</v>
      </c>
      <c r="IXO27" s="43">
        <v>494</v>
      </c>
      <c r="IXP27" s="43">
        <v>496</v>
      </c>
      <c r="IXQ27" s="43">
        <v>495</v>
      </c>
      <c r="IXR27" s="43">
        <v>495</v>
      </c>
      <c r="IXS27" s="43">
        <v>497</v>
      </c>
      <c r="IXT27" s="43">
        <v>496</v>
      </c>
      <c r="IXU27" s="43">
        <v>496</v>
      </c>
      <c r="IXV27" s="43">
        <v>497</v>
      </c>
      <c r="IXW27" s="43">
        <v>496</v>
      </c>
      <c r="IXX27" s="43">
        <v>495</v>
      </c>
      <c r="IXY27" s="43">
        <v>495</v>
      </c>
      <c r="IXZ27" s="43">
        <v>496</v>
      </c>
      <c r="IYA27" s="43">
        <v>496</v>
      </c>
      <c r="IYB27" s="43">
        <v>495</v>
      </c>
      <c r="IYC27" s="43">
        <v>494</v>
      </c>
      <c r="IYD27" s="43">
        <v>495</v>
      </c>
      <c r="IYE27" s="43">
        <v>497</v>
      </c>
      <c r="IYF27" s="43">
        <v>496</v>
      </c>
      <c r="IYG27" s="43">
        <v>495</v>
      </c>
      <c r="IYH27" s="43">
        <v>498</v>
      </c>
      <c r="IYI27" s="43">
        <v>492</v>
      </c>
      <c r="IYJ27" s="43">
        <v>495</v>
      </c>
      <c r="IYK27" s="43">
        <v>5403</v>
      </c>
      <c r="IYL27" s="43" t="s">
        <v>7676</v>
      </c>
      <c r="IYM27" s="43">
        <v>30</v>
      </c>
      <c r="IYN27" s="43">
        <v>46</v>
      </c>
      <c r="IYO27" s="43">
        <v>45</v>
      </c>
      <c r="IYP27" s="43">
        <v>45</v>
      </c>
      <c r="IYQ27" s="43">
        <v>47</v>
      </c>
      <c r="IYR27" s="43">
        <v>47</v>
      </c>
      <c r="IYS27" s="43">
        <v>47</v>
      </c>
      <c r="IYT27" s="43">
        <v>47</v>
      </c>
      <c r="IYU27" s="43">
        <v>47</v>
      </c>
      <c r="IYV27" s="43">
        <v>46</v>
      </c>
      <c r="IYW27" s="43">
        <v>44</v>
      </c>
      <c r="IYX27" s="43">
        <v>45</v>
      </c>
      <c r="IYY27" s="43">
        <v>46</v>
      </c>
      <c r="IYZ27" s="43">
        <v>45</v>
      </c>
      <c r="IZA27" s="43">
        <v>45</v>
      </c>
      <c r="IZB27" s="43">
        <v>46</v>
      </c>
      <c r="IZC27" s="43">
        <v>46</v>
      </c>
      <c r="IZD27" s="43">
        <v>45</v>
      </c>
      <c r="IZE27" s="43">
        <v>45</v>
      </c>
      <c r="IZF27" s="43">
        <v>44</v>
      </c>
      <c r="IZG27" s="43">
        <v>45</v>
      </c>
      <c r="IZH27" s="43">
        <v>24.841298959103668</v>
      </c>
      <c r="IZI27" s="43">
        <v>20.834266967196818</v>
      </c>
      <c r="IZJ27" s="43">
        <v>22.743438189895155</v>
      </c>
      <c r="IZK27" s="43">
        <v>21.502947530571422</v>
      </c>
      <c r="IZL27" s="43">
        <v>24.303628727207716</v>
      </c>
      <c r="IZM27" s="43">
        <v>24.903328473769054</v>
      </c>
      <c r="IZN27" s="43">
        <v>23.103283027515879</v>
      </c>
      <c r="IZO27" s="43">
        <v>22.603773538747404</v>
      </c>
      <c r="IZP27" s="43">
        <v>24.603689846462863</v>
      </c>
      <c r="IZQ27" s="43">
        <v>25.003703433382881</v>
      </c>
      <c r="IZR27" s="43">
        <v>24.003656127924859</v>
      </c>
      <c r="IZS27" s="43">
        <v>26.003743865981434</v>
      </c>
      <c r="IZT27" s="43">
        <v>20.003319879981373</v>
      </c>
      <c r="IZU27" s="43">
        <v>20.584806703652127</v>
      </c>
      <c r="IZV27" s="43">
        <v>23.703382216553422</v>
      </c>
      <c r="IZW27" s="43">
        <v>22.142478968822306</v>
      </c>
      <c r="IZX27" s="43">
        <v>24.103214523938789</v>
      </c>
      <c r="IZY27" s="43">
        <v>26.003267970162284</v>
      </c>
      <c r="IZZ27" s="43">
        <v>23.344075765029686</v>
      </c>
      <c r="JAA27" s="43">
        <v>22.203117457418625</v>
      </c>
      <c r="JAB27" s="43">
        <v>23.503828227601502</v>
      </c>
      <c r="JAC27" s="43">
        <v>21.387095607767634</v>
      </c>
      <c r="JAD27" s="43">
        <v>25.10350590129293</v>
      </c>
      <c r="JAE27" s="43">
        <v>21.039300076902244</v>
      </c>
      <c r="JAF27" s="43">
        <v>380</v>
      </c>
      <c r="JAG27" s="43">
        <v>1052</v>
      </c>
      <c r="JAH27" s="43">
        <v>543</v>
      </c>
      <c r="JAI27" s="43">
        <v>974</v>
      </c>
      <c r="JAJ27" s="43">
        <v>631</v>
      </c>
      <c r="JAK27" s="43">
        <v>756</v>
      </c>
      <c r="JAL27" s="43">
        <v>886</v>
      </c>
      <c r="JAM27" s="43">
        <v>546</v>
      </c>
      <c r="JAN27" s="43">
        <v>546</v>
      </c>
      <c r="JAO27" s="43">
        <v>505</v>
      </c>
      <c r="JAP27" s="43">
        <v>541</v>
      </c>
      <c r="JAQ27" s="43">
        <v>485</v>
      </c>
      <c r="JAR27" s="43">
        <v>1047</v>
      </c>
      <c r="JAS27" s="43">
        <v>1010</v>
      </c>
      <c r="JAT27" s="43">
        <v>847</v>
      </c>
      <c r="JAU27" s="43">
        <v>504</v>
      </c>
      <c r="JAV27" s="43">
        <v>884</v>
      </c>
      <c r="JAW27" s="43">
        <v>794</v>
      </c>
      <c r="JAX27" s="43">
        <v>596</v>
      </c>
      <c r="JAY27" s="43">
        <v>927</v>
      </c>
      <c r="JAZ27" s="43">
        <v>416</v>
      </c>
      <c r="JBA27" s="43">
        <v>925</v>
      </c>
      <c r="JBB27" s="43">
        <v>593</v>
      </c>
      <c r="JBC27" s="43">
        <v>704</v>
      </c>
      <c r="JBE27" s="43">
        <v>48</v>
      </c>
      <c r="JBF27" s="43">
        <v>1</v>
      </c>
      <c r="JBR27" s="43">
        <v>71.3</v>
      </c>
      <c r="JBS27" s="43">
        <v>71.3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72</v>
      </c>
      <c r="JBZ27" s="43">
        <v>0</v>
      </c>
      <c r="JCA27" s="43">
        <v>0</v>
      </c>
      <c r="JCB27" s="43">
        <v>0</v>
      </c>
      <c r="JCC27" s="43">
        <v>228.5</v>
      </c>
      <c r="JCD27" s="43">
        <v>0</v>
      </c>
      <c r="JCE27" s="43">
        <v>0</v>
      </c>
      <c r="JCF27" s="43">
        <v>0</v>
      </c>
      <c r="JCG27" s="43">
        <v>1020</v>
      </c>
      <c r="JCH27" s="43">
        <v>0</v>
      </c>
      <c r="JCI27" s="43">
        <v>0</v>
      </c>
      <c r="JCJ27" s="43">
        <v>0</v>
      </c>
      <c r="JCK27" s="43">
        <v>5.7</v>
      </c>
      <c r="JCL27" s="43">
        <v>0</v>
      </c>
      <c r="JCM27" s="43">
        <v>0</v>
      </c>
      <c r="JCN27" s="43">
        <v>0</v>
      </c>
      <c r="JCO27" s="43">
        <v>2.0110000000000001</v>
      </c>
      <c r="JCS27" s="43">
        <v>25.7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C27" s="43">
        <v>2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7.65</v>
      </c>
      <c r="JFB27" s="43">
        <v>0</v>
      </c>
      <c r="JFC27" s="43">
        <v>7.61</v>
      </c>
      <c r="JFD27" s="43">
        <v>0</v>
      </c>
      <c r="JFE27" s="43">
        <v>7.7</v>
      </c>
      <c r="JFF27" s="43">
        <v>0</v>
      </c>
      <c r="JFG27" s="43">
        <v>7.83</v>
      </c>
      <c r="JFH27" s="43">
        <v>0</v>
      </c>
      <c r="JFI27" s="43">
        <v>7.69</v>
      </c>
      <c r="JFJ27" s="43">
        <v>0</v>
      </c>
      <c r="JFK27" s="43">
        <v>7.64</v>
      </c>
      <c r="JFL27" s="43">
        <v>0</v>
      </c>
      <c r="JFM27" s="43">
        <v>7.76</v>
      </c>
      <c r="JFN27" s="43">
        <v>0</v>
      </c>
      <c r="JFO27" s="43">
        <v>7.61</v>
      </c>
      <c r="JFP27" s="43">
        <v>0</v>
      </c>
      <c r="JFQ27" s="43">
        <v>7.59</v>
      </c>
      <c r="JFR27" s="43">
        <v>0</v>
      </c>
      <c r="JFS27" s="43">
        <v>7.74</v>
      </c>
      <c r="JFT27" s="43">
        <v>0</v>
      </c>
      <c r="JFU27" s="43">
        <v>7.82</v>
      </c>
      <c r="JFV27" s="43">
        <v>0</v>
      </c>
      <c r="JFW27" s="43">
        <v>7.64</v>
      </c>
      <c r="JFX27" s="43">
        <v>0</v>
      </c>
      <c r="JFY27" s="43">
        <v>7.65</v>
      </c>
      <c r="JFZ27" s="43">
        <v>0</v>
      </c>
      <c r="JGA27" s="43">
        <v>7.7</v>
      </c>
      <c r="JGB27" s="43">
        <v>0</v>
      </c>
      <c r="JGC27" s="43">
        <v>7.62</v>
      </c>
      <c r="JGD27" s="43">
        <v>0</v>
      </c>
      <c r="JGE27" s="43">
        <v>7.65</v>
      </c>
      <c r="JGF27" s="43">
        <v>0</v>
      </c>
      <c r="JGG27" s="43">
        <v>7.69</v>
      </c>
      <c r="JGH27" s="43">
        <v>0</v>
      </c>
      <c r="JGI27" s="43">
        <v>7.68</v>
      </c>
      <c r="JGJ27" s="43">
        <v>0</v>
      </c>
      <c r="JGK27" s="43">
        <v>7.75</v>
      </c>
      <c r="JGL27" s="43">
        <v>0</v>
      </c>
      <c r="JGM27" s="43">
        <v>7.86</v>
      </c>
      <c r="JGN27" s="43">
        <v>0</v>
      </c>
      <c r="JGO27" s="43">
        <v>7.71</v>
      </c>
      <c r="JGP27" s="43">
        <v>0</v>
      </c>
      <c r="JGQ27" s="43">
        <v>7.64</v>
      </c>
      <c r="JGR27" s="43">
        <v>0</v>
      </c>
      <c r="JGS27" s="43">
        <v>7.93</v>
      </c>
      <c r="JGT27" s="43">
        <v>0</v>
      </c>
      <c r="JGU27" s="43">
        <v>7.84</v>
      </c>
      <c r="JGV27" s="43">
        <v>0</v>
      </c>
      <c r="JGW27" s="43">
        <v>-0.17</v>
      </c>
      <c r="JGX27" s="43">
        <v>0</v>
      </c>
      <c r="JGY27" s="43">
        <v>-0.04</v>
      </c>
      <c r="JGZ27" s="43">
        <v>0</v>
      </c>
      <c r="JHA27" s="43">
        <v>-0.13</v>
      </c>
      <c r="JHB27" s="43">
        <v>0</v>
      </c>
      <c r="JHC27" s="43">
        <v>-0.28999999999999998</v>
      </c>
      <c r="JHD27" s="43">
        <v>0</v>
      </c>
      <c r="JHE27" s="43">
        <v>0.24</v>
      </c>
      <c r="JHF27" s="43">
        <v>0</v>
      </c>
      <c r="JHG27" s="43">
        <v>-0.25</v>
      </c>
      <c r="JHH27" s="43">
        <v>0</v>
      </c>
      <c r="JHI27" s="43">
        <v>0.06</v>
      </c>
      <c r="JHJ27" s="43">
        <v>0</v>
      </c>
      <c r="JHK27" s="43">
        <v>0.36</v>
      </c>
      <c r="JHL27" s="43">
        <v>0</v>
      </c>
      <c r="JHM27" s="43">
        <v>-0.03</v>
      </c>
      <c r="JHN27" s="43">
        <v>0</v>
      </c>
      <c r="JHO27" s="43">
        <v>-0.06</v>
      </c>
      <c r="JHP27" s="43">
        <v>0</v>
      </c>
      <c r="JHQ27" s="43">
        <v>-0.27</v>
      </c>
      <c r="JHR27" s="43">
        <v>0</v>
      </c>
      <c r="JHS27" s="43">
        <v>0.12</v>
      </c>
      <c r="JHT27" s="43">
        <v>0</v>
      </c>
      <c r="JHU27" s="43">
        <v>-0.05</v>
      </c>
      <c r="JHV27" s="43">
        <v>0</v>
      </c>
      <c r="JHW27" s="43">
        <v>-0.15</v>
      </c>
      <c r="JHX27" s="43">
        <v>0</v>
      </c>
      <c r="JHY27" s="43">
        <v>0</v>
      </c>
      <c r="JHZ27" s="43">
        <v>0</v>
      </c>
      <c r="JIA27" s="43">
        <v>-0.09</v>
      </c>
      <c r="JIB27" s="43">
        <v>0</v>
      </c>
      <c r="JIC27" s="43">
        <v>-0.22</v>
      </c>
      <c r="JID27" s="43">
        <v>0</v>
      </c>
      <c r="JIE27" s="43">
        <v>-0.21</v>
      </c>
      <c r="JIF27" s="43">
        <v>0</v>
      </c>
      <c r="JIG27" s="43">
        <v>-0.18</v>
      </c>
      <c r="JIH27" s="43">
        <v>0</v>
      </c>
      <c r="JII27" s="43">
        <v>-0.09</v>
      </c>
      <c r="JIJ27" s="43">
        <v>0</v>
      </c>
      <c r="JIK27" s="43">
        <v>-0.49</v>
      </c>
      <c r="JIL27" s="43">
        <v>0</v>
      </c>
      <c r="JIM27" s="43">
        <v>-0.26</v>
      </c>
      <c r="JIN27" s="43">
        <v>0</v>
      </c>
      <c r="JIO27" s="43">
        <v>0</v>
      </c>
      <c r="JIP27" s="43">
        <v>0</v>
      </c>
      <c r="JIQ27" s="43">
        <v>-0.01</v>
      </c>
      <c r="JIR27" s="43">
        <v>0</v>
      </c>
      <c r="JIS27" s="43">
        <v>7.6</v>
      </c>
      <c r="JIT27" s="43">
        <v>0</v>
      </c>
      <c r="JIU27" s="43">
        <v>7.73</v>
      </c>
      <c r="JIV27" s="43">
        <v>0</v>
      </c>
      <c r="JIW27" s="43">
        <v>7.75</v>
      </c>
      <c r="JIX27" s="43">
        <v>0</v>
      </c>
      <c r="JIY27" s="43">
        <v>7.73</v>
      </c>
      <c r="JIZ27" s="43">
        <v>0</v>
      </c>
      <c r="JJA27" s="43">
        <v>7.73</v>
      </c>
      <c r="JJB27" s="43">
        <v>0</v>
      </c>
      <c r="JJC27" s="43">
        <v>7.93</v>
      </c>
      <c r="JJD27" s="43">
        <v>0</v>
      </c>
      <c r="JJE27" s="43">
        <v>7.75</v>
      </c>
      <c r="JJF27" s="43">
        <v>0</v>
      </c>
      <c r="JJG27" s="43">
        <v>7.75</v>
      </c>
      <c r="JJH27" s="43">
        <v>0</v>
      </c>
      <c r="JJI27" s="43">
        <v>7.7</v>
      </c>
      <c r="JJJ27" s="43">
        <v>0</v>
      </c>
      <c r="JJK27" s="43">
        <v>7.86</v>
      </c>
      <c r="JJL27" s="43">
        <v>0</v>
      </c>
      <c r="JJM27" s="43">
        <v>7.88</v>
      </c>
      <c r="JJN27" s="43">
        <v>0</v>
      </c>
      <c r="JJO27" s="43">
        <v>7.77</v>
      </c>
      <c r="JJP27" s="43">
        <v>0</v>
      </c>
      <c r="JJQ27" s="43">
        <v>7.57</v>
      </c>
      <c r="JJR27" s="43">
        <v>0</v>
      </c>
      <c r="JJS27" s="43">
        <v>7.55</v>
      </c>
      <c r="JJT27" s="43">
        <v>0</v>
      </c>
      <c r="JJU27" s="43">
        <v>7.85</v>
      </c>
      <c r="JJV27" s="43">
        <v>0</v>
      </c>
      <c r="JJW27" s="43">
        <v>7.68</v>
      </c>
      <c r="JJX27" s="43">
        <v>0</v>
      </c>
      <c r="JJY27" s="43">
        <v>7.73</v>
      </c>
      <c r="JJZ27" s="43">
        <v>0</v>
      </c>
      <c r="JKA27" s="43">
        <v>7.51</v>
      </c>
      <c r="JKB27" s="43">
        <v>0</v>
      </c>
      <c r="JKC27" s="43">
        <v>7.65</v>
      </c>
      <c r="JKD27" s="43">
        <v>0</v>
      </c>
      <c r="JKE27" s="43">
        <v>7.51</v>
      </c>
      <c r="JKF27" s="43">
        <v>0</v>
      </c>
      <c r="JKG27" s="43">
        <v>7.56</v>
      </c>
      <c r="JKH27" s="43">
        <v>0</v>
      </c>
      <c r="JKI27" s="43">
        <v>7.61</v>
      </c>
      <c r="JKJ27" s="43">
        <v>0</v>
      </c>
      <c r="JKK27" s="43">
        <v>7.53</v>
      </c>
      <c r="JKL27" s="43">
        <v>0</v>
      </c>
      <c r="JKM27" s="43">
        <v>7.77</v>
      </c>
      <c r="JKN27" s="43">
        <v>0</v>
      </c>
      <c r="JKO27" s="43">
        <v>-0.06</v>
      </c>
      <c r="JKP27" s="43">
        <v>0</v>
      </c>
      <c r="JKQ27" s="43">
        <v>-0.32</v>
      </c>
      <c r="JKR27" s="43">
        <v>0</v>
      </c>
      <c r="JKS27" s="43">
        <v>-0.21</v>
      </c>
      <c r="JKT27" s="43">
        <v>0</v>
      </c>
      <c r="JKU27" s="43">
        <v>-0.28000000000000003</v>
      </c>
      <c r="JKV27" s="43">
        <v>0</v>
      </c>
      <c r="JKW27" s="43">
        <v>-0.27</v>
      </c>
      <c r="JKX27" s="43">
        <v>0</v>
      </c>
      <c r="JKY27" s="43">
        <v>-0.23</v>
      </c>
      <c r="JKZ27" s="43">
        <v>0</v>
      </c>
      <c r="JLA27" s="43">
        <v>-0.45</v>
      </c>
      <c r="JLB27" s="43">
        <v>0</v>
      </c>
      <c r="JLC27" s="43">
        <v>-0.25</v>
      </c>
      <c r="JLD27" s="43">
        <v>0</v>
      </c>
      <c r="JLE27" s="43">
        <v>-0.21</v>
      </c>
      <c r="JLF27" s="43">
        <v>0</v>
      </c>
      <c r="JLG27" s="43">
        <v>-0.05</v>
      </c>
      <c r="JLH27" s="43">
        <v>0</v>
      </c>
      <c r="JLI27" s="43">
        <v>-0.37</v>
      </c>
      <c r="JLJ27" s="43">
        <v>0</v>
      </c>
      <c r="JLK27" s="43">
        <v>-0.14000000000000001</v>
      </c>
      <c r="JLL27" s="43">
        <v>0</v>
      </c>
      <c r="JLM27" s="43">
        <v>-0.16</v>
      </c>
      <c r="JLN27" s="43">
        <v>0</v>
      </c>
      <c r="JLO27" s="43">
        <v>-0.46</v>
      </c>
      <c r="JLP27" s="43">
        <v>0</v>
      </c>
      <c r="JLQ27" s="43">
        <v>-0.28999999999999998</v>
      </c>
      <c r="JLR27" s="43">
        <v>0</v>
      </c>
      <c r="JLS27" s="43">
        <v>-0.19</v>
      </c>
      <c r="JLT27" s="43">
        <v>0</v>
      </c>
      <c r="JLU27" s="43">
        <v>-0.13</v>
      </c>
      <c r="JLV27" s="43">
        <v>0</v>
      </c>
      <c r="JLW27" s="43">
        <v>-0.09</v>
      </c>
      <c r="JLX27" s="43">
        <v>0</v>
      </c>
      <c r="JLY27" s="43">
        <v>-0.47</v>
      </c>
      <c r="JLZ27" s="43">
        <v>0</v>
      </c>
      <c r="JMA27" s="43">
        <v>-0.1</v>
      </c>
      <c r="JMB27" s="43">
        <v>0</v>
      </c>
      <c r="JMC27" s="43">
        <v>-7.0000000000000007E-2</v>
      </c>
      <c r="JMD27" s="43">
        <v>0</v>
      </c>
      <c r="JME27" s="43">
        <v>-0.04</v>
      </c>
      <c r="JMF27" s="43">
        <v>0</v>
      </c>
      <c r="JMG27" s="43">
        <v>-0.09</v>
      </c>
      <c r="JMH27" s="43">
        <v>0</v>
      </c>
      <c r="JMI27" s="43">
        <v>0.18</v>
      </c>
      <c r="JMK27" s="43">
        <v>0</v>
      </c>
      <c r="JML27" s="43">
        <v>0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99.6</v>
      </c>
      <c r="JMS27" s="43">
        <v>99.5</v>
      </c>
      <c r="JMT27" s="43">
        <v>0</v>
      </c>
      <c r="JMU27" s="43">
        <v>0</v>
      </c>
      <c r="JMV27" s="43">
        <v>11.6</v>
      </c>
      <c r="JMW27" s="43">
        <v>11.3</v>
      </c>
      <c r="JMX27" s="43">
        <v>0</v>
      </c>
      <c r="JMY27" s="43">
        <v>11.2</v>
      </c>
      <c r="JMZ27" s="43">
        <v>0</v>
      </c>
      <c r="JNA27" s="43">
        <v>0</v>
      </c>
      <c r="JNB27" s="43">
        <v>0</v>
      </c>
      <c r="JNC27" s="43">
        <v>4.8899999999999997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11.6</v>
      </c>
      <c r="JNO27" s="112">
        <v>11.6</v>
      </c>
      <c r="JNP27" s="112">
        <v>11.6</v>
      </c>
      <c r="JNQ27" s="112">
        <v>11.6</v>
      </c>
      <c r="JNS27" s="112">
        <v>1501</v>
      </c>
      <c r="JNT27" s="112">
        <v>1498</v>
      </c>
      <c r="JNV27" s="112">
        <v>52.7</v>
      </c>
      <c r="JNY27" s="112">
        <v>0</v>
      </c>
      <c r="JNZ27" s="112">
        <v>0</v>
      </c>
      <c r="JOA27" s="112" t="s">
        <v>8</v>
      </c>
    </row>
    <row r="28" spans="1:6089 6180:7151" ht="15" customHeight="1" x14ac:dyDescent="0.2">
      <c r="A28" s="205">
        <v>23</v>
      </c>
      <c r="F28" s="43" t="s">
        <v>8215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-3</v>
      </c>
      <c r="S28" s="43">
        <v>0</v>
      </c>
      <c r="T28" s="43">
        <v>6.06</v>
      </c>
      <c r="U28" s="43">
        <v>0</v>
      </c>
      <c r="V28" s="43">
        <v>0</v>
      </c>
      <c r="W28" s="43">
        <v>0.95</v>
      </c>
      <c r="X28" s="43">
        <v>39</v>
      </c>
      <c r="Y28" s="43">
        <v>0</v>
      </c>
      <c r="AC28" s="43">
        <v>0</v>
      </c>
      <c r="AD28" s="43">
        <v>31.8</v>
      </c>
      <c r="AE28" s="43">
        <v>0</v>
      </c>
      <c r="AF28" s="43">
        <v>0</v>
      </c>
      <c r="AG28" s="43">
        <v>0.06</v>
      </c>
      <c r="AH28" s="43">
        <v>0</v>
      </c>
      <c r="AI28" s="43">
        <v>7.0000000000000007E-2</v>
      </c>
      <c r="AJ28" s="43">
        <v>0</v>
      </c>
      <c r="AK28" s="43">
        <v>0</v>
      </c>
      <c r="AL28" s="43">
        <v>0</v>
      </c>
      <c r="AM28" s="43" t="s">
        <v>7683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H28" s="43">
        <v>0</v>
      </c>
      <c r="CI28" s="43">
        <v>0</v>
      </c>
      <c r="CJ28" s="43">
        <v>0</v>
      </c>
      <c r="CL28" s="43">
        <v>0</v>
      </c>
      <c r="CM28" s="43">
        <v>-971</v>
      </c>
      <c r="CN28" s="43">
        <v>0</v>
      </c>
      <c r="CO28" s="43">
        <v>-966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0.02</v>
      </c>
      <c r="EV28" s="43">
        <v>0.04</v>
      </c>
      <c r="FA28" s="43">
        <v>33244100</v>
      </c>
      <c r="FB28" s="43">
        <v>0</v>
      </c>
      <c r="FC28" s="43">
        <v>7361500</v>
      </c>
      <c r="FD28" s="43">
        <v>484716</v>
      </c>
      <c r="FE28" s="43">
        <v>600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132</v>
      </c>
      <c r="FL28" s="43">
        <v>4632</v>
      </c>
      <c r="FM28" s="43">
        <v>666</v>
      </c>
      <c r="FN28" s="43">
        <v>666</v>
      </c>
      <c r="FO28" s="43">
        <v>666</v>
      </c>
      <c r="FP28" s="43">
        <v>676</v>
      </c>
      <c r="FQ28" s="43">
        <v>132</v>
      </c>
      <c r="FR28" s="43">
        <v>666</v>
      </c>
      <c r="FS28" s="43">
        <v>9334</v>
      </c>
      <c r="FT28" s="43">
        <v>9334</v>
      </c>
      <c r="FU28" s="43">
        <v>9334</v>
      </c>
      <c r="FW28" s="43">
        <v>638</v>
      </c>
      <c r="FY28" s="43">
        <v>54.3</v>
      </c>
      <c r="FZ28" s="43">
        <v>0</v>
      </c>
      <c r="GA28" s="43">
        <v>65.7</v>
      </c>
      <c r="GB28" s="43">
        <v>65.7</v>
      </c>
      <c r="GC28" s="43">
        <v>0</v>
      </c>
      <c r="GD28" s="43">
        <v>62.8</v>
      </c>
      <c r="GE28" s="43">
        <v>62.8</v>
      </c>
      <c r="GF28" s="43">
        <v>100</v>
      </c>
      <c r="GG28" s="43">
        <v>39</v>
      </c>
      <c r="GH28" s="43">
        <v>39</v>
      </c>
      <c r="GI28" s="43">
        <v>40</v>
      </c>
      <c r="GJ28" s="43">
        <v>1</v>
      </c>
      <c r="GK28" s="43">
        <v>1</v>
      </c>
      <c r="GL28" s="43">
        <v>0</v>
      </c>
      <c r="GM28" s="43">
        <v>130</v>
      </c>
      <c r="GN28" s="43">
        <v>70</v>
      </c>
      <c r="GO28" s="43">
        <v>0</v>
      </c>
      <c r="GP28" s="43">
        <v>30</v>
      </c>
      <c r="GQ28" s="43">
        <v>10.3</v>
      </c>
      <c r="GR28" s="43">
        <v>0</v>
      </c>
      <c r="GS28" s="43">
        <v>75</v>
      </c>
      <c r="GT28" s="43">
        <v>57.6</v>
      </c>
      <c r="GU28" s="43">
        <v>0</v>
      </c>
      <c r="GV28" s="43">
        <v>0</v>
      </c>
      <c r="GW28" s="43">
        <v>0</v>
      </c>
      <c r="GX28" s="43">
        <v>0</v>
      </c>
      <c r="GY28" s="43">
        <v>40</v>
      </c>
      <c r="GZ28" s="43">
        <v>8.8000000000000007</v>
      </c>
      <c r="HA28" s="43">
        <v>0</v>
      </c>
      <c r="HB28" s="43">
        <v>120</v>
      </c>
      <c r="HC28" s="43">
        <v>60.1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5.7</v>
      </c>
      <c r="HV28" s="43">
        <v>5</v>
      </c>
      <c r="HW28" s="43">
        <v>65.7</v>
      </c>
      <c r="HX28" s="43">
        <v>8.8000000000000007</v>
      </c>
      <c r="HY28" s="43">
        <v>70</v>
      </c>
      <c r="HZ28" s="43">
        <v>62.2</v>
      </c>
      <c r="IA28" s="43">
        <v>10.3</v>
      </c>
      <c r="IB28" s="43">
        <v>0</v>
      </c>
      <c r="IC28" s="43">
        <v>25.5</v>
      </c>
      <c r="ID28" s="43">
        <v>62.8</v>
      </c>
      <c r="IE28" s="43">
        <v>13.9</v>
      </c>
      <c r="IF28" s="43">
        <v>13.4</v>
      </c>
      <c r="IG28" s="43">
        <v>66</v>
      </c>
      <c r="IH28" s="43">
        <v>60.1</v>
      </c>
      <c r="II28" s="43">
        <v>17.399999999999999</v>
      </c>
      <c r="IJ28" s="43">
        <v>14.4</v>
      </c>
      <c r="IK28" s="43">
        <v>0</v>
      </c>
      <c r="IL28" s="43">
        <v>0.2</v>
      </c>
      <c r="IM28" s="43">
        <v>3.6</v>
      </c>
      <c r="IN28" s="43">
        <v>2.1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15.7</v>
      </c>
      <c r="KZ28" s="43">
        <v>105.9</v>
      </c>
      <c r="LA28" s="43">
        <v>31.5</v>
      </c>
      <c r="LB28" s="43">
        <v>47.3</v>
      </c>
      <c r="LC28" s="43">
        <v>63.1</v>
      </c>
      <c r="LD28" s="43">
        <v>78.8</v>
      </c>
      <c r="LE28" s="43">
        <v>93.8</v>
      </c>
      <c r="LF28" s="43">
        <v>93.2</v>
      </c>
      <c r="LG28" s="43">
        <v>100.7</v>
      </c>
      <c r="LH28" s="43">
        <v>100.7</v>
      </c>
      <c r="LI28" s="43">
        <v>0</v>
      </c>
      <c r="LJ28" s="43">
        <v>0</v>
      </c>
      <c r="LK28" s="43">
        <v>15.7</v>
      </c>
      <c r="LL28" s="43">
        <v>105.9</v>
      </c>
      <c r="LM28" s="43">
        <v>1</v>
      </c>
      <c r="LN28" s="43">
        <v>0</v>
      </c>
      <c r="LO28" s="43">
        <v>31.5</v>
      </c>
      <c r="LP28" s="43">
        <v>0</v>
      </c>
      <c r="LQ28" s="43">
        <v>47.3</v>
      </c>
      <c r="LR28" s="43">
        <v>0</v>
      </c>
      <c r="LS28" s="43">
        <v>63.1</v>
      </c>
      <c r="LT28" s="43">
        <v>0</v>
      </c>
      <c r="LU28" s="43">
        <v>78.8</v>
      </c>
      <c r="LV28" s="43">
        <v>0</v>
      </c>
      <c r="LW28" s="43">
        <v>93.8</v>
      </c>
      <c r="LX28" s="43">
        <v>1</v>
      </c>
      <c r="LY28" s="43">
        <v>93.2</v>
      </c>
      <c r="LZ28" s="43">
        <v>1</v>
      </c>
      <c r="MA28" s="43">
        <v>100.7</v>
      </c>
      <c r="MB28" s="43">
        <v>1</v>
      </c>
      <c r="MC28" s="43">
        <v>100.7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9303</v>
      </c>
      <c r="QA28" s="43">
        <v>17</v>
      </c>
      <c r="QB28" s="43">
        <v>0</v>
      </c>
      <c r="QC28" s="43">
        <v>3072</v>
      </c>
      <c r="QD28" s="43">
        <v>0</v>
      </c>
      <c r="QE28" s="43">
        <v>0</v>
      </c>
      <c r="QF28" s="43">
        <v>3072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0.1</v>
      </c>
      <c r="QP28" s="43">
        <v>0</v>
      </c>
      <c r="QQ28" s="43">
        <v>0</v>
      </c>
      <c r="QR28" s="43">
        <v>0</v>
      </c>
      <c r="QS28" s="43">
        <v>0</v>
      </c>
      <c r="QT28" s="43">
        <v>0</v>
      </c>
      <c r="QU28" s="43">
        <v>0</v>
      </c>
      <c r="QV28" s="43">
        <v>0</v>
      </c>
      <c r="QW28" s="43">
        <v>76</v>
      </c>
      <c r="QX28" s="43">
        <v>76</v>
      </c>
      <c r="QY28" s="43">
        <v>0</v>
      </c>
      <c r="QZ28" s="43">
        <v>200.4</v>
      </c>
      <c r="RA28" s="43">
        <v>100</v>
      </c>
      <c r="RB28" s="43">
        <v>150</v>
      </c>
      <c r="RC28" s="43">
        <v>0</v>
      </c>
      <c r="RD28" s="43">
        <v>-0.5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19.2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131</v>
      </c>
      <c r="SE28" s="43">
        <v>0</v>
      </c>
      <c r="SF28" s="43">
        <v>0</v>
      </c>
      <c r="SG28" s="43">
        <v>-0.1</v>
      </c>
      <c r="SH28" s="43">
        <v>-0.2</v>
      </c>
      <c r="SI28" s="43">
        <v>0.08</v>
      </c>
      <c r="SJ28" s="43">
        <v>2.86</v>
      </c>
      <c r="SK28" s="43">
        <v>0.81</v>
      </c>
      <c r="SL28" s="43">
        <v>278</v>
      </c>
      <c r="SM28" s="43">
        <v>266</v>
      </c>
      <c r="SN28" s="43">
        <v>284</v>
      </c>
      <c r="SO28" s="43">
        <v>42.39</v>
      </c>
      <c r="SP28" s="43">
        <v>1608765016163</v>
      </c>
      <c r="SQ28" s="43">
        <v>0</v>
      </c>
      <c r="SR28" s="43">
        <v>46</v>
      </c>
      <c r="SS28" s="43">
        <v>1</v>
      </c>
      <c r="ST28" s="43">
        <v>0</v>
      </c>
      <c r="SU28" s="43">
        <v>3.9</v>
      </c>
      <c r="SV28" s="43">
        <v>9.5</v>
      </c>
      <c r="SW28" s="43">
        <v>0</v>
      </c>
      <c r="SX28" s="43">
        <v>14.01</v>
      </c>
      <c r="SY28" s="43">
        <v>0</v>
      </c>
      <c r="TA28" s="43">
        <v>3063</v>
      </c>
      <c r="TF28" s="43">
        <v>0</v>
      </c>
      <c r="TG28" s="43">
        <v>0</v>
      </c>
      <c r="TH28" s="43">
        <v>0</v>
      </c>
      <c r="TI28" s="43">
        <v>0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54</v>
      </c>
      <c r="TS28" s="43">
        <v>54</v>
      </c>
      <c r="TT28" s="43">
        <v>53</v>
      </c>
      <c r="TU28" s="43">
        <v>54</v>
      </c>
      <c r="TV28" s="43">
        <v>54</v>
      </c>
      <c r="TW28" s="43">
        <v>53</v>
      </c>
      <c r="TX28" s="43">
        <v>54</v>
      </c>
      <c r="TY28" s="43">
        <v>55</v>
      </c>
      <c r="TZ28" s="43">
        <v>55</v>
      </c>
      <c r="UA28" s="43">
        <v>54</v>
      </c>
      <c r="UB28" s="43">
        <v>55</v>
      </c>
      <c r="UC28" s="43">
        <v>55</v>
      </c>
      <c r="UD28" s="43">
        <v>54</v>
      </c>
      <c r="UE28" s="43">
        <v>54</v>
      </c>
      <c r="UF28" s="43">
        <v>54</v>
      </c>
      <c r="UG28" s="43">
        <v>53</v>
      </c>
      <c r="UH28" s="43">
        <v>55</v>
      </c>
      <c r="UI28" s="43">
        <v>56</v>
      </c>
      <c r="UJ28" s="43">
        <v>55</v>
      </c>
      <c r="UK28" s="43">
        <v>53</v>
      </c>
      <c r="UL28" s="43">
        <v>55</v>
      </c>
      <c r="UM28" s="43">
        <v>54</v>
      </c>
      <c r="UN28" s="43">
        <v>54</v>
      </c>
      <c r="UO28" s="43">
        <v>53</v>
      </c>
      <c r="UP28" s="43">
        <v>54</v>
      </c>
      <c r="UQ28" s="43">
        <v>548</v>
      </c>
      <c r="UR28" s="43">
        <v>55</v>
      </c>
      <c r="US28" s="43">
        <v>555</v>
      </c>
      <c r="UT28" s="43">
        <v>53</v>
      </c>
      <c r="UU28" s="43">
        <v>543</v>
      </c>
      <c r="UV28" s="43">
        <v>0</v>
      </c>
      <c r="UW28" s="43">
        <v>0</v>
      </c>
      <c r="UX28" s="43">
        <v>90</v>
      </c>
      <c r="UY28" s="43">
        <v>156</v>
      </c>
      <c r="UZ28" s="43">
        <v>165</v>
      </c>
      <c r="VA28" s="43">
        <v>12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38.799999999999997</v>
      </c>
      <c r="XO28" s="43">
        <v>35.1</v>
      </c>
      <c r="XR28" s="43">
        <v>46.8</v>
      </c>
      <c r="XS28" s="43">
        <v>47.8</v>
      </c>
      <c r="XT28" s="43">
        <v>47.8</v>
      </c>
      <c r="XU28" s="43">
        <v>0</v>
      </c>
      <c r="XZ28" s="43">
        <v>1</v>
      </c>
      <c r="YA28" s="43">
        <v>1606552842359</v>
      </c>
      <c r="YB28" s="43">
        <v>6275</v>
      </c>
      <c r="YC28" s="43">
        <v>0</v>
      </c>
      <c r="YD28" s="43">
        <v>0</v>
      </c>
      <c r="YE28" s="43">
        <v>0</v>
      </c>
      <c r="YF28" s="43">
        <v>0</v>
      </c>
      <c r="YG28" s="43">
        <v>21167</v>
      </c>
      <c r="YH28" s="43">
        <v>12229</v>
      </c>
      <c r="YI28" s="43">
        <v>21156</v>
      </c>
      <c r="YJ28" s="43">
        <v>12208</v>
      </c>
      <c r="YK28" s="43">
        <v>21176</v>
      </c>
      <c r="YL28" s="43">
        <v>12223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10369</v>
      </c>
      <c r="YU28" s="43">
        <v>3456</v>
      </c>
      <c r="YV28" s="43">
        <v>3</v>
      </c>
      <c r="YW28" s="43">
        <v>0.09</v>
      </c>
      <c r="YX28" s="43">
        <v>1050</v>
      </c>
      <c r="YY28" s="43">
        <v>1.93</v>
      </c>
      <c r="YZ28" s="43">
        <v>0.3</v>
      </c>
      <c r="ZA28" s="43">
        <v>0</v>
      </c>
      <c r="ZB28" s="43">
        <v>7.0000000000000007E-2</v>
      </c>
      <c r="ZD28" s="43">
        <v>0</v>
      </c>
      <c r="ZE28" s="43">
        <v>57.6</v>
      </c>
      <c r="ZF28" s="43">
        <v>37.6</v>
      </c>
      <c r="ZG28" s="43">
        <v>0</v>
      </c>
      <c r="ZH28" s="43">
        <v>0</v>
      </c>
      <c r="ZI28" s="43">
        <v>0</v>
      </c>
      <c r="ZJ28" s="43">
        <v>48.5</v>
      </c>
      <c r="ZK28" s="43">
        <v>0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18</v>
      </c>
      <c r="AAF28" s="43">
        <v>18</v>
      </c>
      <c r="AAG28" s="43">
        <v>18</v>
      </c>
      <c r="AAH28" s="43">
        <v>18</v>
      </c>
      <c r="AAI28" s="43">
        <v>18</v>
      </c>
      <c r="AAJ28" s="43">
        <v>18</v>
      </c>
      <c r="AAK28" s="43">
        <v>18</v>
      </c>
      <c r="AAL28" s="43">
        <v>18</v>
      </c>
      <c r="AAM28" s="43">
        <v>74.099999999999994</v>
      </c>
      <c r="AAN28" s="43">
        <v>74.7</v>
      </c>
      <c r="AAO28" s="43">
        <v>64.2</v>
      </c>
      <c r="AAP28" s="43">
        <v>63.8</v>
      </c>
      <c r="AAQ28" s="43">
        <v>71.7</v>
      </c>
      <c r="AAR28" s="43">
        <v>67.7</v>
      </c>
      <c r="AAS28" s="43">
        <v>71.2</v>
      </c>
      <c r="AAT28" s="43">
        <v>63.3</v>
      </c>
      <c r="AAU28" s="43">
        <v>68.8</v>
      </c>
      <c r="AAV28" s="43">
        <v>74.099999999999994</v>
      </c>
      <c r="AAW28" s="43">
        <v>64.099999999999994</v>
      </c>
      <c r="AAX28" s="43">
        <v>64.599999999999994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9377.7000000000007</v>
      </c>
      <c r="ACJ28" s="43">
        <v>9377.7999999999993</v>
      </c>
      <c r="ACK28" s="43">
        <v>9377.7999999999993</v>
      </c>
      <c r="ACL28" s="43">
        <v>9377.7999999999993</v>
      </c>
      <c r="ACM28" s="43">
        <v>9377.7999999999993</v>
      </c>
      <c r="ACN28" s="43">
        <v>9377.7999999999993</v>
      </c>
      <c r="ACO28" s="43">
        <v>9377.7000000000007</v>
      </c>
      <c r="ACP28" s="43">
        <v>9377.7000000000007</v>
      </c>
      <c r="ACQ28" s="43">
        <v>9377.7000000000007</v>
      </c>
      <c r="ACR28" s="43">
        <v>9377.7999999999993</v>
      </c>
      <c r="ACS28" s="43">
        <v>9377.7999999999993</v>
      </c>
      <c r="ACT28" s="43">
        <v>9377.7999999999993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0.54800000000000004</v>
      </c>
      <c r="ALL28" s="43">
        <v>0.41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39948.9</v>
      </c>
      <c r="APJ28" s="43">
        <v>0</v>
      </c>
      <c r="APK28" s="43">
        <v>10268.700000000001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7674</v>
      </c>
      <c r="APU28" s="43" t="s">
        <v>7684</v>
      </c>
      <c r="APV28" s="43" t="s">
        <v>7685</v>
      </c>
      <c r="APW28" s="43" t="s">
        <v>7680</v>
      </c>
      <c r="APX28" s="43" t="s">
        <v>7686</v>
      </c>
      <c r="APY28" s="43" t="s">
        <v>7687</v>
      </c>
      <c r="APZ28" s="43" t="s">
        <v>7662</v>
      </c>
      <c r="AQA28" s="43" t="s">
        <v>7688</v>
      </c>
      <c r="AQB28" s="43" t="s">
        <v>7689</v>
      </c>
      <c r="AQC28" s="43" t="s">
        <v>7690</v>
      </c>
      <c r="AQD28" s="43" t="s">
        <v>7691</v>
      </c>
      <c r="AQE28" s="43" t="s">
        <v>7666</v>
      </c>
      <c r="AQF28" s="43" t="s">
        <v>7692</v>
      </c>
      <c r="AQG28" s="43" t="s">
        <v>7691</v>
      </c>
      <c r="AQH28" s="43" t="s">
        <v>7693</v>
      </c>
      <c r="AQI28" s="43" t="s">
        <v>7694</v>
      </c>
      <c r="AQJ28" s="43" t="s">
        <v>7695</v>
      </c>
      <c r="AQK28" s="43" t="s">
        <v>7696</v>
      </c>
      <c r="AQL28" s="43" t="s">
        <v>7674</v>
      </c>
      <c r="AQM28" s="43" t="s">
        <v>7696</v>
      </c>
      <c r="AQN28" s="43" t="s">
        <v>7697</v>
      </c>
      <c r="AQO28" s="43" t="s">
        <v>7698</v>
      </c>
      <c r="AQP28" s="43" t="s">
        <v>7671</v>
      </c>
      <c r="AQQ28" s="43" t="s">
        <v>7699</v>
      </c>
      <c r="AQR28" s="43" t="s">
        <v>7700</v>
      </c>
      <c r="AQS28" s="43" t="s">
        <v>7697</v>
      </c>
      <c r="AQT28" s="43" t="s">
        <v>7674</v>
      </c>
      <c r="AQU28" s="43" t="s">
        <v>7698</v>
      </c>
      <c r="AQV28" s="43" t="s">
        <v>7701</v>
      </c>
      <c r="AQW28" s="43" t="s">
        <v>7702</v>
      </c>
      <c r="AQX28" s="43" t="s">
        <v>25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1549</v>
      </c>
      <c r="ATE28" s="43">
        <v>-1</v>
      </c>
      <c r="ATF28" s="43">
        <v>2</v>
      </c>
      <c r="ATG28" s="43">
        <v>1</v>
      </c>
      <c r="ATH28" s="43" t="s">
        <v>7703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7703</v>
      </c>
      <c r="ATP28" s="43">
        <v>3701</v>
      </c>
      <c r="ATQ28" s="43">
        <v>1</v>
      </c>
      <c r="ATR28" s="43">
        <v>1607472000000</v>
      </c>
      <c r="ATS28" s="43" t="s">
        <v>7703</v>
      </c>
      <c r="ATT28" s="43" t="s">
        <v>7703</v>
      </c>
      <c r="ATU28" s="43" t="s">
        <v>7703</v>
      </c>
      <c r="ATV28" s="43">
        <v>0.01</v>
      </c>
      <c r="ATW28" s="43">
        <v>7.89</v>
      </c>
      <c r="ATX28" s="43">
        <v>2</v>
      </c>
      <c r="ATY28" s="43" t="s">
        <v>7703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7740</v>
      </c>
      <c r="AVF28" s="43">
        <v>40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0</v>
      </c>
      <c r="AVP28" s="43">
        <v>0</v>
      </c>
      <c r="AVQ28" s="43">
        <v>49.99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5931</v>
      </c>
      <c r="FUY28" s="43">
        <v>3044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4922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4922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4922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0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0</v>
      </c>
      <c r="IUA28" s="43">
        <v>0.96</v>
      </c>
      <c r="IUB28" s="43">
        <v>0.96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0</v>
      </c>
      <c r="IUJ28" s="43">
        <v>0</v>
      </c>
      <c r="IUK28" s="43">
        <v>-50.569999999999993</v>
      </c>
      <c r="IUL28" s="43">
        <v>3.9590000000000005</v>
      </c>
      <c r="IUM28" s="43">
        <v>4.9000000000000002E-2</v>
      </c>
      <c r="IUN28" s="43">
        <v>0.75163636363636366</v>
      </c>
      <c r="IUO28" s="43">
        <v>0</v>
      </c>
      <c r="IUP28" s="43">
        <v>0.5</v>
      </c>
      <c r="IUQ28" s="43">
        <v>0</v>
      </c>
      <c r="IUR28" s="43">
        <v>0</v>
      </c>
      <c r="IUS28" s="43">
        <v>0</v>
      </c>
      <c r="IUT28" s="43">
        <v>0.01</v>
      </c>
      <c r="IUU28" s="43">
        <v>1</v>
      </c>
      <c r="IUV28" s="43">
        <v>0</v>
      </c>
      <c r="IUW28" s="43">
        <v>1</v>
      </c>
      <c r="IUX28" s="43">
        <v>0</v>
      </c>
      <c r="IUY28" s="43">
        <v>935</v>
      </c>
      <c r="IUZ28" s="43">
        <v>926</v>
      </c>
      <c r="IVA28" s="43">
        <v>236</v>
      </c>
      <c r="IVB28" s="43">
        <v>240</v>
      </c>
      <c r="IVC28" s="43">
        <v>313</v>
      </c>
      <c r="IVD28" s="43">
        <v>32</v>
      </c>
      <c r="IVE28" s="43">
        <v>33</v>
      </c>
      <c r="IVF28" s="43">
        <v>32</v>
      </c>
      <c r="IVG28" s="43">
        <v>1155</v>
      </c>
      <c r="IVH28" s="43">
        <v>1238</v>
      </c>
      <c r="IVI28" s="43">
        <v>1305</v>
      </c>
      <c r="IVJ28" s="43">
        <v>0</v>
      </c>
      <c r="IVK28" s="43">
        <v>0</v>
      </c>
      <c r="IVL28" s="43">
        <v>44</v>
      </c>
      <c r="IVM28" s="43">
        <v>31</v>
      </c>
      <c r="IVN28" s="43">
        <v>35</v>
      </c>
      <c r="IVO28" s="43">
        <v>300</v>
      </c>
      <c r="IVP28" s="43">
        <v>79.58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361</v>
      </c>
      <c r="IWP28" s="43">
        <v>361</v>
      </c>
      <c r="IWQ28" s="43">
        <v>361</v>
      </c>
      <c r="IWR28" s="43">
        <v>362</v>
      </c>
      <c r="IWS28" s="43">
        <v>362</v>
      </c>
      <c r="IWT28" s="43">
        <v>363</v>
      </c>
      <c r="IWU28" s="43">
        <v>361</v>
      </c>
      <c r="IWV28" s="43">
        <v>362</v>
      </c>
      <c r="IWW28" s="43">
        <v>361</v>
      </c>
      <c r="IWX28" s="43">
        <v>363</v>
      </c>
      <c r="IWY28" s="43">
        <v>362</v>
      </c>
      <c r="IWZ28" s="43">
        <v>363</v>
      </c>
      <c r="IXA28" s="43">
        <v>361</v>
      </c>
      <c r="IXB28" s="43">
        <v>362</v>
      </c>
      <c r="IXC28" s="43">
        <v>362</v>
      </c>
      <c r="IXD28" s="43">
        <v>360</v>
      </c>
      <c r="IXE28" s="43">
        <v>360</v>
      </c>
      <c r="IXF28" s="43">
        <v>363</v>
      </c>
      <c r="IXG28" s="43">
        <v>363</v>
      </c>
      <c r="IXH28" s="43">
        <v>364</v>
      </c>
      <c r="IXI28" s="43">
        <v>363</v>
      </c>
      <c r="IXJ28" s="43">
        <v>363</v>
      </c>
      <c r="IXK28" s="43">
        <v>359</v>
      </c>
      <c r="IXL28" s="43">
        <v>360</v>
      </c>
      <c r="IXM28" s="43">
        <v>490</v>
      </c>
      <c r="IXN28" s="43">
        <v>494</v>
      </c>
      <c r="IXO28" s="43">
        <v>492</v>
      </c>
      <c r="IXP28" s="43">
        <v>490</v>
      </c>
      <c r="IXQ28" s="43">
        <v>495</v>
      </c>
      <c r="IXR28" s="43">
        <v>490</v>
      </c>
      <c r="IXS28" s="43">
        <v>494</v>
      </c>
      <c r="IXT28" s="43">
        <v>494</v>
      </c>
      <c r="IXU28" s="43">
        <v>493</v>
      </c>
      <c r="IXV28" s="43">
        <v>493</v>
      </c>
      <c r="IXW28" s="43">
        <v>491</v>
      </c>
      <c r="IXX28" s="43">
        <v>495</v>
      </c>
      <c r="IXY28" s="43">
        <v>492</v>
      </c>
      <c r="IXZ28" s="43">
        <v>492</v>
      </c>
      <c r="IYA28" s="43">
        <v>491</v>
      </c>
      <c r="IYB28" s="43">
        <v>490</v>
      </c>
      <c r="IYC28" s="43">
        <v>493</v>
      </c>
      <c r="IYD28" s="43">
        <v>493</v>
      </c>
      <c r="IYE28" s="43">
        <v>491</v>
      </c>
      <c r="IYF28" s="43">
        <v>495</v>
      </c>
      <c r="IYG28" s="43">
        <v>494</v>
      </c>
      <c r="IYH28" s="43">
        <v>495</v>
      </c>
      <c r="IYI28" s="43">
        <v>493</v>
      </c>
      <c r="IYJ28" s="43">
        <v>493</v>
      </c>
      <c r="IYK28" s="43">
        <v>5033</v>
      </c>
      <c r="IYL28" s="43" t="s">
        <v>7676</v>
      </c>
      <c r="IYM28" s="43">
        <v>30</v>
      </c>
      <c r="IYN28" s="43">
        <v>46</v>
      </c>
      <c r="IYO28" s="43">
        <v>46</v>
      </c>
      <c r="IYP28" s="43">
        <v>45</v>
      </c>
      <c r="IYQ28" s="43">
        <v>45</v>
      </c>
      <c r="IYR28" s="43">
        <v>45</v>
      </c>
      <c r="IYS28" s="43">
        <v>45</v>
      </c>
      <c r="IYT28" s="43">
        <v>45</v>
      </c>
      <c r="IYU28" s="43">
        <v>44</v>
      </c>
      <c r="IYV28" s="43">
        <v>44</v>
      </c>
      <c r="IYW28" s="43">
        <v>46</v>
      </c>
      <c r="IYX28" s="43">
        <v>44</v>
      </c>
      <c r="IYY28" s="43">
        <v>44</v>
      </c>
      <c r="IYZ28" s="43">
        <v>45</v>
      </c>
      <c r="IZA28" s="43">
        <v>46</v>
      </c>
      <c r="IZB28" s="43">
        <v>44</v>
      </c>
      <c r="IZC28" s="43">
        <v>45</v>
      </c>
      <c r="IZD28" s="43">
        <v>46</v>
      </c>
      <c r="IZE28" s="43">
        <v>46</v>
      </c>
      <c r="IZF28" s="43">
        <v>44</v>
      </c>
      <c r="IZG28" s="43">
        <v>44</v>
      </c>
      <c r="IZH28" s="43">
        <v>23.637921994387138</v>
      </c>
      <c r="IZI28" s="43">
        <v>24.532739685141436</v>
      </c>
      <c r="IZJ28" s="43">
        <v>24.688631759353321</v>
      </c>
      <c r="IZK28" s="43">
        <v>22.535686123216809</v>
      </c>
      <c r="IZL28" s="43">
        <v>26.834722608184173</v>
      </c>
      <c r="IZM28" s="43">
        <v>25.435774026086222</v>
      </c>
      <c r="IZN28" s="43">
        <v>26.636292445195522</v>
      </c>
      <c r="IZO28" s="43">
        <v>21.832030811159697</v>
      </c>
      <c r="IZP28" s="43">
        <v>25.936898241331043</v>
      </c>
      <c r="IZQ28" s="43">
        <v>24.338858108394675</v>
      </c>
      <c r="IZR28" s="43">
        <v>19.849561388197358</v>
      </c>
      <c r="IZS28" s="43">
        <v>26.822184411904605</v>
      </c>
      <c r="IZT28" s="43">
        <v>21.730368502810414</v>
      </c>
      <c r="IZU28" s="43">
        <v>23.036561840126137</v>
      </c>
      <c r="IZV28" s="43">
        <v>25.434960492127924</v>
      </c>
      <c r="IZW28" s="43">
        <v>25.780051716849918</v>
      </c>
      <c r="IZX28" s="43">
        <v>24.866406285776723</v>
      </c>
      <c r="IZY28" s="43">
        <v>26.908915146877728</v>
      </c>
      <c r="IZZ28" s="43">
        <v>27.239652523118721</v>
      </c>
      <c r="JAA28" s="43">
        <v>23.235055055007013</v>
      </c>
      <c r="JAB28" s="43">
        <v>26.600612249783687</v>
      </c>
      <c r="JAC28" s="43">
        <v>25.148975098961557</v>
      </c>
      <c r="JAD28" s="43">
        <v>25.939178128515838</v>
      </c>
      <c r="JAE28" s="43">
        <v>22.014835695338885</v>
      </c>
      <c r="JAF28" s="43">
        <v>1051</v>
      </c>
      <c r="JAG28" s="43">
        <v>886</v>
      </c>
      <c r="JAH28" s="43">
        <v>634</v>
      </c>
      <c r="JAI28" s="43">
        <v>1139</v>
      </c>
      <c r="JAJ28" s="43">
        <v>922</v>
      </c>
      <c r="JAK28" s="43">
        <v>736</v>
      </c>
      <c r="JAL28" s="43">
        <v>972</v>
      </c>
      <c r="JAM28" s="43">
        <v>1052</v>
      </c>
      <c r="JAN28" s="43">
        <v>848</v>
      </c>
      <c r="JAO28" s="43">
        <v>797</v>
      </c>
      <c r="JAP28" s="43">
        <v>719</v>
      </c>
      <c r="JAQ28" s="43">
        <v>724</v>
      </c>
      <c r="JAR28" s="43">
        <v>1263</v>
      </c>
      <c r="JAS28" s="43">
        <v>974</v>
      </c>
      <c r="JAT28" s="43">
        <v>1013</v>
      </c>
      <c r="JAU28" s="43">
        <v>609</v>
      </c>
      <c r="JAV28" s="43">
        <v>1241</v>
      </c>
      <c r="JAW28" s="43">
        <v>674</v>
      </c>
      <c r="JAX28" s="43">
        <v>793</v>
      </c>
      <c r="JAY28" s="43">
        <v>1301</v>
      </c>
      <c r="JAZ28" s="43">
        <v>862</v>
      </c>
      <c r="JBA28" s="43">
        <v>1139</v>
      </c>
      <c r="JBB28" s="43">
        <v>760</v>
      </c>
      <c r="JBC28" s="43">
        <v>922</v>
      </c>
      <c r="JBE28" s="43">
        <v>51</v>
      </c>
      <c r="JBF28" s="43">
        <v>1</v>
      </c>
      <c r="JBR28" s="43">
        <v>48.1</v>
      </c>
      <c r="JBS28" s="43">
        <v>48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0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955</v>
      </c>
      <c r="JCH28" s="43">
        <v>0</v>
      </c>
      <c r="JCI28" s="43">
        <v>0</v>
      </c>
      <c r="JCJ28" s="43">
        <v>0</v>
      </c>
      <c r="JCK28" s="43">
        <v>40.9</v>
      </c>
      <c r="JCL28" s="43">
        <v>0</v>
      </c>
      <c r="JCM28" s="43">
        <v>0</v>
      </c>
      <c r="JCN28" s="43">
        <v>0</v>
      </c>
      <c r="JCO28" s="43">
        <v>1.466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7.77</v>
      </c>
      <c r="JFB28" s="43">
        <v>0</v>
      </c>
      <c r="JFC28" s="43">
        <v>7.54</v>
      </c>
      <c r="JFD28" s="43">
        <v>0</v>
      </c>
      <c r="JFE28" s="43">
        <v>7.63</v>
      </c>
      <c r="JFF28" s="43">
        <v>0</v>
      </c>
      <c r="JFG28" s="43">
        <v>7.61</v>
      </c>
      <c r="JFH28" s="43">
        <v>0</v>
      </c>
      <c r="JFI28" s="43">
        <v>7.78</v>
      </c>
      <c r="JFJ28" s="43">
        <v>0</v>
      </c>
      <c r="JFK28" s="43">
        <v>7.59</v>
      </c>
      <c r="JFL28" s="43">
        <v>0</v>
      </c>
      <c r="JFM28" s="43">
        <v>7.75</v>
      </c>
      <c r="JFN28" s="43">
        <v>0</v>
      </c>
      <c r="JFO28" s="43">
        <v>7.65</v>
      </c>
      <c r="JFP28" s="43">
        <v>0</v>
      </c>
      <c r="JFQ28" s="43">
        <v>7.79</v>
      </c>
      <c r="JFR28" s="43">
        <v>0</v>
      </c>
      <c r="JFS28" s="43">
        <v>7.82</v>
      </c>
      <c r="JFT28" s="43">
        <v>0</v>
      </c>
      <c r="JFU28" s="43">
        <v>7.93</v>
      </c>
      <c r="JFV28" s="43">
        <v>0</v>
      </c>
      <c r="JFW28" s="43">
        <v>7.6</v>
      </c>
      <c r="JFX28" s="43">
        <v>0</v>
      </c>
      <c r="JFY28" s="43">
        <v>7.74</v>
      </c>
      <c r="JFZ28" s="43">
        <v>0</v>
      </c>
      <c r="JGA28" s="43">
        <v>7.73</v>
      </c>
      <c r="JGB28" s="43">
        <v>0</v>
      </c>
      <c r="JGC28" s="43">
        <v>7.56</v>
      </c>
      <c r="JGD28" s="43">
        <v>0</v>
      </c>
      <c r="JGE28" s="43">
        <v>7.82</v>
      </c>
      <c r="JGF28" s="43">
        <v>0</v>
      </c>
      <c r="JGG28" s="43">
        <v>7.73</v>
      </c>
      <c r="JGH28" s="43">
        <v>0</v>
      </c>
      <c r="JGI28" s="43">
        <v>8.01</v>
      </c>
      <c r="JGJ28" s="43">
        <v>0</v>
      </c>
      <c r="JGK28" s="43">
        <v>7.66</v>
      </c>
      <c r="JGL28" s="43">
        <v>0</v>
      </c>
      <c r="JGM28" s="43">
        <v>8.0299999999999994</v>
      </c>
      <c r="JGN28" s="43">
        <v>0</v>
      </c>
      <c r="JGO28" s="43">
        <v>7.65</v>
      </c>
      <c r="JGP28" s="43">
        <v>0</v>
      </c>
      <c r="JGQ28" s="43">
        <v>7.76</v>
      </c>
      <c r="JGR28" s="43">
        <v>0</v>
      </c>
      <c r="JGS28" s="43">
        <v>7.58</v>
      </c>
      <c r="JGT28" s="43">
        <v>0</v>
      </c>
      <c r="JGU28" s="43">
        <v>7.79</v>
      </c>
      <c r="JGV28" s="43">
        <v>0</v>
      </c>
      <c r="JGW28" s="43">
        <v>-0.19</v>
      </c>
      <c r="JGX28" s="43">
        <v>0</v>
      </c>
      <c r="JGY28" s="43">
        <v>-0.25</v>
      </c>
      <c r="JGZ28" s="43">
        <v>0</v>
      </c>
      <c r="JHA28" s="43">
        <v>0.08</v>
      </c>
      <c r="JHB28" s="43">
        <v>0</v>
      </c>
      <c r="JHC28" s="43">
        <v>-0.37</v>
      </c>
      <c r="JHD28" s="43">
        <v>0</v>
      </c>
      <c r="JHE28" s="43">
        <v>0.06</v>
      </c>
      <c r="JHF28" s="43">
        <v>0</v>
      </c>
      <c r="JHG28" s="43">
        <v>-0.34</v>
      </c>
      <c r="JHH28" s="43">
        <v>0</v>
      </c>
      <c r="JHI28" s="43">
        <v>-0.12</v>
      </c>
      <c r="JHJ28" s="43">
        <v>0</v>
      </c>
      <c r="JHK28" s="43">
        <v>0.09</v>
      </c>
      <c r="JHL28" s="43">
        <v>0</v>
      </c>
      <c r="JHM28" s="43">
        <v>-0.31</v>
      </c>
      <c r="JHN28" s="43">
        <v>0</v>
      </c>
      <c r="JHO28" s="43">
        <v>-0.18</v>
      </c>
      <c r="JHP28" s="43">
        <v>0</v>
      </c>
      <c r="JHQ28" s="43">
        <v>-0.17</v>
      </c>
      <c r="JHR28" s="43">
        <v>0</v>
      </c>
      <c r="JHS28" s="43">
        <v>-0.21</v>
      </c>
      <c r="JHT28" s="43">
        <v>0</v>
      </c>
      <c r="JHU28" s="43">
        <v>0.21</v>
      </c>
      <c r="JHV28" s="43">
        <v>0</v>
      </c>
      <c r="JHW28" s="43">
        <v>-0.09</v>
      </c>
      <c r="JHX28" s="43">
        <v>0</v>
      </c>
      <c r="JHY28" s="43">
        <v>-0.45</v>
      </c>
      <c r="JHZ28" s="43">
        <v>0</v>
      </c>
      <c r="JIA28" s="43">
        <v>0.2</v>
      </c>
      <c r="JIB28" s="43">
        <v>0</v>
      </c>
      <c r="JIC28" s="43">
        <v>-0.17</v>
      </c>
      <c r="JID28" s="43">
        <v>0</v>
      </c>
      <c r="JIE28" s="43">
        <v>-0.23</v>
      </c>
      <c r="JIF28" s="43">
        <v>0</v>
      </c>
      <c r="JIG28" s="43">
        <v>-0.18</v>
      </c>
      <c r="JIH28" s="43">
        <v>0</v>
      </c>
      <c r="JII28" s="43">
        <v>-0.1</v>
      </c>
      <c r="JIJ28" s="43">
        <v>0</v>
      </c>
      <c r="JIK28" s="43">
        <v>-0.36</v>
      </c>
      <c r="JIL28" s="43">
        <v>0</v>
      </c>
      <c r="JIM28" s="43">
        <v>-0.02</v>
      </c>
      <c r="JIN28" s="43">
        <v>0</v>
      </c>
      <c r="JIO28" s="43">
        <v>-0.42</v>
      </c>
      <c r="JIP28" s="43">
        <v>0</v>
      </c>
      <c r="JIQ28" s="43">
        <v>0.1</v>
      </c>
      <c r="JIR28" s="43">
        <v>0</v>
      </c>
      <c r="JIS28" s="43">
        <v>7.57</v>
      </c>
      <c r="JIT28" s="43">
        <v>0</v>
      </c>
      <c r="JIU28" s="43">
        <v>7.59</v>
      </c>
      <c r="JIV28" s="43">
        <v>0</v>
      </c>
      <c r="JIW28" s="43">
        <v>7.73</v>
      </c>
      <c r="JIX28" s="43">
        <v>0</v>
      </c>
      <c r="JIY28" s="43">
        <v>7.51</v>
      </c>
      <c r="JIZ28" s="43">
        <v>0</v>
      </c>
      <c r="JJA28" s="43">
        <v>7.61</v>
      </c>
      <c r="JJB28" s="43">
        <v>0</v>
      </c>
      <c r="JJC28" s="43">
        <v>7.5</v>
      </c>
      <c r="JJD28" s="43">
        <v>0</v>
      </c>
      <c r="JJE28" s="43">
        <v>7.68</v>
      </c>
      <c r="JJF28" s="43">
        <v>0</v>
      </c>
      <c r="JJG28" s="43">
        <v>7.53</v>
      </c>
      <c r="JJH28" s="43">
        <v>0</v>
      </c>
      <c r="JJI28" s="43">
        <v>7.51</v>
      </c>
      <c r="JJJ28" s="43">
        <v>0</v>
      </c>
      <c r="JJK28" s="43">
        <v>7.78</v>
      </c>
      <c r="JJL28" s="43">
        <v>0</v>
      </c>
      <c r="JJM28" s="43">
        <v>7.81</v>
      </c>
      <c r="JJN28" s="43">
        <v>0</v>
      </c>
      <c r="JJO28" s="43">
        <v>7.59</v>
      </c>
      <c r="JJP28" s="43">
        <v>0</v>
      </c>
      <c r="JJQ28" s="43">
        <v>7.79</v>
      </c>
      <c r="JJR28" s="43">
        <v>0</v>
      </c>
      <c r="JJS28" s="43">
        <v>7.6</v>
      </c>
      <c r="JJT28" s="43">
        <v>0</v>
      </c>
      <c r="JJU28" s="43">
        <v>7.52</v>
      </c>
      <c r="JJV28" s="43">
        <v>0</v>
      </c>
      <c r="JJW28" s="43">
        <v>7.78</v>
      </c>
      <c r="JJX28" s="43">
        <v>0</v>
      </c>
      <c r="JJY28" s="43">
        <v>7.58</v>
      </c>
      <c r="JJZ28" s="43">
        <v>0</v>
      </c>
      <c r="JKA28" s="43">
        <v>7.58</v>
      </c>
      <c r="JKB28" s="43">
        <v>0</v>
      </c>
      <c r="JKC28" s="43">
        <v>7.85</v>
      </c>
      <c r="JKD28" s="43">
        <v>0</v>
      </c>
      <c r="JKE28" s="43">
        <v>7.85</v>
      </c>
      <c r="JKF28" s="43">
        <v>0</v>
      </c>
      <c r="JKG28" s="43">
        <v>7.76</v>
      </c>
      <c r="JKH28" s="43">
        <v>0</v>
      </c>
      <c r="JKI28" s="43">
        <v>7.74</v>
      </c>
      <c r="JKJ28" s="43">
        <v>0</v>
      </c>
      <c r="JKK28" s="43">
        <v>7.51</v>
      </c>
      <c r="JKL28" s="43">
        <v>0</v>
      </c>
      <c r="JKM28" s="43">
        <v>7.86</v>
      </c>
      <c r="JKN28" s="43">
        <v>0</v>
      </c>
      <c r="JKO28" s="43">
        <v>-0.06</v>
      </c>
      <c r="JKP28" s="43">
        <v>0</v>
      </c>
      <c r="JKQ28" s="43">
        <v>-0.35</v>
      </c>
      <c r="JKR28" s="43">
        <v>0</v>
      </c>
      <c r="JKS28" s="43">
        <v>-0.27</v>
      </c>
      <c r="JKT28" s="43">
        <v>0</v>
      </c>
      <c r="JKU28" s="43">
        <v>-0.15</v>
      </c>
      <c r="JKV28" s="43">
        <v>0</v>
      </c>
      <c r="JKW28" s="43">
        <v>-0.27</v>
      </c>
      <c r="JKX28" s="43">
        <v>0</v>
      </c>
      <c r="JKY28" s="43">
        <v>-0.39</v>
      </c>
      <c r="JKZ28" s="43">
        <v>0</v>
      </c>
      <c r="JLA28" s="43">
        <v>-0.13</v>
      </c>
      <c r="JLB28" s="43">
        <v>0</v>
      </c>
      <c r="JLC28" s="43">
        <v>-0.35</v>
      </c>
      <c r="JLD28" s="43">
        <v>0</v>
      </c>
      <c r="JLE28" s="43">
        <v>-0.28999999999999998</v>
      </c>
      <c r="JLF28" s="43">
        <v>0</v>
      </c>
      <c r="JLG28" s="43">
        <v>-0.01</v>
      </c>
      <c r="JLH28" s="43">
        <v>0</v>
      </c>
      <c r="JLI28" s="43">
        <v>-0.12</v>
      </c>
      <c r="JLJ28" s="43">
        <v>0</v>
      </c>
      <c r="JLK28" s="43">
        <v>-0.28000000000000003</v>
      </c>
      <c r="JLL28" s="43">
        <v>0</v>
      </c>
      <c r="JLM28" s="43">
        <v>0.01</v>
      </c>
      <c r="JLN28" s="43">
        <v>0</v>
      </c>
      <c r="JLO28" s="43">
        <v>-0.09</v>
      </c>
      <c r="JLP28" s="43">
        <v>0</v>
      </c>
      <c r="JLQ28" s="43">
        <v>-0.37</v>
      </c>
      <c r="JLR28" s="43">
        <v>0</v>
      </c>
      <c r="JLS28" s="43">
        <v>-0.13</v>
      </c>
      <c r="JLT28" s="43">
        <v>0</v>
      </c>
      <c r="JLU28" s="43">
        <v>-0.08</v>
      </c>
      <c r="JLV28" s="43">
        <v>0</v>
      </c>
      <c r="JLW28" s="43">
        <v>0.04</v>
      </c>
      <c r="JLX28" s="43">
        <v>0</v>
      </c>
      <c r="JLY28" s="43">
        <v>-0.11</v>
      </c>
      <c r="JLZ28" s="43">
        <v>0</v>
      </c>
      <c r="JMA28" s="43">
        <v>0.01</v>
      </c>
      <c r="JMB28" s="43">
        <v>0</v>
      </c>
      <c r="JMC28" s="43">
        <v>-0.28000000000000003</v>
      </c>
      <c r="JMD28" s="43">
        <v>0</v>
      </c>
      <c r="JME28" s="43">
        <v>-0.36</v>
      </c>
      <c r="JMF28" s="43">
        <v>0</v>
      </c>
      <c r="JMG28" s="43">
        <v>-0.33</v>
      </c>
      <c r="JMH28" s="43">
        <v>0</v>
      </c>
      <c r="JMI28" s="43">
        <v>-0.35</v>
      </c>
      <c r="JMK28" s="43">
        <v>0</v>
      </c>
      <c r="JML28" s="43">
        <v>0</v>
      </c>
      <c r="JMM28" s="43">
        <v>0</v>
      </c>
      <c r="JMN28" s="43">
        <v>0</v>
      </c>
      <c r="JMO28" s="43">
        <v>5</v>
      </c>
      <c r="JMP28" s="43">
        <v>0</v>
      </c>
      <c r="JMQ28" s="43">
        <v>1.9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1.8</v>
      </c>
      <c r="JMX28" s="43">
        <v>0</v>
      </c>
      <c r="JMY28" s="43">
        <v>1.1000000000000001</v>
      </c>
      <c r="JMZ28" s="43">
        <v>0</v>
      </c>
      <c r="JNA28" s="43">
        <v>0</v>
      </c>
      <c r="JNB28" s="43">
        <v>0</v>
      </c>
      <c r="JNC28" s="43">
        <v>0.96</v>
      </c>
      <c r="JNE28" s="112">
        <v>0</v>
      </c>
      <c r="JNF28" s="112">
        <v>0</v>
      </c>
      <c r="JNG28" s="112">
        <v>0</v>
      </c>
      <c r="JNH28" s="112">
        <v>0</v>
      </c>
      <c r="JNJ28" s="112">
        <v>1.9</v>
      </c>
      <c r="JNK28" s="112">
        <v>1.9</v>
      </c>
      <c r="JNL28" s="112">
        <v>1.9</v>
      </c>
      <c r="JNM28" s="112">
        <v>1.9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1501</v>
      </c>
      <c r="JNT28" s="112">
        <v>0</v>
      </c>
      <c r="JNV28" s="112">
        <v>54.3</v>
      </c>
      <c r="JNY28" s="112">
        <v>0</v>
      </c>
      <c r="JNZ28" s="112">
        <v>0</v>
      </c>
      <c r="JOA28" s="112" t="s">
        <v>8</v>
      </c>
    </row>
    <row r="29" spans="1:6089 6180:7151" ht="15" customHeight="1" x14ac:dyDescent="0.2">
      <c r="A29" s="205">
        <v>24</v>
      </c>
      <c r="F29" s="43" t="s">
        <v>8275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-8</v>
      </c>
      <c r="S29" s="43">
        <v>0</v>
      </c>
      <c r="T29" s="43">
        <v>4.74</v>
      </c>
      <c r="U29" s="43">
        <v>0</v>
      </c>
      <c r="V29" s="43">
        <v>0</v>
      </c>
      <c r="W29" s="43">
        <v>0.98</v>
      </c>
      <c r="X29" s="43">
        <v>24.4</v>
      </c>
      <c r="Y29" s="43">
        <v>987</v>
      </c>
      <c r="AC29" s="43">
        <v>0</v>
      </c>
      <c r="AD29" s="43">
        <v>0</v>
      </c>
      <c r="AE29" s="43">
        <v>0</v>
      </c>
      <c r="AF29" s="43">
        <v>0</v>
      </c>
      <c r="AG29" s="43">
        <v>0.05</v>
      </c>
      <c r="AH29" s="43">
        <v>0</v>
      </c>
      <c r="AI29" s="43">
        <v>0.06</v>
      </c>
      <c r="AJ29" s="43">
        <v>0</v>
      </c>
      <c r="AK29" s="43">
        <v>0</v>
      </c>
      <c r="AL29" s="43">
        <v>0</v>
      </c>
      <c r="AM29" s="43" t="s">
        <v>7780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0</v>
      </c>
      <c r="CB29" s="43">
        <v>0</v>
      </c>
      <c r="CC29" s="43">
        <v>1</v>
      </c>
      <c r="CD29" s="43">
        <v>0</v>
      </c>
      <c r="CE29" s="43">
        <v>1</v>
      </c>
      <c r="CF29" s="43">
        <v>0</v>
      </c>
      <c r="CI29" s="43">
        <v>0</v>
      </c>
      <c r="CJ29" s="43">
        <v>0</v>
      </c>
      <c r="CL29" s="43">
        <v>0</v>
      </c>
      <c r="CM29" s="43">
        <v>-5</v>
      </c>
      <c r="CN29" s="43">
        <v>2</v>
      </c>
      <c r="CO29" s="43">
        <v>0</v>
      </c>
      <c r="CP29" s="43">
        <v>0.4</v>
      </c>
      <c r="CQ29" s="43">
        <v>0</v>
      </c>
      <c r="CR29" s="43">
        <v>0</v>
      </c>
      <c r="CS29" s="43">
        <v>0.98</v>
      </c>
      <c r="CT29" s="43">
        <v>0.98</v>
      </c>
      <c r="CU29" s="43">
        <v>0</v>
      </c>
      <c r="CV29" s="43">
        <v>0.5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581</v>
      </c>
      <c r="FL29" s="43">
        <v>1227</v>
      </c>
      <c r="FM29" s="43">
        <v>3222</v>
      </c>
      <c r="FN29" s="43">
        <v>195</v>
      </c>
      <c r="FO29" s="43">
        <v>492356</v>
      </c>
      <c r="FP29" s="43">
        <v>592356</v>
      </c>
      <c r="FQ29" s="43">
        <v>692356</v>
      </c>
      <c r="FR29" s="43">
        <v>792356</v>
      </c>
      <c r="FS29" s="43">
        <v>8003</v>
      </c>
      <c r="FT29" s="43">
        <v>8003</v>
      </c>
      <c r="FU29" s="43">
        <v>8003</v>
      </c>
      <c r="FW29" s="43">
        <v>316</v>
      </c>
      <c r="FY29" s="43">
        <v>35.1</v>
      </c>
      <c r="FZ29" s="43">
        <v>0</v>
      </c>
      <c r="GA29" s="43">
        <v>74</v>
      </c>
      <c r="GB29" s="43">
        <v>49.6</v>
      </c>
      <c r="GC29" s="43">
        <v>0</v>
      </c>
      <c r="GD29" s="43">
        <v>75</v>
      </c>
      <c r="GE29" s="43">
        <v>11.3</v>
      </c>
      <c r="GF29" s="43">
        <v>0</v>
      </c>
      <c r="GG29" s="43">
        <v>24.4</v>
      </c>
      <c r="GH29" s="43">
        <v>24.4</v>
      </c>
      <c r="GI29" s="43">
        <v>20</v>
      </c>
      <c r="GJ29" s="43">
        <v>1</v>
      </c>
      <c r="GK29" s="43">
        <v>1</v>
      </c>
      <c r="GL29" s="43">
        <v>50</v>
      </c>
      <c r="GM29" s="43">
        <v>99</v>
      </c>
      <c r="GN29" s="43">
        <v>3276.6</v>
      </c>
      <c r="GO29" s="43">
        <v>100</v>
      </c>
      <c r="GP29" s="43">
        <v>50</v>
      </c>
      <c r="GQ29" s="43">
        <v>35.1</v>
      </c>
      <c r="GR29" s="43">
        <v>0</v>
      </c>
      <c r="GS29" s="43">
        <v>75</v>
      </c>
      <c r="GT29" s="43">
        <v>59.7</v>
      </c>
      <c r="GU29" s="43">
        <v>0</v>
      </c>
      <c r="GV29" s="43">
        <v>80</v>
      </c>
      <c r="GW29" s="43">
        <v>11.3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40.825134071883724</v>
      </c>
      <c r="OT29" s="43">
        <v>40.856442571086767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1608825981992</v>
      </c>
      <c r="SQ29" s="43">
        <v>0</v>
      </c>
      <c r="SR29" s="43">
        <v>49</v>
      </c>
      <c r="SS29" s="43">
        <v>1</v>
      </c>
      <c r="SU29" s="43">
        <v>0</v>
      </c>
      <c r="SV29" s="43">
        <v>0</v>
      </c>
      <c r="SX29" s="43">
        <v>39.96</v>
      </c>
      <c r="SY29" s="43">
        <v>0</v>
      </c>
      <c r="TA29" s="43">
        <v>7644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51</v>
      </c>
      <c r="TS29" s="43">
        <v>53</v>
      </c>
      <c r="TT29" s="43">
        <v>52</v>
      </c>
      <c r="TU29" s="43">
        <v>53</v>
      </c>
      <c r="TV29" s="43">
        <v>50</v>
      </c>
      <c r="TW29" s="43">
        <v>51</v>
      </c>
      <c r="TX29" s="43">
        <v>51</v>
      </c>
      <c r="TY29" s="43">
        <v>51</v>
      </c>
      <c r="TZ29" s="43">
        <v>52</v>
      </c>
      <c r="UA29" s="43">
        <v>51</v>
      </c>
      <c r="UB29" s="43">
        <v>53</v>
      </c>
      <c r="UC29" s="43">
        <v>52</v>
      </c>
      <c r="UD29" s="43">
        <v>53</v>
      </c>
      <c r="UE29" s="43">
        <v>51</v>
      </c>
      <c r="UF29" s="43">
        <v>52</v>
      </c>
      <c r="UG29" s="43">
        <v>51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51</v>
      </c>
      <c r="UQ29" s="43">
        <v>553</v>
      </c>
      <c r="UR29" s="43">
        <v>54</v>
      </c>
      <c r="US29" s="43">
        <v>560</v>
      </c>
      <c r="UT29" s="43">
        <v>50</v>
      </c>
      <c r="UU29" s="43">
        <v>547</v>
      </c>
      <c r="UV29" s="43">
        <v>0</v>
      </c>
      <c r="UW29" s="43">
        <v>18</v>
      </c>
      <c r="UX29" s="43">
        <v>0</v>
      </c>
      <c r="UY29" s="43">
        <v>0</v>
      </c>
      <c r="UZ29" s="43">
        <v>0</v>
      </c>
      <c r="VA29" s="43">
        <v>13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19.399999999999999</v>
      </c>
      <c r="XO29" s="43">
        <v>17.3</v>
      </c>
      <c r="XR29" s="43">
        <v>19</v>
      </c>
      <c r="XS29" s="43">
        <v>19</v>
      </c>
      <c r="XT29" s="43">
        <v>18.899999999999999</v>
      </c>
      <c r="XU29" s="43">
        <v>0</v>
      </c>
      <c r="XZ29" s="43">
        <v>14</v>
      </c>
      <c r="YA29" s="43">
        <v>1606649632360</v>
      </c>
      <c r="YC29" s="43">
        <v>0</v>
      </c>
      <c r="YD29" s="43">
        <v>0</v>
      </c>
      <c r="YE29" s="43">
        <v>0</v>
      </c>
      <c r="YF29" s="43">
        <v>0</v>
      </c>
      <c r="YG29" s="43">
        <v>10720</v>
      </c>
      <c r="YH29" s="43">
        <v>6334</v>
      </c>
      <c r="YI29" s="43">
        <v>10743</v>
      </c>
      <c r="YJ29" s="43">
        <v>6160</v>
      </c>
      <c r="YK29" s="43">
        <v>10677</v>
      </c>
      <c r="YL29" s="43">
        <v>6065</v>
      </c>
      <c r="YM29" s="43">
        <v>0</v>
      </c>
      <c r="YN29" s="43">
        <v>0</v>
      </c>
      <c r="YO29" s="43">
        <v>0</v>
      </c>
      <c r="YP29" s="43">
        <v>0</v>
      </c>
      <c r="YQ29" s="43">
        <v>0</v>
      </c>
      <c r="YR29" s="43">
        <v>0</v>
      </c>
      <c r="YS29" s="43">
        <v>0</v>
      </c>
      <c r="YT29" s="43">
        <v>24320</v>
      </c>
      <c r="YU29" s="43">
        <v>2026</v>
      </c>
      <c r="YV29" s="43">
        <v>12</v>
      </c>
      <c r="YW29" s="43">
        <v>7.2999999999999995E-2</v>
      </c>
      <c r="YX29" s="43">
        <v>2000</v>
      </c>
      <c r="YY29" s="43">
        <v>2.17</v>
      </c>
      <c r="YZ29" s="43">
        <v>0.6</v>
      </c>
      <c r="ZA29" s="43">
        <v>0.1</v>
      </c>
      <c r="ZB29" s="43">
        <v>-0.03</v>
      </c>
      <c r="ZD29" s="43">
        <v>0</v>
      </c>
      <c r="ZE29" s="43">
        <v>59.7</v>
      </c>
      <c r="ZF29" s="43">
        <v>19</v>
      </c>
      <c r="ZG29" s="43">
        <v>0</v>
      </c>
      <c r="ZH29" s="43">
        <v>0</v>
      </c>
      <c r="ZI29" s="43">
        <v>11.3</v>
      </c>
      <c r="ZJ29" s="43">
        <v>49.6</v>
      </c>
      <c r="ZK29" s="43">
        <v>3</v>
      </c>
      <c r="ZL29" s="43">
        <v>0</v>
      </c>
      <c r="ZM29" s="43">
        <v>0</v>
      </c>
      <c r="ZN29" s="43">
        <v>18</v>
      </c>
      <c r="ZO29" s="43">
        <v>18</v>
      </c>
      <c r="ZP29" s="43">
        <v>18</v>
      </c>
      <c r="ZQ29" s="43">
        <v>18</v>
      </c>
      <c r="ZR29" s="43">
        <v>18</v>
      </c>
      <c r="ZS29" s="43">
        <v>18</v>
      </c>
      <c r="ZT29" s="43">
        <v>18</v>
      </c>
      <c r="ZU29" s="43">
        <v>18</v>
      </c>
      <c r="ZV29" s="43">
        <v>18</v>
      </c>
      <c r="ZW29" s="43">
        <v>18</v>
      </c>
      <c r="ZX29" s="43">
        <v>18</v>
      </c>
      <c r="ZY29" s="43">
        <v>18</v>
      </c>
      <c r="ZZ29" s="43">
        <v>18</v>
      </c>
      <c r="AAA29" s="43">
        <v>18</v>
      </c>
      <c r="AAB29" s="43">
        <v>18</v>
      </c>
      <c r="AAC29" s="43">
        <v>18</v>
      </c>
      <c r="AAD29" s="43">
        <v>18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63.1</v>
      </c>
      <c r="AAN29" s="43">
        <v>0</v>
      </c>
      <c r="AAO29" s="43">
        <v>0</v>
      </c>
      <c r="AAP29" s="43">
        <v>0</v>
      </c>
      <c r="AAQ29" s="43">
        <v>58.2</v>
      </c>
      <c r="AAR29" s="43">
        <v>56.1</v>
      </c>
      <c r="AAS29" s="43">
        <v>58.1</v>
      </c>
      <c r="AAT29" s="43">
        <v>57.8</v>
      </c>
      <c r="AAU29" s="43">
        <v>62.2</v>
      </c>
      <c r="AAV29" s="43">
        <v>61.3</v>
      </c>
      <c r="AAW29" s="43">
        <v>62.5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8019.1</v>
      </c>
      <c r="ACJ29" s="43">
        <v>0</v>
      </c>
      <c r="ACK29" s="43">
        <v>0</v>
      </c>
      <c r="ACL29" s="43">
        <v>0</v>
      </c>
      <c r="ACM29" s="43">
        <v>8019.1</v>
      </c>
      <c r="ACN29" s="43">
        <v>8018.9</v>
      </c>
      <c r="ACO29" s="43">
        <v>8019</v>
      </c>
      <c r="ACP29" s="43">
        <v>8018.9</v>
      </c>
      <c r="ACQ29" s="43">
        <v>8018.9</v>
      </c>
      <c r="ACR29" s="43">
        <v>8019</v>
      </c>
      <c r="ACS29" s="43">
        <v>8018.9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0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0</v>
      </c>
      <c r="AGO29" s="43">
        <v>0</v>
      </c>
      <c r="AGP29" s="43">
        <v>0</v>
      </c>
      <c r="AGQ29" s="43">
        <v>0</v>
      </c>
      <c r="AGR29" s="43">
        <v>0</v>
      </c>
      <c r="AGS29" s="43">
        <v>0</v>
      </c>
      <c r="AGT29" s="43">
        <v>0</v>
      </c>
      <c r="AGU29" s="43">
        <v>0</v>
      </c>
      <c r="AGV29" s="43">
        <v>0</v>
      </c>
      <c r="AGW29" s="43">
        <v>0</v>
      </c>
      <c r="AGX29" s="43">
        <v>0</v>
      </c>
      <c r="AGY29" s="43">
        <v>0</v>
      </c>
      <c r="AGZ29" s="43">
        <v>0</v>
      </c>
      <c r="AHA29" s="43">
        <v>0</v>
      </c>
      <c r="AHB29" s="43">
        <v>0</v>
      </c>
      <c r="AHC29" s="43">
        <v>0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0</v>
      </c>
      <c r="AHM29" s="43">
        <v>0</v>
      </c>
      <c r="AHN29" s="43">
        <v>0</v>
      </c>
      <c r="AHO29" s="43">
        <v>0</v>
      </c>
      <c r="AHP29" s="43">
        <v>0</v>
      </c>
      <c r="AHQ29" s="43">
        <v>0</v>
      </c>
      <c r="AHR29" s="43">
        <v>0</v>
      </c>
      <c r="AHS29" s="43">
        <v>0</v>
      </c>
      <c r="AHT29" s="43">
        <v>0</v>
      </c>
      <c r="AHU29" s="43">
        <v>0</v>
      </c>
      <c r="AHV29" s="43">
        <v>0</v>
      </c>
      <c r="AHW29" s="43">
        <v>0</v>
      </c>
      <c r="AHX29" s="43">
        <v>0</v>
      </c>
      <c r="AHY29" s="43">
        <v>0</v>
      </c>
      <c r="AHZ29" s="43">
        <v>0</v>
      </c>
      <c r="AIA29" s="43">
        <v>0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0</v>
      </c>
      <c r="AKN29" s="43">
        <v>0</v>
      </c>
      <c r="AKO29" s="43">
        <v>0</v>
      </c>
      <c r="AKP29" s="43">
        <v>0</v>
      </c>
      <c r="AKQ29" s="43">
        <v>0</v>
      </c>
      <c r="AKR29" s="43">
        <v>0</v>
      </c>
      <c r="AKS29" s="43">
        <v>0</v>
      </c>
      <c r="AKT29" s="43">
        <v>0</v>
      </c>
      <c r="AKU29" s="43">
        <v>0</v>
      </c>
      <c r="AKV29" s="43">
        <v>0</v>
      </c>
      <c r="AKW29" s="43">
        <v>0</v>
      </c>
      <c r="AKX29" s="43">
        <v>0</v>
      </c>
      <c r="AKY29" s="43">
        <v>0</v>
      </c>
      <c r="AKZ29" s="43">
        <v>0</v>
      </c>
      <c r="ALA29" s="43">
        <v>0</v>
      </c>
      <c r="ALB29" s="43">
        <v>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0.67700000000000005</v>
      </c>
      <c r="ALL29" s="43">
        <v>0.31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17777.099999999999</v>
      </c>
      <c r="APJ29" s="43">
        <v>0</v>
      </c>
      <c r="APK29" s="43">
        <v>2715.1</v>
      </c>
      <c r="APL29" s="43">
        <v>0</v>
      </c>
      <c r="APM29" s="43">
        <v>0</v>
      </c>
      <c r="APN29" s="43">
        <v>0.02</v>
      </c>
      <c r="APO29" s="43">
        <v>0</v>
      </c>
      <c r="APP29" s="43">
        <v>0</v>
      </c>
      <c r="APQ29" s="43">
        <v>1.04</v>
      </c>
      <c r="APR29" s="43">
        <v>0</v>
      </c>
      <c r="APS29" s="43">
        <v>0</v>
      </c>
      <c r="APT29" s="43" t="s">
        <v>7674</v>
      </c>
      <c r="APU29" s="43" t="s">
        <v>7745</v>
      </c>
      <c r="APV29" s="43" t="s">
        <v>7674</v>
      </c>
      <c r="APW29" s="43" t="s">
        <v>7766</v>
      </c>
      <c r="APX29" s="43" t="s">
        <v>7767</v>
      </c>
      <c r="APY29" s="43" t="s">
        <v>7822</v>
      </c>
      <c r="APZ29" s="43" t="s">
        <v>7674</v>
      </c>
      <c r="AQA29" s="43" t="s">
        <v>7769</v>
      </c>
      <c r="AQB29" s="43" t="s">
        <v>7770</v>
      </c>
      <c r="AQC29" s="43" t="s">
        <v>7747</v>
      </c>
      <c r="AQD29" s="43" t="s">
        <v>7674</v>
      </c>
      <c r="AQE29" s="43" t="s">
        <v>7769</v>
      </c>
      <c r="AQF29" s="43" t="s">
        <v>7674</v>
      </c>
      <c r="AQG29" s="43" t="s">
        <v>7674</v>
      </c>
      <c r="AQH29" s="43" t="s">
        <v>7774</v>
      </c>
      <c r="AQI29" s="43" t="s">
        <v>7823</v>
      </c>
      <c r="AQJ29" s="43" t="s">
        <v>7674</v>
      </c>
      <c r="AQK29" s="43" t="s">
        <v>7696</v>
      </c>
      <c r="AQL29" s="43" t="s">
        <v>7674</v>
      </c>
      <c r="AQM29" s="43" t="s">
        <v>7696</v>
      </c>
      <c r="AQN29" s="43" t="s">
        <v>7769</v>
      </c>
      <c r="AQO29" s="43" t="s">
        <v>7698</v>
      </c>
      <c r="AQP29" s="43" t="s">
        <v>7671</v>
      </c>
      <c r="AQQ29" s="43" t="s">
        <v>7767</v>
      </c>
      <c r="AQR29" s="43" t="s">
        <v>7700</v>
      </c>
      <c r="AQS29" s="43" t="s">
        <v>7769</v>
      </c>
      <c r="AQT29" s="43" t="s">
        <v>7774</v>
      </c>
      <c r="AQU29" s="43" t="s">
        <v>7698</v>
      </c>
      <c r="AQV29" s="43" t="s">
        <v>7767</v>
      </c>
      <c r="AQW29" s="43" t="s">
        <v>7674</v>
      </c>
      <c r="AQX29" s="43" t="s">
        <v>19</v>
      </c>
      <c r="AQY29" s="43">
        <v>0</v>
      </c>
      <c r="AQZ29" s="43">
        <v>0</v>
      </c>
      <c r="ARA29" s="43">
        <v>0</v>
      </c>
      <c r="ARB29" s="43">
        <v>0</v>
      </c>
      <c r="ARC29" s="43">
        <v>0</v>
      </c>
      <c r="ARD29" s="43">
        <v>0</v>
      </c>
      <c r="ARE29" s="43">
        <v>0</v>
      </c>
      <c r="ARF29" s="43">
        <v>0</v>
      </c>
      <c r="ARG29" s="43">
        <v>0</v>
      </c>
      <c r="ARH29" s="43">
        <v>0</v>
      </c>
      <c r="ARI29" s="43">
        <v>0</v>
      </c>
      <c r="ARJ29" s="43">
        <v>0</v>
      </c>
      <c r="ARK29" s="43">
        <v>0</v>
      </c>
      <c r="ARL29" s="43">
        <v>0</v>
      </c>
      <c r="ARM29" s="43">
        <v>0</v>
      </c>
      <c r="ARN29" s="43">
        <v>0</v>
      </c>
      <c r="ARO29" s="43">
        <v>0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0</v>
      </c>
      <c r="ARY29" s="43">
        <v>0</v>
      </c>
      <c r="ARZ29" s="43">
        <v>2000</v>
      </c>
      <c r="AVE29" s="43" t="s">
        <v>7740</v>
      </c>
      <c r="AVF29" s="43">
        <v>40</v>
      </c>
      <c r="AVK29" s="43">
        <v>24.98</v>
      </c>
      <c r="AVL29" s="43">
        <v>2</v>
      </c>
      <c r="AVM29" s="43">
        <v>2</v>
      </c>
      <c r="AVO29" s="43">
        <v>0</v>
      </c>
      <c r="AVP29" s="43">
        <v>0</v>
      </c>
      <c r="AVQ29" s="43">
        <v>50.01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0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169</v>
      </c>
      <c r="IUJ29" s="43">
        <v>5.8</v>
      </c>
      <c r="IUK29" s="43">
        <v>-7.93</v>
      </c>
      <c r="IUL29" s="43">
        <v>4.2380000000000013</v>
      </c>
      <c r="IUM29" s="43">
        <v>0.13550000000000001</v>
      </c>
      <c r="IUN29" s="43">
        <v>0.52454545454545454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300</v>
      </c>
      <c r="IVP29" s="43">
        <v>61.1</v>
      </c>
      <c r="IYL29" s="43" t="s">
        <v>7676</v>
      </c>
      <c r="IYM29" s="43">
        <v>30</v>
      </c>
      <c r="IYN29" s="43">
        <v>47</v>
      </c>
      <c r="IYO29" s="43">
        <v>48</v>
      </c>
      <c r="IYP29" s="43">
        <v>46</v>
      </c>
      <c r="IYQ29" s="43">
        <v>46</v>
      </c>
      <c r="IYR29" s="43">
        <v>47</v>
      </c>
      <c r="IYS29" s="43">
        <v>48</v>
      </c>
      <c r="IYT29" s="43">
        <v>47</v>
      </c>
      <c r="IYU29" s="43">
        <v>49</v>
      </c>
      <c r="IYV29" s="43">
        <v>53</v>
      </c>
      <c r="IYW29" s="43">
        <v>52</v>
      </c>
      <c r="IYX29" s="43">
        <v>50</v>
      </c>
      <c r="IYY29" s="43">
        <v>49</v>
      </c>
      <c r="IYZ29" s="43">
        <v>47</v>
      </c>
      <c r="IZA29" s="43">
        <v>48</v>
      </c>
      <c r="IZB29" s="43">
        <v>49</v>
      </c>
      <c r="IZC29" s="43">
        <v>49</v>
      </c>
      <c r="IZD29" s="43">
        <v>48</v>
      </c>
      <c r="IZE29" s="43">
        <v>53</v>
      </c>
      <c r="IZF29" s="43">
        <v>49</v>
      </c>
      <c r="IZG29" s="43">
        <v>49</v>
      </c>
      <c r="JAF29" s="43">
        <v>1865</v>
      </c>
      <c r="JAG29" s="43">
        <v>2257</v>
      </c>
      <c r="JAH29" s="43">
        <v>1409</v>
      </c>
      <c r="JAI29" s="43">
        <v>2126</v>
      </c>
      <c r="JAJ29" s="43">
        <v>2170</v>
      </c>
      <c r="JAK29" s="43">
        <v>2219</v>
      </c>
      <c r="JAL29" s="43">
        <v>2193</v>
      </c>
      <c r="JAM29" s="43">
        <v>1840</v>
      </c>
      <c r="JAN29" s="43">
        <v>1674</v>
      </c>
      <c r="JAO29" s="43">
        <v>2193</v>
      </c>
      <c r="JAP29" s="43">
        <v>2300</v>
      </c>
      <c r="JAQ29" s="43">
        <v>2319</v>
      </c>
      <c r="JAR29" s="43">
        <v>2004</v>
      </c>
      <c r="JAS29" s="43">
        <v>1923</v>
      </c>
      <c r="JAT29" s="43">
        <v>1841</v>
      </c>
      <c r="JAU29" s="43">
        <v>2132</v>
      </c>
      <c r="JBE29" s="43">
        <v>0</v>
      </c>
      <c r="JBF29" s="43">
        <v>1</v>
      </c>
      <c r="JBR29" s="43">
        <v>0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B29" s="43">
        <v>0</v>
      </c>
      <c r="JCC29" s="43">
        <v>0</v>
      </c>
      <c r="JCD29" s="43">
        <v>0</v>
      </c>
      <c r="JCE29" s="43">
        <v>0</v>
      </c>
      <c r="JCF29" s="43">
        <v>0</v>
      </c>
      <c r="JCG29" s="43">
        <v>980</v>
      </c>
      <c r="JCH29" s="43">
        <v>0</v>
      </c>
      <c r="JCI29" s="43">
        <v>0</v>
      </c>
      <c r="JCJ29" s="43">
        <v>0</v>
      </c>
      <c r="JCK29" s="43">
        <v>27.7</v>
      </c>
      <c r="JCL29" s="43">
        <v>0</v>
      </c>
      <c r="JCM29" s="43">
        <v>0</v>
      </c>
      <c r="JCN29" s="43">
        <v>0</v>
      </c>
      <c r="JCO29" s="43">
        <v>1.25</v>
      </c>
      <c r="JCS29" s="43">
        <v>0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Z29" s="43">
        <v>0</v>
      </c>
      <c r="JFA29" s="43">
        <v>7.84</v>
      </c>
      <c r="JFB29" s="43">
        <v>0</v>
      </c>
      <c r="JFC29" s="43">
        <v>7.68</v>
      </c>
      <c r="JFD29" s="43">
        <v>0</v>
      </c>
      <c r="JFE29" s="43">
        <v>7.67</v>
      </c>
      <c r="JFF29" s="43">
        <v>0</v>
      </c>
      <c r="JFG29" s="43">
        <v>7.71</v>
      </c>
      <c r="JFH29" s="43">
        <v>0</v>
      </c>
      <c r="JFI29" s="43">
        <v>7.82</v>
      </c>
      <c r="JFJ29" s="43">
        <v>0</v>
      </c>
      <c r="JFK29" s="43">
        <v>7.82</v>
      </c>
      <c r="JFL29" s="43">
        <v>0</v>
      </c>
      <c r="JFM29" s="43">
        <v>7.69</v>
      </c>
      <c r="JFN29" s="43">
        <v>0</v>
      </c>
      <c r="JFO29" s="43">
        <v>7.77</v>
      </c>
      <c r="JFP29" s="43">
        <v>0</v>
      </c>
      <c r="JFQ29" s="43">
        <v>7.62</v>
      </c>
      <c r="JFR29" s="43">
        <v>0</v>
      </c>
      <c r="JFS29" s="43">
        <v>7.65</v>
      </c>
      <c r="JFT29" s="43">
        <v>0</v>
      </c>
      <c r="JFU29" s="43">
        <v>7.51</v>
      </c>
      <c r="JFV29" s="43">
        <v>0</v>
      </c>
      <c r="JFW29" s="43">
        <v>7.57</v>
      </c>
      <c r="JFX29" s="43">
        <v>0</v>
      </c>
      <c r="JFY29" s="43">
        <v>7.59</v>
      </c>
      <c r="JFZ29" s="43">
        <v>0</v>
      </c>
      <c r="JGA29" s="43">
        <v>7.76</v>
      </c>
      <c r="JGB29" s="43">
        <v>0</v>
      </c>
      <c r="JGC29" s="43">
        <v>7.54</v>
      </c>
      <c r="JGD29" s="43">
        <v>0</v>
      </c>
      <c r="JGE29" s="43">
        <v>7.67</v>
      </c>
      <c r="JGV29" s="43">
        <v>0</v>
      </c>
      <c r="JGW29" s="43">
        <v>-0.45</v>
      </c>
      <c r="JGX29" s="43">
        <v>0</v>
      </c>
      <c r="JGY29" s="43">
        <v>-0.24</v>
      </c>
      <c r="JGZ29" s="43">
        <v>0</v>
      </c>
      <c r="JHA29" s="43">
        <v>-0.26</v>
      </c>
      <c r="JHB29" s="43">
        <v>0</v>
      </c>
      <c r="JHC29" s="43">
        <v>-0.24</v>
      </c>
      <c r="JHD29" s="43">
        <v>0</v>
      </c>
      <c r="JHE29" s="43">
        <v>-0.16</v>
      </c>
      <c r="JHF29" s="43">
        <v>0</v>
      </c>
      <c r="JHG29" s="43">
        <v>-0.24</v>
      </c>
      <c r="JHH29" s="43">
        <v>0</v>
      </c>
      <c r="JHI29" s="43">
        <v>-0.27</v>
      </c>
      <c r="JHJ29" s="43">
        <v>0</v>
      </c>
      <c r="JHK29" s="43">
        <v>-0.1</v>
      </c>
      <c r="JHL29" s="43">
        <v>0</v>
      </c>
      <c r="JHM29" s="43">
        <v>-0.28000000000000003</v>
      </c>
      <c r="JHN29" s="43">
        <v>0</v>
      </c>
      <c r="JHO29" s="43">
        <v>-0.21</v>
      </c>
      <c r="JHP29" s="43">
        <v>0</v>
      </c>
      <c r="JHQ29" s="43">
        <v>-0.36</v>
      </c>
      <c r="JHR29" s="43">
        <v>0</v>
      </c>
      <c r="JHS29" s="43">
        <v>-0.23</v>
      </c>
      <c r="JHT29" s="43">
        <v>0</v>
      </c>
      <c r="JHU29" s="43">
        <v>-0.36</v>
      </c>
      <c r="JHV29" s="43">
        <v>0</v>
      </c>
      <c r="JHW29" s="43">
        <v>-0.32</v>
      </c>
      <c r="JHX29" s="43">
        <v>0</v>
      </c>
      <c r="JHY29" s="43">
        <v>-0.28000000000000003</v>
      </c>
      <c r="JHZ29" s="43">
        <v>0</v>
      </c>
      <c r="JIA29" s="43">
        <v>-0.28999999999999998</v>
      </c>
      <c r="JIR29" s="43">
        <v>0</v>
      </c>
      <c r="JIS29" s="43">
        <v>7.66</v>
      </c>
      <c r="JIT29" s="43">
        <v>0</v>
      </c>
      <c r="JIU29" s="43">
        <v>7.66</v>
      </c>
      <c r="JIV29" s="43">
        <v>0</v>
      </c>
      <c r="JIW29" s="43">
        <v>7.59</v>
      </c>
      <c r="JIX29" s="43">
        <v>0</v>
      </c>
      <c r="JIY29" s="43">
        <v>7.75</v>
      </c>
      <c r="JIZ29" s="43">
        <v>0</v>
      </c>
      <c r="JJA29" s="43">
        <v>7.76</v>
      </c>
      <c r="JJB29" s="43">
        <v>0</v>
      </c>
      <c r="JJC29" s="43">
        <v>7.66</v>
      </c>
      <c r="JJD29" s="43">
        <v>0</v>
      </c>
      <c r="JJE29" s="43">
        <v>7.77</v>
      </c>
      <c r="JJF29" s="43">
        <v>0</v>
      </c>
      <c r="JJG29" s="43">
        <v>7.71</v>
      </c>
      <c r="JJH29" s="43">
        <v>0</v>
      </c>
      <c r="JJI29" s="43">
        <v>7.71</v>
      </c>
      <c r="JJJ29" s="43">
        <v>0</v>
      </c>
      <c r="JJK29" s="43">
        <v>7.64</v>
      </c>
      <c r="JJL29" s="43">
        <v>0</v>
      </c>
      <c r="JJM29" s="43">
        <v>7.65</v>
      </c>
      <c r="JJN29" s="43">
        <v>0</v>
      </c>
      <c r="JJO29" s="43">
        <v>7.55</v>
      </c>
      <c r="JJP29" s="43">
        <v>0</v>
      </c>
      <c r="JJQ29" s="43">
        <v>7.65</v>
      </c>
      <c r="JJR29" s="43">
        <v>0</v>
      </c>
      <c r="JJS29" s="43">
        <v>7.59</v>
      </c>
      <c r="JJT29" s="43">
        <v>0</v>
      </c>
      <c r="JJU29" s="43">
        <v>7.52</v>
      </c>
      <c r="JJV29" s="43">
        <v>0</v>
      </c>
      <c r="JJW29" s="43">
        <v>7.79</v>
      </c>
      <c r="JKN29" s="43">
        <v>0</v>
      </c>
      <c r="JKO29" s="43">
        <v>-0.47</v>
      </c>
      <c r="JKP29" s="43">
        <v>0</v>
      </c>
      <c r="JKQ29" s="43">
        <v>-0.28999999999999998</v>
      </c>
      <c r="JKR29" s="43">
        <v>0</v>
      </c>
      <c r="JKS29" s="43">
        <v>-0.22</v>
      </c>
      <c r="JKT29" s="43">
        <v>0</v>
      </c>
      <c r="JKU29" s="43">
        <v>-0.14000000000000001</v>
      </c>
      <c r="JKV29" s="43">
        <v>0</v>
      </c>
      <c r="JKW29" s="43">
        <v>-0.23</v>
      </c>
      <c r="JKX29" s="43">
        <v>0</v>
      </c>
      <c r="JKY29" s="43">
        <v>-0.24</v>
      </c>
      <c r="JKZ29" s="43">
        <v>0</v>
      </c>
      <c r="JLA29" s="43">
        <v>-0.26</v>
      </c>
      <c r="JLB29" s="43">
        <v>0</v>
      </c>
      <c r="JLC29" s="43">
        <v>-0.34</v>
      </c>
      <c r="JLD29" s="43">
        <v>0</v>
      </c>
      <c r="JLE29" s="43">
        <v>-0.33</v>
      </c>
      <c r="JLF29" s="43">
        <v>0</v>
      </c>
      <c r="JLG29" s="43">
        <v>-0.16</v>
      </c>
      <c r="JLH29" s="43">
        <v>0</v>
      </c>
      <c r="JLI29" s="43">
        <v>-0.22</v>
      </c>
      <c r="JLJ29" s="43">
        <v>0</v>
      </c>
      <c r="JLK29" s="43">
        <v>-0.15</v>
      </c>
      <c r="JLL29" s="43">
        <v>0</v>
      </c>
      <c r="JLM29" s="43">
        <v>-0.32</v>
      </c>
      <c r="JLN29" s="43">
        <v>0</v>
      </c>
      <c r="JLO29" s="43">
        <v>-0.27</v>
      </c>
      <c r="JLP29" s="43">
        <v>0</v>
      </c>
      <c r="JLQ29" s="43">
        <v>-0.36</v>
      </c>
      <c r="JLR29" s="43">
        <v>0</v>
      </c>
      <c r="JLS29" s="43">
        <v>-0.13</v>
      </c>
      <c r="JMK29" s="43">
        <v>0</v>
      </c>
      <c r="JML29" s="43">
        <v>1</v>
      </c>
      <c r="JMM29" s="43">
        <v>0</v>
      </c>
      <c r="JMN29" s="43">
        <v>0</v>
      </c>
      <c r="JMO29" s="43">
        <v>5</v>
      </c>
      <c r="JMP29" s="43">
        <v>0</v>
      </c>
      <c r="JMQ29" s="43">
        <v>0</v>
      </c>
      <c r="JMR29" s="43">
        <v>0</v>
      </c>
      <c r="JMS29" s="43">
        <v>0</v>
      </c>
      <c r="JMT29" s="43">
        <v>0</v>
      </c>
      <c r="JMU29" s="43">
        <v>0</v>
      </c>
      <c r="JMV29" s="43">
        <v>0</v>
      </c>
      <c r="JMW29" s="43">
        <v>0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0.99</v>
      </c>
      <c r="JNE29" s="112">
        <v>0</v>
      </c>
      <c r="JNF29" s="112">
        <v>0</v>
      </c>
      <c r="JNG29" s="112">
        <v>0</v>
      </c>
      <c r="JNH29" s="112">
        <v>0</v>
      </c>
      <c r="JNJ29" s="112">
        <v>0</v>
      </c>
      <c r="JNK29" s="112">
        <v>0</v>
      </c>
      <c r="JNL29" s="112">
        <v>0</v>
      </c>
      <c r="JNM29" s="112">
        <v>0</v>
      </c>
      <c r="JNN29" s="112">
        <v>0</v>
      </c>
      <c r="JNO29" s="112">
        <v>0</v>
      </c>
      <c r="JNP29" s="112">
        <v>0</v>
      </c>
      <c r="JNQ29" s="112">
        <v>0</v>
      </c>
      <c r="JNS29" s="112">
        <v>1500</v>
      </c>
      <c r="JNT29" s="112">
        <v>0</v>
      </c>
      <c r="JNV29" s="112">
        <v>35.1</v>
      </c>
      <c r="JNY29" s="112">
        <v>0</v>
      </c>
      <c r="JNZ29" s="112">
        <v>0</v>
      </c>
      <c r="JOA29" s="112" t="s">
        <v>82</v>
      </c>
    </row>
    <row r="30" spans="1:6089 6180:7151" ht="15" customHeight="1" x14ac:dyDescent="0.2">
      <c r="A30" s="205">
        <v>25</v>
      </c>
      <c r="F30" s="43" t="s">
        <v>8276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3</v>
      </c>
      <c r="S30" s="43">
        <v>0</v>
      </c>
      <c r="T30" s="43">
        <v>0</v>
      </c>
      <c r="U30" s="43">
        <v>0</v>
      </c>
      <c r="V30" s="43">
        <v>0</v>
      </c>
      <c r="W30" s="43">
        <v>0.99</v>
      </c>
      <c r="X30" s="43">
        <v>24.3</v>
      </c>
      <c r="Y30" s="43">
        <v>0</v>
      </c>
      <c r="AC30" s="43">
        <v>0</v>
      </c>
      <c r="AD30" s="43">
        <v>0</v>
      </c>
      <c r="AM30" s="43" t="s">
        <v>7765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-1001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29.8</v>
      </c>
      <c r="FZ30" s="43">
        <v>0</v>
      </c>
      <c r="GA30" s="43">
        <v>0</v>
      </c>
      <c r="GB30" s="43">
        <v>17.3</v>
      </c>
      <c r="GC30" s="43">
        <v>100</v>
      </c>
      <c r="GD30" s="43">
        <v>0</v>
      </c>
      <c r="GE30" s="43">
        <v>17</v>
      </c>
      <c r="GF30" s="43">
        <v>0</v>
      </c>
      <c r="GG30" s="43">
        <v>24.3</v>
      </c>
      <c r="GH30" s="43">
        <v>24.3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</v>
      </c>
      <c r="GQ30" s="43">
        <v>29.8</v>
      </c>
      <c r="GR30" s="43">
        <v>0</v>
      </c>
      <c r="GS30" s="43">
        <v>75</v>
      </c>
      <c r="GT30" s="43">
        <v>57.7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49</v>
      </c>
      <c r="TS30" s="43">
        <v>50</v>
      </c>
      <c r="TT30" s="43">
        <v>50</v>
      </c>
      <c r="TU30" s="43">
        <v>50</v>
      </c>
      <c r="TV30" s="43">
        <v>50</v>
      </c>
      <c r="TW30" s="43">
        <v>51</v>
      </c>
      <c r="TX30" s="43">
        <v>52</v>
      </c>
      <c r="TY30" s="43">
        <v>52</v>
      </c>
      <c r="TZ30" s="43">
        <v>51</v>
      </c>
      <c r="UA30" s="43">
        <v>51</v>
      </c>
      <c r="UB30" s="43">
        <v>50</v>
      </c>
      <c r="UC30" s="43">
        <v>50</v>
      </c>
      <c r="UD30" s="43">
        <v>52</v>
      </c>
      <c r="UE30" s="43">
        <v>50</v>
      </c>
      <c r="UF30" s="43">
        <v>52</v>
      </c>
      <c r="UG30" s="43">
        <v>52</v>
      </c>
      <c r="UH30" s="43">
        <v>51</v>
      </c>
      <c r="UI30" s="43">
        <v>51</v>
      </c>
      <c r="UJ30" s="43">
        <v>52</v>
      </c>
      <c r="UK30" s="43">
        <v>49</v>
      </c>
      <c r="UL30" s="43">
        <v>0</v>
      </c>
      <c r="UM30" s="43">
        <v>0</v>
      </c>
      <c r="UN30" s="43">
        <v>0</v>
      </c>
      <c r="UO30" s="43">
        <v>0</v>
      </c>
      <c r="UP30" s="43">
        <v>50</v>
      </c>
      <c r="UQ30" s="43">
        <v>557</v>
      </c>
      <c r="UR30" s="43">
        <v>52</v>
      </c>
      <c r="US30" s="43">
        <v>560</v>
      </c>
      <c r="UT30" s="43">
        <v>49</v>
      </c>
      <c r="UU30" s="43">
        <v>554</v>
      </c>
      <c r="UV30" s="43">
        <v>0</v>
      </c>
      <c r="UW30" s="43">
        <v>21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16</v>
      </c>
      <c r="XO30" s="43">
        <v>17.8</v>
      </c>
      <c r="XR30" s="43">
        <v>16.100000000000001</v>
      </c>
      <c r="XS30" s="43">
        <v>16.899999999999999</v>
      </c>
      <c r="XT30" s="43">
        <v>17.7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1.99</v>
      </c>
      <c r="YZ30" s="43">
        <v>0.4</v>
      </c>
      <c r="ZA30" s="43">
        <v>0.1</v>
      </c>
      <c r="ZB30" s="43">
        <v>-0.09</v>
      </c>
      <c r="ZD30" s="43">
        <v>0</v>
      </c>
      <c r="ZE30" s="43">
        <v>57.7</v>
      </c>
      <c r="ZF30" s="43">
        <v>18.3</v>
      </c>
      <c r="ZG30" s="43">
        <v>0</v>
      </c>
      <c r="ZH30" s="43">
        <v>3276.6</v>
      </c>
      <c r="ZI30" s="43">
        <v>17</v>
      </c>
      <c r="ZJ30" s="43">
        <v>17.3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60.7</v>
      </c>
      <c r="AAN30" s="43">
        <v>59.5</v>
      </c>
      <c r="AAO30" s="43">
        <v>0</v>
      </c>
      <c r="AAP30" s="43">
        <v>0</v>
      </c>
      <c r="AAQ30" s="43">
        <v>58.7</v>
      </c>
      <c r="AAR30" s="43">
        <v>59.1</v>
      </c>
      <c r="AAS30" s="43">
        <v>59.6</v>
      </c>
      <c r="AAT30" s="43">
        <v>60.5</v>
      </c>
      <c r="AAU30" s="43">
        <v>58.2</v>
      </c>
      <c r="AAV30" s="43">
        <v>63.3</v>
      </c>
      <c r="AAW30" s="43">
        <v>55.8</v>
      </c>
      <c r="AAX30" s="43">
        <v>60.5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32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0.72699999999999998</v>
      </c>
      <c r="ALL30" s="43">
        <v>0.26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7674</v>
      </c>
      <c r="APU30" s="43" t="s">
        <v>7745</v>
      </c>
      <c r="APV30" s="43" t="s">
        <v>7674</v>
      </c>
      <c r="APW30" s="43" t="s">
        <v>7766</v>
      </c>
      <c r="APX30" s="43" t="s">
        <v>7767</v>
      </c>
      <c r="APY30" s="43" t="s">
        <v>7820</v>
      </c>
      <c r="APZ30" s="43" t="s">
        <v>7674</v>
      </c>
      <c r="AQA30" s="43" t="s">
        <v>7769</v>
      </c>
      <c r="AQB30" s="43" t="s">
        <v>7770</v>
      </c>
      <c r="AQC30" s="43" t="s">
        <v>7747</v>
      </c>
      <c r="AQD30" s="43" t="s">
        <v>7674</v>
      </c>
      <c r="AQE30" s="43" t="s">
        <v>7769</v>
      </c>
      <c r="AQF30" s="43" t="s">
        <v>7674</v>
      </c>
      <c r="AQG30" s="43" t="s">
        <v>7674</v>
      </c>
      <c r="AQH30" s="43" t="s">
        <v>7769</v>
      </c>
      <c r="AQI30" s="43" t="s">
        <v>7771</v>
      </c>
      <c r="AQJ30" s="43" t="s">
        <v>7674</v>
      </c>
      <c r="AQK30" s="43" t="s">
        <v>7696</v>
      </c>
      <c r="AQL30" s="43" t="s">
        <v>7674</v>
      </c>
      <c r="AQM30" s="43" t="s">
        <v>7696</v>
      </c>
      <c r="AQN30" s="43" t="s">
        <v>7769</v>
      </c>
      <c r="AQO30" s="43" t="s">
        <v>7698</v>
      </c>
      <c r="AQP30" s="43" t="s">
        <v>7671</v>
      </c>
      <c r="AQQ30" s="43" t="s">
        <v>7767</v>
      </c>
      <c r="AQR30" s="43" t="s">
        <v>7700</v>
      </c>
      <c r="AQS30" s="43" t="s">
        <v>7769</v>
      </c>
      <c r="AQT30" s="43" t="s">
        <v>7747</v>
      </c>
      <c r="AQU30" s="43" t="s">
        <v>7698</v>
      </c>
      <c r="AQV30" s="43" t="s">
        <v>7767</v>
      </c>
      <c r="AQW30" s="43" t="s">
        <v>7674</v>
      </c>
      <c r="AQX30" s="43" t="s">
        <v>7821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7740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7676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JAF30" s="43">
        <v>932</v>
      </c>
      <c r="JAG30" s="43">
        <v>1138</v>
      </c>
      <c r="JAH30" s="43">
        <v>2579</v>
      </c>
      <c r="JAI30" s="43">
        <v>1363</v>
      </c>
      <c r="JAJ30" s="43">
        <v>1304</v>
      </c>
      <c r="JAK30" s="43">
        <v>2722</v>
      </c>
      <c r="JAL30" s="43">
        <v>974</v>
      </c>
      <c r="JAM30" s="43">
        <v>1177</v>
      </c>
      <c r="JAN30" s="43">
        <v>2721</v>
      </c>
      <c r="JAO30" s="43">
        <v>1178</v>
      </c>
      <c r="JAP30" s="43">
        <v>976</v>
      </c>
      <c r="JAQ30" s="43">
        <v>2578</v>
      </c>
      <c r="JAR30" s="43">
        <v>1207</v>
      </c>
      <c r="JAS30" s="43">
        <v>1202</v>
      </c>
      <c r="JAT30" s="43">
        <v>2864</v>
      </c>
      <c r="JAU30" s="43">
        <v>1012</v>
      </c>
      <c r="JAV30" s="43">
        <v>1225</v>
      </c>
      <c r="JAW30" s="43">
        <v>1769</v>
      </c>
      <c r="JAX30" s="43">
        <v>1261</v>
      </c>
      <c r="JAY30" s="43">
        <v>852</v>
      </c>
      <c r="JBE30" s="43">
        <v>0</v>
      </c>
      <c r="JBY30" s="43">
        <v>1</v>
      </c>
      <c r="JBZ30" s="43">
        <v>0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993</v>
      </c>
      <c r="JCH30" s="43">
        <v>0</v>
      </c>
      <c r="JCI30" s="43">
        <v>0</v>
      </c>
      <c r="JCJ30" s="43">
        <v>0</v>
      </c>
      <c r="JCK30" s="43">
        <v>28.6</v>
      </c>
      <c r="JCL30" s="43">
        <v>0</v>
      </c>
      <c r="JCM30" s="43">
        <v>0</v>
      </c>
      <c r="JCN30" s="43">
        <v>0</v>
      </c>
      <c r="JCO30" s="43">
        <v>1.45</v>
      </c>
      <c r="JCS30" s="43">
        <v>0</v>
      </c>
      <c r="JCT30" s="43">
        <v>0</v>
      </c>
      <c r="JCU30" s="43">
        <v>0</v>
      </c>
      <c r="JCV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7.37</v>
      </c>
      <c r="JFB30" s="43">
        <v>0</v>
      </c>
      <c r="JFC30" s="43">
        <v>7.59</v>
      </c>
      <c r="JFD30" s="43">
        <v>0</v>
      </c>
      <c r="JFE30" s="43">
        <v>7.39</v>
      </c>
      <c r="JFF30" s="43">
        <v>0</v>
      </c>
      <c r="JFG30" s="43">
        <v>7.51</v>
      </c>
      <c r="JFH30" s="43">
        <v>0</v>
      </c>
      <c r="JFI30" s="43">
        <v>7.7</v>
      </c>
      <c r="JFJ30" s="43">
        <v>0</v>
      </c>
      <c r="JFK30" s="43">
        <v>7.62</v>
      </c>
      <c r="JFL30" s="43">
        <v>0</v>
      </c>
      <c r="JFM30" s="43">
        <v>7.51</v>
      </c>
      <c r="JFN30" s="43">
        <v>0</v>
      </c>
      <c r="JFO30" s="43">
        <v>7.68</v>
      </c>
      <c r="JFP30" s="43">
        <v>0</v>
      </c>
      <c r="JFQ30" s="43">
        <v>7.51</v>
      </c>
      <c r="JFR30" s="43">
        <v>0</v>
      </c>
      <c r="JFS30" s="43">
        <v>7.63</v>
      </c>
      <c r="JFT30" s="43">
        <v>0</v>
      </c>
      <c r="JFU30" s="43">
        <v>7.44</v>
      </c>
      <c r="JFV30" s="43">
        <v>0</v>
      </c>
      <c r="JFW30" s="43">
        <v>7.62</v>
      </c>
      <c r="JFX30" s="43">
        <v>0</v>
      </c>
      <c r="JFY30" s="43">
        <v>7.57</v>
      </c>
      <c r="JFZ30" s="43">
        <v>0</v>
      </c>
      <c r="JGA30" s="43">
        <v>7.54</v>
      </c>
      <c r="JGB30" s="43">
        <v>0</v>
      </c>
      <c r="JGC30" s="43">
        <v>7.47</v>
      </c>
      <c r="JGD30" s="43">
        <v>0</v>
      </c>
      <c r="JGE30" s="43">
        <v>7.59</v>
      </c>
      <c r="JGF30" s="43">
        <v>0</v>
      </c>
      <c r="JGG30" s="43">
        <v>7.56</v>
      </c>
      <c r="JGH30" s="43">
        <v>0</v>
      </c>
      <c r="JGI30" s="43">
        <v>7.49</v>
      </c>
      <c r="JGJ30" s="43">
        <v>0</v>
      </c>
      <c r="JGK30" s="43">
        <v>7.63</v>
      </c>
      <c r="JGL30" s="43">
        <v>0</v>
      </c>
      <c r="JGM30" s="43">
        <v>7.58</v>
      </c>
      <c r="JGV30" s="43">
        <v>0</v>
      </c>
      <c r="JGW30" s="43">
        <v>-0.35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-0.44</v>
      </c>
      <c r="JHD30" s="43">
        <v>0</v>
      </c>
      <c r="JHE30" s="43">
        <v>-0.49</v>
      </c>
      <c r="JHF30" s="43">
        <v>0</v>
      </c>
      <c r="JHG30" s="43">
        <v>-0.32</v>
      </c>
      <c r="JHH30" s="43">
        <v>0</v>
      </c>
      <c r="JHI30" s="43">
        <v>-0.49</v>
      </c>
      <c r="JHJ30" s="43">
        <v>0</v>
      </c>
      <c r="JHK30" s="43">
        <v>-0.14000000000000001</v>
      </c>
      <c r="JHL30" s="43">
        <v>0</v>
      </c>
      <c r="JHM30" s="43">
        <v>-0.47</v>
      </c>
      <c r="JHN30" s="43">
        <v>0</v>
      </c>
      <c r="JHO30" s="43">
        <v>-0.41</v>
      </c>
      <c r="JHP30" s="43">
        <v>0</v>
      </c>
      <c r="JHQ30" s="43">
        <v>-0.62</v>
      </c>
      <c r="JHR30" s="43">
        <v>0</v>
      </c>
      <c r="JHS30" s="43">
        <v>-0.33</v>
      </c>
      <c r="JHT30" s="43">
        <v>0</v>
      </c>
      <c r="JHU30" s="43">
        <v>0.04</v>
      </c>
      <c r="JHV30" s="43">
        <v>0</v>
      </c>
      <c r="JHW30" s="43">
        <v>-0.37</v>
      </c>
      <c r="JHX30" s="43">
        <v>0</v>
      </c>
      <c r="JHY30" s="43">
        <v>-0.18</v>
      </c>
      <c r="JHZ30" s="43">
        <v>0</v>
      </c>
      <c r="JIA30" s="43">
        <v>-0.33</v>
      </c>
      <c r="JIB30" s="43">
        <v>0</v>
      </c>
      <c r="JIC30" s="43">
        <v>-0.2</v>
      </c>
      <c r="JID30" s="43">
        <v>0</v>
      </c>
      <c r="JIE30" s="43">
        <v>-0.3</v>
      </c>
      <c r="JIF30" s="43">
        <v>0</v>
      </c>
      <c r="JIG30" s="43">
        <v>-0.28000000000000003</v>
      </c>
      <c r="JIH30" s="43">
        <v>0</v>
      </c>
      <c r="JII30" s="43">
        <v>-0.16</v>
      </c>
      <c r="JIR30" s="43">
        <v>0</v>
      </c>
      <c r="JIS30" s="43">
        <v>7.52</v>
      </c>
      <c r="JIT30" s="43">
        <v>0</v>
      </c>
      <c r="JIU30" s="43">
        <v>7.58</v>
      </c>
      <c r="JIV30" s="43">
        <v>0</v>
      </c>
      <c r="JIW30" s="43">
        <v>7.54</v>
      </c>
      <c r="JIX30" s="43">
        <v>0</v>
      </c>
      <c r="JIY30" s="43">
        <v>7.56</v>
      </c>
      <c r="JIZ30" s="43">
        <v>0</v>
      </c>
      <c r="JJA30" s="43">
        <v>7.63</v>
      </c>
      <c r="JJB30" s="43">
        <v>0</v>
      </c>
      <c r="JJC30" s="43">
        <v>7.61</v>
      </c>
      <c r="JJD30" s="43">
        <v>0</v>
      </c>
      <c r="JJE30" s="43">
        <v>7.58</v>
      </c>
      <c r="JJF30" s="43">
        <v>0</v>
      </c>
      <c r="JJG30" s="43">
        <v>7.55</v>
      </c>
      <c r="JJH30" s="43">
        <v>0</v>
      </c>
      <c r="JJI30" s="43">
        <v>7.56</v>
      </c>
      <c r="JJJ30" s="43">
        <v>0</v>
      </c>
      <c r="JJK30" s="43">
        <v>7.52</v>
      </c>
      <c r="JJL30" s="43">
        <v>0</v>
      </c>
      <c r="JJM30" s="43">
        <v>7.57</v>
      </c>
      <c r="JJN30" s="43">
        <v>0</v>
      </c>
      <c r="JJO30" s="43">
        <v>7.63</v>
      </c>
      <c r="JJP30" s="43">
        <v>0</v>
      </c>
      <c r="JJQ30" s="43">
        <v>7.55</v>
      </c>
      <c r="JJR30" s="43">
        <v>0</v>
      </c>
      <c r="JJS30" s="43">
        <v>7.61</v>
      </c>
      <c r="JJT30" s="43">
        <v>0</v>
      </c>
      <c r="JJU30" s="43">
        <v>7.55</v>
      </c>
      <c r="JJV30" s="43">
        <v>0</v>
      </c>
      <c r="JJW30" s="43">
        <v>7.59</v>
      </c>
      <c r="JJX30" s="43">
        <v>0</v>
      </c>
      <c r="JJY30" s="43">
        <v>7.52</v>
      </c>
      <c r="JJZ30" s="43">
        <v>0</v>
      </c>
      <c r="JKA30" s="43">
        <v>7.65</v>
      </c>
      <c r="JKB30" s="43">
        <v>0</v>
      </c>
      <c r="JKC30" s="43">
        <v>7.51</v>
      </c>
      <c r="JKD30" s="43">
        <v>0</v>
      </c>
      <c r="JKE30" s="43">
        <v>7.7</v>
      </c>
      <c r="JKN30" s="43">
        <v>0</v>
      </c>
      <c r="JKO30" s="43">
        <v>-0.23</v>
      </c>
      <c r="JKP30" s="43">
        <v>0</v>
      </c>
      <c r="JKQ30" s="43">
        <v>-0.28999999999999998</v>
      </c>
      <c r="JKR30" s="43">
        <v>0</v>
      </c>
      <c r="JKS30" s="43">
        <v>-0.3</v>
      </c>
      <c r="JKT30" s="43">
        <v>0</v>
      </c>
      <c r="JKU30" s="43">
        <v>-0.22</v>
      </c>
      <c r="JKV30" s="43">
        <v>0</v>
      </c>
      <c r="JKW30" s="43">
        <v>-0.14000000000000001</v>
      </c>
      <c r="JKX30" s="43">
        <v>0</v>
      </c>
      <c r="JKY30" s="43">
        <v>-0.37</v>
      </c>
      <c r="JKZ30" s="43">
        <v>0</v>
      </c>
      <c r="JLA30" s="43">
        <v>-0.44</v>
      </c>
      <c r="JLB30" s="43">
        <v>0</v>
      </c>
      <c r="JLC30" s="43">
        <v>-0.36</v>
      </c>
      <c r="JLD30" s="43">
        <v>0</v>
      </c>
      <c r="JLE30" s="43">
        <v>-0.03</v>
      </c>
      <c r="JLF30" s="43">
        <v>0</v>
      </c>
      <c r="JLG30" s="43">
        <v>-0.25</v>
      </c>
      <c r="JLH30" s="43">
        <v>0</v>
      </c>
      <c r="JLI30" s="43">
        <v>-0.48</v>
      </c>
      <c r="JLJ30" s="43">
        <v>0</v>
      </c>
      <c r="JLK30" s="43">
        <v>-0.32</v>
      </c>
      <c r="JLL30" s="43">
        <v>0</v>
      </c>
      <c r="JLM30" s="43">
        <v>-0.28000000000000003</v>
      </c>
      <c r="JLN30" s="43">
        <v>0</v>
      </c>
      <c r="JLO30" s="43">
        <v>-0.26</v>
      </c>
      <c r="JLP30" s="43">
        <v>0</v>
      </c>
      <c r="JLQ30" s="43">
        <v>-0.3</v>
      </c>
      <c r="JLR30" s="43">
        <v>0</v>
      </c>
      <c r="JLS30" s="43">
        <v>-0.3</v>
      </c>
      <c r="JLT30" s="43">
        <v>0</v>
      </c>
      <c r="JLU30" s="43">
        <v>-0.48</v>
      </c>
      <c r="JLV30" s="43">
        <v>0</v>
      </c>
      <c r="JLW30" s="43">
        <v>-0.3</v>
      </c>
      <c r="JLX30" s="43">
        <v>0</v>
      </c>
      <c r="JLY30" s="43">
        <v>-0.34</v>
      </c>
      <c r="JLZ30" s="43">
        <v>0</v>
      </c>
      <c r="JMA30" s="43">
        <v>-0.4</v>
      </c>
      <c r="JMK30" s="43">
        <v>0</v>
      </c>
      <c r="JML30" s="43">
        <v>1</v>
      </c>
      <c r="JMM30" s="43">
        <v>0</v>
      </c>
      <c r="JMN30" s="43">
        <v>0</v>
      </c>
      <c r="JMO30" s="43">
        <v>4</v>
      </c>
      <c r="JMP30" s="43">
        <v>0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0.98</v>
      </c>
      <c r="JNE30" s="112">
        <v>0</v>
      </c>
      <c r="JNF30" s="112">
        <v>0</v>
      </c>
      <c r="JNG30" s="112">
        <v>0</v>
      </c>
      <c r="JNH30" s="112">
        <v>0</v>
      </c>
      <c r="JNJ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S30" s="112">
        <v>1500</v>
      </c>
      <c r="JNT30" s="112">
        <v>0</v>
      </c>
      <c r="JNV30" s="112">
        <v>29.8</v>
      </c>
      <c r="JNY30" s="112">
        <v>0</v>
      </c>
      <c r="JNZ30" s="112">
        <v>0</v>
      </c>
      <c r="JOA30" s="112" t="s">
        <v>14</v>
      </c>
    </row>
    <row r="31" spans="1:6089 6180:7151" ht="15" customHeight="1" x14ac:dyDescent="0.2">
      <c r="A31" s="205">
        <v>26</v>
      </c>
      <c r="F31" s="43" t="s">
        <v>8248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5.21</v>
      </c>
      <c r="O31" s="43">
        <v>0</v>
      </c>
      <c r="P31" s="43">
        <v>0</v>
      </c>
      <c r="Q31" s="43">
        <v>0</v>
      </c>
      <c r="R31" s="43">
        <v>-1004</v>
      </c>
      <c r="S31" s="43">
        <v>0</v>
      </c>
      <c r="T31" s="43">
        <v>6.46</v>
      </c>
      <c r="U31" s="43">
        <v>0</v>
      </c>
      <c r="V31" s="43">
        <v>3.94</v>
      </c>
      <c r="W31" s="43">
        <v>4.25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4.8</v>
      </c>
      <c r="AH31" s="43">
        <v>6.07</v>
      </c>
      <c r="AI31" s="43">
        <v>4.8</v>
      </c>
      <c r="AJ31" s="43">
        <v>0</v>
      </c>
      <c r="AK31" s="43">
        <v>0</v>
      </c>
      <c r="AL31" s="43">
        <v>0</v>
      </c>
      <c r="AM31" s="43" t="s">
        <v>8125</v>
      </c>
      <c r="AN31" s="43">
        <v>5497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17027</v>
      </c>
      <c r="CI31" s="43">
        <v>0</v>
      </c>
      <c r="CJ31" s="43">
        <v>0</v>
      </c>
      <c r="CK31" s="43">
        <v>0</v>
      </c>
      <c r="CL31" s="43">
        <v>0</v>
      </c>
      <c r="CM31" s="43">
        <v>-5284</v>
      </c>
      <c r="CN31" s="43">
        <v>0</v>
      </c>
      <c r="CO31" s="43">
        <v>-1388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689</v>
      </c>
      <c r="FL31" s="43">
        <v>2669</v>
      </c>
      <c r="FM31" s="43">
        <v>6869</v>
      </c>
      <c r="FN31" s="43">
        <v>98712</v>
      </c>
      <c r="FO31" s="43">
        <v>490669</v>
      </c>
      <c r="FP31" s="43">
        <v>590669</v>
      </c>
      <c r="FQ31" s="43">
        <v>690669</v>
      </c>
      <c r="FR31" s="43">
        <v>790669</v>
      </c>
      <c r="FS31" s="43">
        <v>9331</v>
      </c>
      <c r="FT31" s="43">
        <v>9331</v>
      </c>
      <c r="FU31" s="43">
        <v>9331</v>
      </c>
      <c r="FW31" s="43">
        <v>165</v>
      </c>
      <c r="FY31" s="43">
        <v>52.3</v>
      </c>
      <c r="FZ31" s="43">
        <v>30.7</v>
      </c>
      <c r="GA31" s="43">
        <v>70</v>
      </c>
      <c r="GB31" s="43">
        <v>67.7</v>
      </c>
      <c r="GC31" s="43">
        <v>100</v>
      </c>
      <c r="GD31" s="43">
        <v>68</v>
      </c>
      <c r="GE31" s="43">
        <v>67.3</v>
      </c>
      <c r="GF31" s="43">
        <v>65.900000000000006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52.3</v>
      </c>
      <c r="GR31" s="43">
        <v>100</v>
      </c>
      <c r="GS31" s="43">
        <v>83.4</v>
      </c>
      <c r="GT31" s="43">
        <v>83.4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6.6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155.5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1609126737375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13.26</v>
      </c>
      <c r="SY31" s="43">
        <v>0</v>
      </c>
      <c r="TA31" s="43">
        <v>9167</v>
      </c>
      <c r="TF31" s="43">
        <v>0</v>
      </c>
      <c r="TG31" s="43">
        <v>0</v>
      </c>
      <c r="TH31" s="43">
        <v>0</v>
      </c>
      <c r="TI31" s="43">
        <v>0</v>
      </c>
      <c r="TJ31" s="43">
        <v>39607</v>
      </c>
      <c r="TK31" s="43">
        <v>39543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554</v>
      </c>
      <c r="TS31" s="43">
        <v>562</v>
      </c>
      <c r="TT31" s="43">
        <v>555</v>
      </c>
      <c r="TU31" s="43">
        <v>555</v>
      </c>
      <c r="TV31" s="43">
        <v>555</v>
      </c>
      <c r="TW31" s="43">
        <v>558</v>
      </c>
      <c r="TX31" s="43">
        <v>560</v>
      </c>
      <c r="TY31" s="43">
        <v>558</v>
      </c>
      <c r="TZ31" s="43">
        <v>560</v>
      </c>
      <c r="UA31" s="43">
        <v>557</v>
      </c>
      <c r="UB31" s="43">
        <v>556</v>
      </c>
      <c r="UC31" s="43">
        <v>555</v>
      </c>
      <c r="UD31" s="43">
        <v>554</v>
      </c>
      <c r="UE31" s="43">
        <v>556</v>
      </c>
      <c r="UF31" s="43">
        <v>553</v>
      </c>
      <c r="UG31" s="43">
        <v>556</v>
      </c>
      <c r="UH31" s="43">
        <v>557</v>
      </c>
      <c r="UI31" s="43">
        <v>557</v>
      </c>
      <c r="UJ31" s="43">
        <v>558</v>
      </c>
      <c r="UK31" s="43">
        <v>560</v>
      </c>
      <c r="UL31" s="43">
        <v>556</v>
      </c>
      <c r="UM31" s="43">
        <v>557</v>
      </c>
      <c r="UN31" s="43">
        <v>557</v>
      </c>
      <c r="UO31" s="43">
        <v>555</v>
      </c>
      <c r="UP31" s="43">
        <v>556</v>
      </c>
      <c r="UQ31" s="43">
        <v>557</v>
      </c>
      <c r="UR31" s="43">
        <v>562</v>
      </c>
      <c r="US31" s="43">
        <v>562</v>
      </c>
      <c r="UT31" s="43">
        <v>553</v>
      </c>
      <c r="UU31" s="43">
        <v>554</v>
      </c>
      <c r="UV31" s="43">
        <v>0</v>
      </c>
      <c r="UW31" s="43">
        <v>0</v>
      </c>
      <c r="UX31" s="43">
        <v>360</v>
      </c>
      <c r="UY31" s="43">
        <v>362</v>
      </c>
      <c r="UZ31" s="43">
        <v>361</v>
      </c>
      <c r="VA31" s="43">
        <v>8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49.8</v>
      </c>
      <c r="XO31" s="43">
        <v>36.299999999999997</v>
      </c>
      <c r="XR31" s="43">
        <v>88.7</v>
      </c>
      <c r="XS31" s="43">
        <v>88.4</v>
      </c>
      <c r="XT31" s="43">
        <v>88.8</v>
      </c>
      <c r="XU31" s="43">
        <v>28.5</v>
      </c>
      <c r="XZ31" s="43">
        <v>1</v>
      </c>
      <c r="YA31" s="43">
        <v>1604965750368</v>
      </c>
      <c r="YC31" s="43">
        <v>4414</v>
      </c>
      <c r="YD31" s="43">
        <v>0.95299999999999996</v>
      </c>
      <c r="YE31" s="43">
        <v>50.05</v>
      </c>
      <c r="YF31" s="43">
        <v>0</v>
      </c>
      <c r="YG31" s="43">
        <v>10121</v>
      </c>
      <c r="YH31" s="43">
        <v>5848</v>
      </c>
      <c r="YI31" s="43">
        <v>10113</v>
      </c>
      <c r="YJ31" s="43">
        <v>5841</v>
      </c>
      <c r="YK31" s="43">
        <v>10133</v>
      </c>
      <c r="YL31" s="43">
        <v>5843</v>
      </c>
      <c r="YM31" s="43">
        <v>10131</v>
      </c>
      <c r="YN31" s="43">
        <v>5843</v>
      </c>
      <c r="YO31" s="43">
        <v>10133</v>
      </c>
      <c r="YP31" s="43">
        <v>5853</v>
      </c>
      <c r="YQ31" s="43">
        <v>10102</v>
      </c>
      <c r="YR31" s="43">
        <v>5843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2.2599999999999998</v>
      </c>
      <c r="YZ31" s="43">
        <v>-38.5</v>
      </c>
      <c r="ZA31" s="43">
        <v>4.05</v>
      </c>
      <c r="ZB31" s="43">
        <v>0.74</v>
      </c>
      <c r="ZD31" s="43">
        <v>0</v>
      </c>
      <c r="ZE31" s="43">
        <v>83.4</v>
      </c>
      <c r="ZF31" s="43">
        <v>71.7</v>
      </c>
      <c r="ZG31" s="43">
        <v>0</v>
      </c>
      <c r="ZH31" s="43">
        <v>67.7</v>
      </c>
      <c r="ZI31" s="43">
        <v>67.3</v>
      </c>
      <c r="ZJ31" s="43">
        <v>68</v>
      </c>
      <c r="ZK31" s="43">
        <v>4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68.3</v>
      </c>
      <c r="AAN31" s="43">
        <v>67.3</v>
      </c>
      <c r="AAO31" s="43">
        <v>64.5</v>
      </c>
      <c r="AAP31" s="43">
        <v>75.2</v>
      </c>
      <c r="AAQ31" s="43">
        <v>70.099999999999994</v>
      </c>
      <c r="AAR31" s="43">
        <v>69.599999999999994</v>
      </c>
      <c r="AAS31" s="43">
        <v>77.099999999999994</v>
      </c>
      <c r="AAT31" s="43">
        <v>80</v>
      </c>
      <c r="AAU31" s="43">
        <v>71.7</v>
      </c>
      <c r="AAV31" s="43">
        <v>62.6</v>
      </c>
      <c r="AAW31" s="43">
        <v>61.3</v>
      </c>
      <c r="AAX31" s="43">
        <v>67.2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9354.9</v>
      </c>
      <c r="ACJ31" s="43">
        <v>9354.9</v>
      </c>
      <c r="ACK31" s="43">
        <v>9354.9</v>
      </c>
      <c r="ACL31" s="43">
        <v>9354.9</v>
      </c>
      <c r="ACM31" s="43">
        <v>9354.9</v>
      </c>
      <c r="ACN31" s="43">
        <v>9354.9</v>
      </c>
      <c r="ACO31" s="43">
        <v>9354.7999999999993</v>
      </c>
      <c r="ACP31" s="43">
        <v>9576.6</v>
      </c>
      <c r="ACQ31" s="43">
        <v>9193.7999999999993</v>
      </c>
      <c r="ACR31" s="43">
        <v>9354.9</v>
      </c>
      <c r="ACS31" s="43">
        <v>9354.9</v>
      </c>
      <c r="ACT31" s="43">
        <v>9354.9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269</v>
      </c>
      <c r="AHM31" s="43">
        <v>237</v>
      </c>
      <c r="AHN31" s="43">
        <v>205</v>
      </c>
      <c r="AHO31" s="43">
        <v>126</v>
      </c>
      <c r="AHP31" s="43">
        <v>237</v>
      </c>
      <c r="AHQ31" s="43">
        <v>158</v>
      </c>
      <c r="AHR31" s="43">
        <v>253</v>
      </c>
      <c r="AHS31" s="43">
        <v>126</v>
      </c>
      <c r="AHT31" s="43">
        <v>174</v>
      </c>
      <c r="AHU31" s="43">
        <v>174</v>
      </c>
      <c r="AHV31" s="43">
        <v>126</v>
      </c>
      <c r="AHW31" s="43">
        <v>174</v>
      </c>
      <c r="AHX31" s="43">
        <v>205</v>
      </c>
      <c r="AHY31" s="43">
        <v>269</v>
      </c>
      <c r="AHZ31" s="43">
        <v>126</v>
      </c>
      <c r="AIA31" s="43">
        <v>141</v>
      </c>
      <c r="AIB31" s="43">
        <v>189</v>
      </c>
      <c r="AIC31" s="43">
        <v>220</v>
      </c>
      <c r="AID31" s="43">
        <v>174</v>
      </c>
      <c r="AIE31" s="43">
        <v>110</v>
      </c>
      <c r="AIF31" s="43">
        <v>141</v>
      </c>
      <c r="AIG31" s="43">
        <v>205</v>
      </c>
      <c r="AIH31" s="43">
        <v>110</v>
      </c>
      <c r="AII31" s="43">
        <v>110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317</v>
      </c>
      <c r="AKN31" s="43">
        <v>366</v>
      </c>
      <c r="AKO31" s="43">
        <v>366</v>
      </c>
      <c r="AKP31" s="43">
        <v>256</v>
      </c>
      <c r="AKQ31" s="43">
        <v>329</v>
      </c>
      <c r="AKR31" s="43">
        <v>293</v>
      </c>
      <c r="AKS31" s="43">
        <v>293</v>
      </c>
      <c r="AKT31" s="43">
        <v>293</v>
      </c>
      <c r="AKU31" s="43">
        <v>378</v>
      </c>
      <c r="AKV31" s="43">
        <v>427</v>
      </c>
      <c r="AKW31" s="43">
        <v>476</v>
      </c>
      <c r="AKX31" s="43">
        <v>402</v>
      </c>
      <c r="AKY31" s="43">
        <v>305</v>
      </c>
      <c r="AKZ31" s="43">
        <v>378</v>
      </c>
      <c r="ALA31" s="43">
        <v>280</v>
      </c>
      <c r="ALB31" s="43">
        <v>305</v>
      </c>
      <c r="ALC31" s="43">
        <v>280</v>
      </c>
      <c r="ALD31" s="43">
        <v>378</v>
      </c>
      <c r="ALE31" s="43">
        <v>268</v>
      </c>
      <c r="ALF31" s="43">
        <v>366</v>
      </c>
      <c r="ALG31" s="43">
        <v>451</v>
      </c>
      <c r="ALH31" s="43">
        <v>366</v>
      </c>
      <c r="ALI31" s="43">
        <v>341</v>
      </c>
      <c r="ALJ31" s="43">
        <v>280</v>
      </c>
      <c r="ALK31" s="43">
        <v>1.2E-2</v>
      </c>
      <c r="ALL31" s="43">
        <v>5.24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37083.1</v>
      </c>
      <c r="APJ31" s="43">
        <v>0</v>
      </c>
      <c r="APK31" s="43">
        <v>12063.6</v>
      </c>
      <c r="APL31" s="43">
        <v>0</v>
      </c>
      <c r="APM31" s="43">
        <v>251</v>
      </c>
      <c r="APN31" s="43">
        <v>0.02</v>
      </c>
      <c r="APO31" s="43">
        <v>0</v>
      </c>
      <c r="APP31" s="43">
        <v>1383</v>
      </c>
      <c r="APQ31" s="43">
        <v>1.1000000000000001</v>
      </c>
      <c r="APR31" s="43">
        <v>0</v>
      </c>
      <c r="APS31" s="43">
        <v>10105</v>
      </c>
      <c r="APT31" s="43" t="s">
        <v>7656</v>
      </c>
      <c r="APU31" s="43" t="s">
        <v>7657</v>
      </c>
      <c r="APV31" s="43" t="s">
        <v>7658</v>
      </c>
      <c r="APW31" s="43" t="s">
        <v>7659</v>
      </c>
      <c r="APX31" s="43" t="s">
        <v>7660</v>
      </c>
      <c r="APY31" s="43" t="s">
        <v>7661</v>
      </c>
      <c r="APZ31" s="43" t="s">
        <v>8126</v>
      </c>
      <c r="AQA31" s="43" t="s">
        <v>8127</v>
      </c>
      <c r="AQB31" s="43" t="s">
        <v>7664</v>
      </c>
      <c r="AQC31" s="43" t="s">
        <v>8128</v>
      </c>
      <c r="AQD31" s="43" t="s">
        <v>7666</v>
      </c>
      <c r="AQE31" s="43" t="s">
        <v>7666</v>
      </c>
      <c r="AQF31" s="43" t="s">
        <v>7667</v>
      </c>
      <c r="AQG31" s="43" t="s">
        <v>7668</v>
      </c>
      <c r="AQH31" s="43" t="s">
        <v>7677</v>
      </c>
      <c r="AQI31" s="43" t="s">
        <v>7669</v>
      </c>
      <c r="AQJ31" s="43" t="s">
        <v>7670</v>
      </c>
      <c r="AQK31" s="43" t="s">
        <v>7660</v>
      </c>
      <c r="AQL31" s="43" t="s">
        <v>7660</v>
      </c>
      <c r="AQM31" s="43" t="s">
        <v>7666</v>
      </c>
      <c r="AQN31" s="43" t="s">
        <v>7658</v>
      </c>
      <c r="AQO31" s="43" t="s">
        <v>7660</v>
      </c>
      <c r="AQP31" s="43" t="s">
        <v>7671</v>
      </c>
      <c r="AQQ31" s="43" t="s">
        <v>7672</v>
      </c>
      <c r="AQR31" s="43" t="s">
        <v>7660</v>
      </c>
      <c r="AQS31" s="43" t="s">
        <v>8127</v>
      </c>
      <c r="AQT31" s="43" t="s">
        <v>7673</v>
      </c>
      <c r="AQU31" s="43" t="s">
        <v>7660</v>
      </c>
      <c r="AQV31" s="43" t="s">
        <v>7666</v>
      </c>
      <c r="AQW31" s="43" t="s">
        <v>7674</v>
      </c>
      <c r="AQX31" s="43" t="s">
        <v>21</v>
      </c>
      <c r="AQY31" s="43">
        <v>15.7</v>
      </c>
      <c r="AQZ31" s="43">
        <v>17.899999999999999</v>
      </c>
      <c r="ARA31" s="43">
        <v>15.2</v>
      </c>
      <c r="ARB31" s="43">
        <v>15.9</v>
      </c>
      <c r="ARC31" s="43">
        <v>15.2</v>
      </c>
      <c r="ARD31" s="43">
        <v>15</v>
      </c>
      <c r="ARE31" s="43">
        <v>15.2</v>
      </c>
      <c r="ARF31" s="43">
        <v>16.7</v>
      </c>
      <c r="ARG31" s="43">
        <v>15.8</v>
      </c>
      <c r="ARH31" s="43">
        <v>16</v>
      </c>
      <c r="ARI31" s="43">
        <v>16.600000000000001</v>
      </c>
      <c r="ARJ31" s="43">
        <v>15.7</v>
      </c>
      <c r="ARK31" s="43">
        <v>15.7</v>
      </c>
      <c r="ARL31" s="43">
        <v>15.3</v>
      </c>
      <c r="ARM31" s="43">
        <v>15.8</v>
      </c>
      <c r="ARN31" s="43">
        <v>15.1</v>
      </c>
      <c r="ARO31" s="43">
        <v>16</v>
      </c>
      <c r="ARP31" s="43">
        <v>16.3</v>
      </c>
      <c r="ARQ31" s="43">
        <v>14.7</v>
      </c>
      <c r="ARR31" s="43">
        <v>15.7</v>
      </c>
      <c r="ARS31" s="43">
        <v>15.6</v>
      </c>
      <c r="ART31" s="43">
        <v>17</v>
      </c>
      <c r="ARU31" s="43">
        <v>14.3</v>
      </c>
      <c r="ARV31" s="43">
        <v>15.2</v>
      </c>
      <c r="ARW31" s="43">
        <v>15.3</v>
      </c>
      <c r="ARX31" s="43">
        <v>17.899999999999999</v>
      </c>
      <c r="ARY31" s="43">
        <v>14.3</v>
      </c>
      <c r="ARZ31" s="43">
        <v>1605</v>
      </c>
      <c r="ATF31" s="43">
        <v>0</v>
      </c>
      <c r="ATI31" s="43">
        <v>0</v>
      </c>
      <c r="ATK31" s="43">
        <v>1</v>
      </c>
      <c r="ATM31" s="43">
        <v>1726</v>
      </c>
      <c r="ATN31" s="43">
        <v>0</v>
      </c>
      <c r="ATQ31" s="43">
        <v>4</v>
      </c>
      <c r="ATR31" s="43">
        <v>1608249600000</v>
      </c>
      <c r="ATT31" s="43">
        <v>0</v>
      </c>
      <c r="ATU31" s="43">
        <v>399657</v>
      </c>
      <c r="ATW31" s="43">
        <v>7.5</v>
      </c>
      <c r="ATX31" s="43">
        <v>3</v>
      </c>
      <c r="ATZ31" s="43">
        <v>0</v>
      </c>
      <c r="AUA31" s="43">
        <v>10</v>
      </c>
      <c r="AUC31" s="43">
        <v>1</v>
      </c>
      <c r="AUD31" s="43">
        <v>0</v>
      </c>
      <c r="AUE31" s="43">
        <v>5</v>
      </c>
      <c r="AUG31" s="43">
        <v>0</v>
      </c>
      <c r="AUH31" s="43">
        <v>145</v>
      </c>
      <c r="AUI31" s="43">
        <v>11</v>
      </c>
      <c r="AUJ31" s="43">
        <v>272</v>
      </c>
      <c r="AUK31" s="43">
        <v>0</v>
      </c>
      <c r="AUM31" s="43">
        <v>3</v>
      </c>
      <c r="AUO31" s="43">
        <v>1</v>
      </c>
      <c r="AUP31" s="43">
        <v>1.53</v>
      </c>
      <c r="AUQ31" s="43">
        <v>4.3</v>
      </c>
      <c r="AUS31" s="43">
        <v>1</v>
      </c>
      <c r="AUU31" s="43">
        <v>9065</v>
      </c>
      <c r="AUW31" s="43">
        <v>13.42</v>
      </c>
      <c r="AUX31" s="43">
        <v>119.1</v>
      </c>
      <c r="AUY31" s="43">
        <v>0.02</v>
      </c>
      <c r="AUZ31" s="43">
        <v>331</v>
      </c>
      <c r="AVE31" s="43" t="s">
        <v>7675</v>
      </c>
      <c r="AVF31" s="43">
        <v>50</v>
      </c>
      <c r="AVK31" s="43">
        <v>61.48</v>
      </c>
      <c r="AVL31" s="43">
        <v>2</v>
      </c>
      <c r="AVM31" s="43">
        <v>2</v>
      </c>
      <c r="AVN31" s="43">
        <v>50.05</v>
      </c>
      <c r="AVO31" s="43">
        <v>50.05</v>
      </c>
      <c r="AVP31" s="43">
        <v>0</v>
      </c>
      <c r="AVQ31" s="43">
        <v>50.05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2</v>
      </c>
      <c r="BFL31" s="43">
        <v>10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-0.1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5401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4902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4902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4902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98.1</v>
      </c>
      <c r="HCZ31" s="43">
        <v>92.1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4197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2.77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434.6</v>
      </c>
      <c r="IUJ31" s="43">
        <v>7.3</v>
      </c>
      <c r="IUK31" s="43">
        <v>-38.279999999999994</v>
      </c>
      <c r="IUL31" s="43">
        <v>4.0550000000000006</v>
      </c>
      <c r="IUN31" s="43">
        <v>0.72872727272727278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2.21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186</v>
      </c>
      <c r="IVA31" s="43">
        <v>0</v>
      </c>
      <c r="IVB31" s="43">
        <v>0</v>
      </c>
      <c r="IVC31" s="43">
        <v>264</v>
      </c>
      <c r="IVD31" s="43">
        <v>0</v>
      </c>
      <c r="IVE31" s="43">
        <v>0</v>
      </c>
      <c r="IVF31" s="43">
        <v>28</v>
      </c>
      <c r="IVG31" s="43">
        <v>0</v>
      </c>
      <c r="IVH31" s="43">
        <v>0</v>
      </c>
      <c r="IVI31" s="43">
        <v>507</v>
      </c>
      <c r="IVJ31" s="43">
        <v>506</v>
      </c>
      <c r="IVK31" s="43">
        <v>320</v>
      </c>
      <c r="IVL31" s="43">
        <v>0</v>
      </c>
      <c r="IVM31" s="43">
        <v>0</v>
      </c>
      <c r="IVN31" s="43">
        <v>29</v>
      </c>
      <c r="IVO31" s="43">
        <v>0</v>
      </c>
      <c r="IVP31" s="43">
        <v>71.63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367</v>
      </c>
      <c r="IWP31" s="43">
        <v>367</v>
      </c>
      <c r="IWQ31" s="43">
        <v>368</v>
      </c>
      <c r="IWR31" s="43">
        <v>377</v>
      </c>
      <c r="IWS31" s="43">
        <v>379</v>
      </c>
      <c r="IWT31" s="43">
        <v>369</v>
      </c>
      <c r="IWU31" s="43">
        <v>370</v>
      </c>
      <c r="IWV31" s="43">
        <v>371</v>
      </c>
      <c r="IWW31" s="43">
        <v>372</v>
      </c>
      <c r="IWX31" s="43">
        <v>377</v>
      </c>
      <c r="IWY31" s="43">
        <v>369</v>
      </c>
      <c r="IWZ31" s="43">
        <v>374</v>
      </c>
      <c r="IXA31" s="43">
        <v>372</v>
      </c>
      <c r="IXB31" s="43">
        <v>370</v>
      </c>
      <c r="IXC31" s="43">
        <v>371</v>
      </c>
      <c r="IXD31" s="43">
        <v>367</v>
      </c>
      <c r="IXE31" s="43">
        <v>371</v>
      </c>
      <c r="IXF31" s="43">
        <v>370</v>
      </c>
      <c r="IXG31" s="43">
        <v>369</v>
      </c>
      <c r="IXH31" s="43">
        <v>375</v>
      </c>
      <c r="IXI31" s="43">
        <v>371</v>
      </c>
      <c r="IXJ31" s="43">
        <v>374</v>
      </c>
      <c r="IXK31" s="43">
        <v>368</v>
      </c>
      <c r="IXL31" s="43">
        <v>363</v>
      </c>
      <c r="IXM31" s="43">
        <v>0</v>
      </c>
      <c r="IXN31" s="43">
        <v>503</v>
      </c>
      <c r="IXO31" s="43">
        <v>496</v>
      </c>
      <c r="IXP31" s="43">
        <v>497</v>
      </c>
      <c r="IXQ31" s="43">
        <v>493</v>
      </c>
      <c r="IXR31" s="43">
        <v>496</v>
      </c>
      <c r="IXS31" s="43">
        <v>497</v>
      </c>
      <c r="IXT31" s="43">
        <v>505</v>
      </c>
      <c r="IXU31" s="43">
        <v>495</v>
      </c>
      <c r="IXV31" s="43">
        <v>490</v>
      </c>
      <c r="IXW31" s="43">
        <v>500</v>
      </c>
      <c r="IXX31" s="43">
        <v>0</v>
      </c>
      <c r="IXY31" s="43">
        <v>495</v>
      </c>
      <c r="IXZ31" s="43">
        <v>507</v>
      </c>
      <c r="IYA31" s="43">
        <v>498</v>
      </c>
      <c r="IYB31" s="43">
        <v>494</v>
      </c>
      <c r="IYC31" s="43">
        <v>494</v>
      </c>
      <c r="IYD31" s="43">
        <v>497</v>
      </c>
      <c r="IYE31" s="43">
        <v>499</v>
      </c>
      <c r="IYF31" s="43">
        <v>0</v>
      </c>
      <c r="IYG31" s="43">
        <v>0</v>
      </c>
      <c r="IYH31" s="43">
        <v>496</v>
      </c>
      <c r="IYI31" s="43">
        <v>496</v>
      </c>
      <c r="IYJ31" s="43">
        <v>496</v>
      </c>
      <c r="IYL31" s="43" t="s">
        <v>7676</v>
      </c>
      <c r="IYM31" s="43">
        <v>30</v>
      </c>
      <c r="IYN31" s="43">
        <v>40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25</v>
      </c>
      <c r="IZI31" s="43">
        <v>24.9</v>
      </c>
      <c r="IZJ31" s="43">
        <v>21.700359445298936</v>
      </c>
      <c r="IZK31" s="43">
        <v>22.300139071114923</v>
      </c>
      <c r="IZL31" s="43">
        <v>20.700429554953075</v>
      </c>
      <c r="IZM31" s="43">
        <v>24.800045914477806</v>
      </c>
      <c r="IZN31" s="43">
        <v>19.950474679459312</v>
      </c>
      <c r="IZO31" s="43">
        <v>18.30369059845497</v>
      </c>
      <c r="IZP31" s="43">
        <v>25.899955163619904</v>
      </c>
      <c r="IZQ31" s="43">
        <v>21.800135243529656</v>
      </c>
      <c r="IZR31" s="43">
        <v>25.400300235712407</v>
      </c>
      <c r="IZS31" s="43">
        <v>25.5</v>
      </c>
      <c r="IZT31" s="43">
        <v>27.999681830895682</v>
      </c>
      <c r="IZU31" s="43">
        <v>25.1</v>
      </c>
      <c r="IZV31" s="43">
        <v>27.801569364507678</v>
      </c>
      <c r="IZW31" s="43">
        <v>19.70043269825706</v>
      </c>
      <c r="IZX31" s="43">
        <v>25.300364766965174</v>
      </c>
      <c r="IZY31" s="43">
        <v>26.802199647953383</v>
      </c>
      <c r="IZZ31" s="43">
        <v>24.002238026326303</v>
      </c>
      <c r="JAA31" s="43">
        <v>17.500072100771003</v>
      </c>
      <c r="JAB31" s="43">
        <v>23.100509478754642</v>
      </c>
      <c r="JAC31" s="43">
        <v>25.299908436932693</v>
      </c>
      <c r="JAD31" s="43">
        <v>22.300482894348193</v>
      </c>
      <c r="JAE31" s="43">
        <v>31.000266855319836</v>
      </c>
      <c r="JAF31" s="43">
        <v>1407</v>
      </c>
      <c r="JAG31" s="43">
        <v>1968</v>
      </c>
      <c r="JAH31" s="43">
        <v>1840</v>
      </c>
      <c r="JAI31" s="43">
        <v>1968</v>
      </c>
      <c r="JAJ31" s="43">
        <v>1968</v>
      </c>
      <c r="JAK31" s="43">
        <v>1881</v>
      </c>
      <c r="JAL31" s="43">
        <v>1733</v>
      </c>
      <c r="JAM31" s="43">
        <v>1949</v>
      </c>
      <c r="JAN31" s="43">
        <v>1962</v>
      </c>
      <c r="JAO31" s="43">
        <v>1888</v>
      </c>
      <c r="JAP31" s="43">
        <v>2005</v>
      </c>
      <c r="JAQ31" s="43">
        <v>1866</v>
      </c>
      <c r="JAR31" s="43">
        <v>1879</v>
      </c>
      <c r="JAS31" s="43">
        <v>1994</v>
      </c>
      <c r="JAT31" s="43">
        <v>2005</v>
      </c>
      <c r="JAU31" s="43">
        <v>1799</v>
      </c>
      <c r="JAV31" s="43">
        <v>1894</v>
      </c>
      <c r="JAW31" s="43">
        <v>1995</v>
      </c>
      <c r="JAX31" s="43">
        <v>2034</v>
      </c>
      <c r="JAY31" s="43">
        <v>1840</v>
      </c>
      <c r="JAZ31" s="43">
        <v>1636</v>
      </c>
      <c r="JBA31" s="43">
        <v>2093</v>
      </c>
      <c r="JBB31" s="43">
        <v>1862</v>
      </c>
      <c r="JBC31" s="43">
        <v>1925</v>
      </c>
      <c r="JBE31" s="43">
        <v>0</v>
      </c>
      <c r="JBF31" s="43">
        <v>1</v>
      </c>
      <c r="JBR31" s="43">
        <v>68.099999999999994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59</v>
      </c>
      <c r="JBZ31" s="43">
        <v>0</v>
      </c>
      <c r="JCA31" s="43">
        <v>0</v>
      </c>
      <c r="JCB31" s="43">
        <v>0</v>
      </c>
      <c r="JCC31" s="43">
        <v>252.5</v>
      </c>
      <c r="JCD31" s="43">
        <v>0</v>
      </c>
      <c r="JCE31" s="43">
        <v>0</v>
      </c>
      <c r="JCF31" s="43">
        <v>0</v>
      </c>
      <c r="JCG31" s="43">
        <v>1077</v>
      </c>
      <c r="JCH31" s="43">
        <v>0</v>
      </c>
      <c r="JCI31" s="43">
        <v>0</v>
      </c>
      <c r="JCJ31" s="43">
        <v>0</v>
      </c>
      <c r="JCK31" s="43">
        <v>13</v>
      </c>
      <c r="JCL31" s="43">
        <v>0</v>
      </c>
      <c r="JCM31" s="43">
        <v>0</v>
      </c>
      <c r="JCN31" s="43">
        <v>0</v>
      </c>
      <c r="JCO31" s="43">
        <v>1.889</v>
      </c>
      <c r="JCS31" s="43">
        <v>33.700000000000003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1</v>
      </c>
      <c r="JDB31" s="43">
        <v>1</v>
      </c>
      <c r="JDC31" s="43">
        <v>7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S31" s="43">
        <v>1</v>
      </c>
      <c r="JEU31" s="43">
        <v>1</v>
      </c>
      <c r="JEW31" s="43">
        <v>1</v>
      </c>
      <c r="JEY31" s="43">
        <v>1</v>
      </c>
      <c r="JEZ31" s="43">
        <v>0</v>
      </c>
      <c r="JFA31" s="43">
        <v>7.28</v>
      </c>
      <c r="JFB31" s="43">
        <v>0</v>
      </c>
      <c r="JFC31" s="43">
        <v>7.39</v>
      </c>
      <c r="JFD31" s="43">
        <v>0</v>
      </c>
      <c r="JFE31" s="43">
        <v>7.44</v>
      </c>
      <c r="JFF31" s="43">
        <v>0</v>
      </c>
      <c r="JFG31" s="43">
        <v>7.42</v>
      </c>
      <c r="JFH31" s="43">
        <v>0</v>
      </c>
      <c r="JFI31" s="43">
        <v>7.5</v>
      </c>
      <c r="JFJ31" s="43">
        <v>0</v>
      </c>
      <c r="JFK31" s="43">
        <v>7.39</v>
      </c>
      <c r="JFL31" s="43">
        <v>0</v>
      </c>
      <c r="JFM31" s="43">
        <v>7.19</v>
      </c>
      <c r="JFN31" s="43">
        <v>0</v>
      </c>
      <c r="JFO31" s="43">
        <v>7.16</v>
      </c>
      <c r="JFP31" s="43">
        <v>0</v>
      </c>
      <c r="JFQ31" s="43">
        <v>7.39</v>
      </c>
      <c r="JFR31" s="43">
        <v>0</v>
      </c>
      <c r="JFS31" s="43">
        <v>7.43</v>
      </c>
      <c r="JFT31" s="43">
        <v>0</v>
      </c>
      <c r="JFU31" s="43">
        <v>7.6</v>
      </c>
      <c r="JFV31" s="43">
        <v>0</v>
      </c>
      <c r="JFW31" s="43">
        <v>7.19</v>
      </c>
      <c r="JFX31" s="43">
        <v>0</v>
      </c>
      <c r="JFY31" s="43">
        <v>7.13</v>
      </c>
      <c r="JFZ31" s="43">
        <v>0</v>
      </c>
      <c r="JGA31" s="43">
        <v>7.32</v>
      </c>
      <c r="JGB31" s="43">
        <v>0</v>
      </c>
      <c r="JGC31" s="43">
        <v>7.5</v>
      </c>
      <c r="JGD31" s="43">
        <v>0</v>
      </c>
      <c r="JGE31" s="43">
        <v>7.49</v>
      </c>
      <c r="JGF31" s="43">
        <v>0</v>
      </c>
      <c r="JGG31" s="43">
        <v>7.48</v>
      </c>
      <c r="JGH31" s="43">
        <v>0</v>
      </c>
      <c r="JGI31" s="43">
        <v>7.55</v>
      </c>
      <c r="JGJ31" s="43">
        <v>0</v>
      </c>
      <c r="JGK31" s="43">
        <v>7.37</v>
      </c>
      <c r="JGL31" s="43">
        <v>0</v>
      </c>
      <c r="JGM31" s="43">
        <v>7.52</v>
      </c>
      <c r="JGN31" s="43">
        <v>0</v>
      </c>
      <c r="JGO31" s="43">
        <v>7.38</v>
      </c>
      <c r="JGP31" s="43">
        <v>0</v>
      </c>
      <c r="JGQ31" s="43">
        <v>7.27</v>
      </c>
      <c r="JGR31" s="43">
        <v>0</v>
      </c>
      <c r="JGS31" s="43">
        <v>7.17</v>
      </c>
      <c r="JGT31" s="43">
        <v>0</v>
      </c>
      <c r="JGU31" s="43">
        <v>7.33</v>
      </c>
      <c r="JGV31" s="43">
        <v>0</v>
      </c>
      <c r="JGW31" s="43">
        <v>-0.7</v>
      </c>
      <c r="JGX31" s="43">
        <v>0</v>
      </c>
      <c r="JGY31" s="43">
        <v>-0.54</v>
      </c>
      <c r="JGZ31" s="43">
        <v>0</v>
      </c>
      <c r="JHA31" s="43">
        <v>-1.05</v>
      </c>
      <c r="JHB31" s="43">
        <v>0</v>
      </c>
      <c r="JHC31" s="43">
        <v>-0.5</v>
      </c>
      <c r="JHD31" s="43">
        <v>0</v>
      </c>
      <c r="JHE31" s="43">
        <v>-0.49</v>
      </c>
      <c r="JHF31" s="43">
        <v>0</v>
      </c>
      <c r="JHG31" s="43">
        <v>-0.38</v>
      </c>
      <c r="JHH31" s="43">
        <v>0</v>
      </c>
      <c r="JHI31" s="43">
        <v>-0.61</v>
      </c>
      <c r="JHJ31" s="43">
        <v>0</v>
      </c>
      <c r="JHK31" s="43">
        <v>-0.48</v>
      </c>
      <c r="JHL31" s="43">
        <v>0</v>
      </c>
      <c r="JHM31" s="43">
        <v>-0.72</v>
      </c>
      <c r="JHN31" s="43">
        <v>0</v>
      </c>
      <c r="JHO31" s="43">
        <v>-0.48</v>
      </c>
      <c r="JHP31" s="43">
        <v>0</v>
      </c>
      <c r="JHQ31" s="43">
        <v>-0.69</v>
      </c>
      <c r="JHR31" s="43">
        <v>0</v>
      </c>
      <c r="JHS31" s="43">
        <v>-0.56999999999999995</v>
      </c>
      <c r="JHT31" s="43">
        <v>0</v>
      </c>
      <c r="JHU31" s="43">
        <v>-0.45</v>
      </c>
      <c r="JHV31" s="43">
        <v>0</v>
      </c>
      <c r="JHW31" s="43">
        <v>-0.67</v>
      </c>
      <c r="JHX31" s="43">
        <v>0</v>
      </c>
      <c r="JHY31" s="43">
        <v>-0.63</v>
      </c>
      <c r="JHZ31" s="43">
        <v>0</v>
      </c>
      <c r="JIA31" s="43">
        <v>-0.23</v>
      </c>
      <c r="JIB31" s="43">
        <v>0</v>
      </c>
      <c r="JIC31" s="43">
        <v>-0.48</v>
      </c>
      <c r="JID31" s="43">
        <v>0</v>
      </c>
      <c r="JIE31" s="43">
        <v>-0.8</v>
      </c>
      <c r="JIF31" s="43">
        <v>0</v>
      </c>
      <c r="JIG31" s="43">
        <v>-0.56999999999999995</v>
      </c>
      <c r="JIH31" s="43">
        <v>0</v>
      </c>
      <c r="JII31" s="43">
        <v>-0.53</v>
      </c>
      <c r="JIJ31" s="43">
        <v>0</v>
      </c>
      <c r="JIK31" s="43">
        <v>-0.3</v>
      </c>
      <c r="JIL31" s="43">
        <v>0</v>
      </c>
      <c r="JIM31" s="43">
        <v>-0.64</v>
      </c>
      <c r="JIN31" s="43">
        <v>0</v>
      </c>
      <c r="JIO31" s="43">
        <v>-0.33</v>
      </c>
      <c r="JIP31" s="43">
        <v>0</v>
      </c>
      <c r="JIQ31" s="43">
        <v>-0.65</v>
      </c>
      <c r="JIR31" s="43">
        <v>0</v>
      </c>
      <c r="JIS31" s="43">
        <v>7.49</v>
      </c>
      <c r="JIT31" s="43">
        <v>0</v>
      </c>
      <c r="JIU31" s="43">
        <v>7.51</v>
      </c>
      <c r="JIV31" s="43">
        <v>0</v>
      </c>
      <c r="JIW31" s="43">
        <v>7.19</v>
      </c>
      <c r="JIX31" s="43">
        <v>0</v>
      </c>
      <c r="JIY31" s="43">
        <v>7.46</v>
      </c>
      <c r="JIZ31" s="43">
        <v>0</v>
      </c>
      <c r="JJA31" s="43">
        <v>7.29</v>
      </c>
      <c r="JJB31" s="43">
        <v>0</v>
      </c>
      <c r="JJC31" s="43">
        <v>7.42</v>
      </c>
      <c r="JJD31" s="43">
        <v>0</v>
      </c>
      <c r="JJE31" s="43">
        <v>7.36</v>
      </c>
      <c r="JJF31" s="43">
        <v>0</v>
      </c>
      <c r="JJG31" s="43">
        <v>7.37</v>
      </c>
      <c r="JJH31" s="43">
        <v>0</v>
      </c>
      <c r="JJI31" s="43">
        <v>7.41</v>
      </c>
      <c r="JJJ31" s="43">
        <v>0</v>
      </c>
      <c r="JJK31" s="43">
        <v>7.57</v>
      </c>
      <c r="JJL31" s="43">
        <v>0</v>
      </c>
      <c r="JJM31" s="43">
        <v>7.45</v>
      </c>
      <c r="JJN31" s="43">
        <v>0</v>
      </c>
      <c r="JJO31" s="43">
        <v>7.42</v>
      </c>
      <c r="JJP31" s="43">
        <v>0</v>
      </c>
      <c r="JJQ31" s="43">
        <v>7.37</v>
      </c>
      <c r="JJR31" s="43">
        <v>0</v>
      </c>
      <c r="JJS31" s="43">
        <v>7.31</v>
      </c>
      <c r="JJT31" s="43">
        <v>0</v>
      </c>
      <c r="JJU31" s="43">
        <v>7.39</v>
      </c>
      <c r="JJV31" s="43">
        <v>0</v>
      </c>
      <c r="JJW31" s="43">
        <v>7.51</v>
      </c>
      <c r="JJX31" s="43">
        <v>0</v>
      </c>
      <c r="JJY31" s="43">
        <v>7.59</v>
      </c>
      <c r="JJZ31" s="43">
        <v>0</v>
      </c>
      <c r="JKA31" s="43">
        <v>7.17</v>
      </c>
      <c r="JKB31" s="43">
        <v>0</v>
      </c>
      <c r="JKC31" s="43">
        <v>7.47</v>
      </c>
      <c r="JKD31" s="43">
        <v>0</v>
      </c>
      <c r="JKE31" s="43">
        <v>7.48</v>
      </c>
      <c r="JKF31" s="43">
        <v>0</v>
      </c>
      <c r="JKG31" s="43">
        <v>7.49</v>
      </c>
      <c r="JKH31" s="43">
        <v>0</v>
      </c>
      <c r="JKI31" s="43">
        <v>7.33</v>
      </c>
      <c r="JKJ31" s="43">
        <v>0</v>
      </c>
      <c r="JKK31" s="43">
        <v>7.44</v>
      </c>
      <c r="JKL31" s="43">
        <v>0</v>
      </c>
      <c r="JKM31" s="43">
        <v>7.3</v>
      </c>
      <c r="JKN31" s="43">
        <v>0</v>
      </c>
      <c r="JKO31" s="43">
        <v>-0.71</v>
      </c>
      <c r="JKP31" s="43">
        <v>0</v>
      </c>
      <c r="JKQ31" s="43">
        <v>-0.59</v>
      </c>
      <c r="JKR31" s="43">
        <v>0</v>
      </c>
      <c r="JKS31" s="43">
        <v>-0.47</v>
      </c>
      <c r="JKT31" s="43">
        <v>0</v>
      </c>
      <c r="JKU31" s="43">
        <v>-0.63</v>
      </c>
      <c r="JKV31" s="43">
        <v>0</v>
      </c>
      <c r="JKW31" s="43">
        <v>-0.63</v>
      </c>
      <c r="JKX31" s="43">
        <v>0</v>
      </c>
      <c r="JKY31" s="43">
        <v>-0.39</v>
      </c>
      <c r="JKZ31" s="43">
        <v>0</v>
      </c>
      <c r="JLA31" s="43">
        <v>-0.87</v>
      </c>
      <c r="JLB31" s="43">
        <v>0</v>
      </c>
      <c r="JLC31" s="43">
        <v>-0.53</v>
      </c>
      <c r="JLD31" s="43">
        <v>0</v>
      </c>
      <c r="JLE31" s="43">
        <v>-0.57999999999999996</v>
      </c>
      <c r="JLF31" s="43">
        <v>0</v>
      </c>
      <c r="JLG31" s="43">
        <v>-0.59</v>
      </c>
      <c r="JLH31" s="43">
        <v>0</v>
      </c>
      <c r="JLI31" s="43">
        <v>-0.38</v>
      </c>
      <c r="JLJ31" s="43">
        <v>0</v>
      </c>
      <c r="JLK31" s="43">
        <v>-0.92</v>
      </c>
      <c r="JLL31" s="43">
        <v>0</v>
      </c>
      <c r="JLM31" s="43">
        <v>-0.5</v>
      </c>
      <c r="JLN31" s="43">
        <v>0</v>
      </c>
      <c r="JLO31" s="43">
        <v>-0.69</v>
      </c>
      <c r="JLP31" s="43">
        <v>0</v>
      </c>
      <c r="JLQ31" s="43">
        <v>-0.54</v>
      </c>
      <c r="JLR31" s="43">
        <v>0</v>
      </c>
      <c r="JLS31" s="43">
        <v>-0.54</v>
      </c>
      <c r="JLT31" s="43">
        <v>0</v>
      </c>
      <c r="JLU31" s="43">
        <v>-0.54</v>
      </c>
      <c r="JLV31" s="43">
        <v>0</v>
      </c>
      <c r="JLW31" s="43">
        <v>-0.63</v>
      </c>
      <c r="JLX31" s="43">
        <v>0</v>
      </c>
      <c r="JLY31" s="43">
        <v>-0.8</v>
      </c>
      <c r="JLZ31" s="43">
        <v>0</v>
      </c>
      <c r="JMA31" s="43">
        <v>-0.36</v>
      </c>
      <c r="JMB31" s="43">
        <v>0</v>
      </c>
      <c r="JMC31" s="43">
        <v>-0.39</v>
      </c>
      <c r="JMD31" s="43">
        <v>0</v>
      </c>
      <c r="JME31" s="43">
        <v>-0.36</v>
      </c>
      <c r="JMF31" s="43">
        <v>0</v>
      </c>
      <c r="JMG31" s="43">
        <v>-0.52</v>
      </c>
      <c r="JMH31" s="43">
        <v>0</v>
      </c>
      <c r="JMI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17</v>
      </c>
      <c r="JMP31" s="43">
        <v>0</v>
      </c>
      <c r="JMQ31" s="43">
        <v>98</v>
      </c>
      <c r="JMR31" s="43">
        <v>97.5</v>
      </c>
      <c r="JMS31" s="43">
        <v>97</v>
      </c>
      <c r="JMT31" s="43">
        <v>0</v>
      </c>
      <c r="JMU31" s="43">
        <v>0</v>
      </c>
      <c r="JMV31" s="43">
        <v>15.2</v>
      </c>
      <c r="JMW31" s="43">
        <v>14.5</v>
      </c>
      <c r="JMX31" s="43">
        <v>0</v>
      </c>
      <c r="JMY31" s="43">
        <v>14.6</v>
      </c>
      <c r="JMZ31" s="43">
        <v>0</v>
      </c>
      <c r="JNA31" s="43">
        <v>0</v>
      </c>
      <c r="JNB31" s="43">
        <v>0</v>
      </c>
      <c r="JNC31" s="43">
        <v>5.26</v>
      </c>
      <c r="JNE31" s="112">
        <v>0</v>
      </c>
      <c r="JNF31" s="112">
        <v>0</v>
      </c>
      <c r="JNG31" s="112">
        <v>0</v>
      </c>
      <c r="JNH31" s="112">
        <v>0</v>
      </c>
      <c r="JNJ31" s="112">
        <v>98</v>
      </c>
      <c r="JNK31" s="112">
        <v>98</v>
      </c>
      <c r="JNL31" s="112">
        <v>98</v>
      </c>
      <c r="JNM31" s="112">
        <v>98</v>
      </c>
      <c r="JNN31" s="112">
        <v>15.2</v>
      </c>
      <c r="JNO31" s="112">
        <v>15.2</v>
      </c>
      <c r="JNP31" s="112">
        <v>15.2</v>
      </c>
      <c r="JNQ31" s="112">
        <v>15.2</v>
      </c>
      <c r="JNS31" s="112">
        <v>1500</v>
      </c>
      <c r="JNT31" s="112">
        <v>1499</v>
      </c>
      <c r="JNV31" s="112">
        <v>52.3</v>
      </c>
      <c r="JNY31" s="112">
        <v>0</v>
      </c>
      <c r="JNZ31" s="112">
        <v>0</v>
      </c>
      <c r="JOA31" s="112" t="s">
        <v>4</v>
      </c>
    </row>
    <row r="32" spans="1:6089 6180:7151" ht="15" customHeight="1" x14ac:dyDescent="0.2">
      <c r="A32" s="205">
        <v>27</v>
      </c>
      <c r="F32" s="43" t="s">
        <v>8246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5.57</v>
      </c>
      <c r="O32" s="43">
        <v>0</v>
      </c>
      <c r="P32" s="43">
        <v>0</v>
      </c>
      <c r="Q32" s="43">
        <v>0</v>
      </c>
      <c r="R32" s="43">
        <v>-1399</v>
      </c>
      <c r="S32" s="43">
        <v>0</v>
      </c>
      <c r="T32" s="43">
        <v>6.45</v>
      </c>
      <c r="U32" s="43">
        <v>0</v>
      </c>
      <c r="V32" s="43">
        <v>4.2300000000000004</v>
      </c>
      <c r="W32" s="43">
        <v>4.18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4.72</v>
      </c>
      <c r="AH32" s="43">
        <v>6.09</v>
      </c>
      <c r="AI32" s="43">
        <v>4.71</v>
      </c>
      <c r="AJ32" s="43">
        <v>0</v>
      </c>
      <c r="AK32" s="43">
        <v>0</v>
      </c>
      <c r="AL32" s="43">
        <v>0</v>
      </c>
      <c r="AM32" s="43" t="s">
        <v>8125</v>
      </c>
      <c r="AN32" s="43">
        <v>5993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18066</v>
      </c>
      <c r="CI32" s="43">
        <v>0</v>
      </c>
      <c r="CJ32" s="43">
        <v>0</v>
      </c>
      <c r="CK32" s="43">
        <v>0</v>
      </c>
      <c r="CL32" s="43">
        <v>0</v>
      </c>
      <c r="CM32" s="43">
        <v>-5602</v>
      </c>
      <c r="CN32" s="43">
        <v>0</v>
      </c>
      <c r="CO32" s="43">
        <v>-1357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0.17</v>
      </c>
      <c r="EV32" s="43">
        <v>0.1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68</v>
      </c>
      <c r="FL32" s="43">
        <v>68</v>
      </c>
      <c r="FM32" s="43">
        <v>68</v>
      </c>
      <c r="FN32" s="43">
        <v>68</v>
      </c>
      <c r="FO32" s="43">
        <v>498950</v>
      </c>
      <c r="FP32" s="43">
        <v>598950</v>
      </c>
      <c r="FQ32" s="43">
        <v>698950</v>
      </c>
      <c r="FR32" s="43">
        <v>798950</v>
      </c>
      <c r="FS32" s="43">
        <v>8279</v>
      </c>
      <c r="FT32" s="43">
        <v>24708</v>
      </c>
      <c r="FU32" s="43">
        <v>24708</v>
      </c>
      <c r="FW32" s="43">
        <v>224</v>
      </c>
      <c r="FY32" s="43">
        <v>52</v>
      </c>
      <c r="FZ32" s="43">
        <v>35.1</v>
      </c>
      <c r="GA32" s="43">
        <v>70</v>
      </c>
      <c r="GB32" s="43">
        <v>68.3</v>
      </c>
      <c r="GC32" s="43">
        <v>100</v>
      </c>
      <c r="GD32" s="43">
        <v>68</v>
      </c>
      <c r="GE32" s="43">
        <v>67.900000000000006</v>
      </c>
      <c r="GF32" s="43">
        <v>71.3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52</v>
      </c>
      <c r="GR32" s="43">
        <v>100</v>
      </c>
      <c r="GS32" s="43">
        <v>83.8</v>
      </c>
      <c r="GT32" s="43">
        <v>83.8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6.61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1050</v>
      </c>
      <c r="TF32" s="43">
        <v>0</v>
      </c>
      <c r="TG32" s="43">
        <v>0</v>
      </c>
      <c r="TH32" s="43">
        <v>0</v>
      </c>
      <c r="TI32" s="43">
        <v>0</v>
      </c>
      <c r="TJ32" s="43">
        <v>40853</v>
      </c>
      <c r="TK32" s="43">
        <v>41341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538</v>
      </c>
      <c r="TS32" s="43">
        <v>539</v>
      </c>
      <c r="TT32" s="43">
        <v>539</v>
      </c>
      <c r="TU32" s="43">
        <v>543</v>
      </c>
      <c r="TV32" s="43">
        <v>542</v>
      </c>
      <c r="TW32" s="43">
        <v>541</v>
      </c>
      <c r="TX32" s="43">
        <v>544</v>
      </c>
      <c r="TY32" s="43">
        <v>543</v>
      </c>
      <c r="TZ32" s="43">
        <v>546</v>
      </c>
      <c r="UA32" s="43">
        <v>546</v>
      </c>
      <c r="UB32" s="43">
        <v>541</v>
      </c>
      <c r="UC32" s="43">
        <v>539</v>
      </c>
      <c r="UD32" s="43">
        <v>537</v>
      </c>
      <c r="UE32" s="43">
        <v>540</v>
      </c>
      <c r="UF32" s="43">
        <v>542</v>
      </c>
      <c r="UG32" s="43">
        <v>543</v>
      </c>
      <c r="UH32" s="43">
        <v>543</v>
      </c>
      <c r="UI32" s="43">
        <v>541</v>
      </c>
      <c r="UJ32" s="43">
        <v>541</v>
      </c>
      <c r="UK32" s="43">
        <v>541</v>
      </c>
      <c r="UL32" s="43">
        <v>542</v>
      </c>
      <c r="UM32" s="43">
        <v>543</v>
      </c>
      <c r="UN32" s="43">
        <v>543</v>
      </c>
      <c r="UO32" s="43">
        <v>543</v>
      </c>
      <c r="UP32" s="43">
        <v>541</v>
      </c>
      <c r="UQ32" s="43">
        <v>542</v>
      </c>
      <c r="UR32" s="43">
        <v>546</v>
      </c>
      <c r="US32" s="43">
        <v>547</v>
      </c>
      <c r="UT32" s="43">
        <v>537</v>
      </c>
      <c r="UU32" s="43">
        <v>537</v>
      </c>
      <c r="UV32" s="43">
        <v>0</v>
      </c>
      <c r="UW32" s="43">
        <v>0</v>
      </c>
      <c r="UX32" s="43">
        <v>346</v>
      </c>
      <c r="UY32" s="43">
        <v>349</v>
      </c>
      <c r="UZ32" s="43">
        <v>345</v>
      </c>
      <c r="VA32" s="43">
        <v>10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48.6</v>
      </c>
      <c r="XO32" s="43">
        <v>37.299999999999997</v>
      </c>
      <c r="XR32" s="43">
        <v>84.8</v>
      </c>
      <c r="XS32" s="43">
        <v>85.8</v>
      </c>
      <c r="XT32" s="43">
        <v>85.6</v>
      </c>
      <c r="XU32" s="43">
        <v>29</v>
      </c>
      <c r="XZ32" s="43">
        <v>7257</v>
      </c>
      <c r="YC32" s="43">
        <v>4415</v>
      </c>
      <c r="YD32" s="43">
        <v>0.95399999999999996</v>
      </c>
      <c r="YE32" s="43">
        <v>50.03</v>
      </c>
      <c r="YF32" s="43">
        <v>0</v>
      </c>
      <c r="YG32" s="43">
        <v>10138</v>
      </c>
      <c r="YH32" s="43">
        <v>5855</v>
      </c>
      <c r="YI32" s="43">
        <v>10137</v>
      </c>
      <c r="YJ32" s="43">
        <v>5855</v>
      </c>
      <c r="YK32" s="43">
        <v>10142</v>
      </c>
      <c r="YL32" s="43">
        <v>5852</v>
      </c>
      <c r="YM32" s="43">
        <v>10110</v>
      </c>
      <c r="YN32" s="43">
        <v>5834</v>
      </c>
      <c r="YO32" s="43">
        <v>10088</v>
      </c>
      <c r="YP32" s="43">
        <v>5832</v>
      </c>
      <c r="YQ32" s="43">
        <v>10112</v>
      </c>
      <c r="YR32" s="43">
        <v>5827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2.25</v>
      </c>
      <c r="YZ32" s="43">
        <v>-40.200000000000003</v>
      </c>
      <c r="ZA32" s="43">
        <v>4</v>
      </c>
      <c r="ZB32" s="43">
        <v>0.71</v>
      </c>
      <c r="ZD32" s="43">
        <v>0</v>
      </c>
      <c r="ZE32" s="43">
        <v>83.8</v>
      </c>
      <c r="ZF32" s="43">
        <v>72.7</v>
      </c>
      <c r="ZG32" s="43">
        <v>0</v>
      </c>
      <c r="ZH32" s="43">
        <v>68.3</v>
      </c>
      <c r="ZI32" s="43">
        <v>67.900000000000006</v>
      </c>
      <c r="ZJ32" s="43">
        <v>68.099999999999994</v>
      </c>
      <c r="ZK32" s="43">
        <v>4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60.7</v>
      </c>
      <c r="AAN32" s="43">
        <v>67.2</v>
      </c>
      <c r="AAO32" s="43">
        <v>70.2</v>
      </c>
      <c r="AAP32" s="43">
        <v>69.5</v>
      </c>
      <c r="AAQ32" s="43">
        <v>63.8</v>
      </c>
      <c r="AAR32" s="43">
        <v>70</v>
      </c>
      <c r="AAS32" s="43">
        <v>72.2</v>
      </c>
      <c r="AAT32" s="43">
        <v>78.2</v>
      </c>
      <c r="AAU32" s="43">
        <v>76.7</v>
      </c>
      <c r="AAV32" s="43">
        <v>61.7</v>
      </c>
      <c r="AAW32" s="43">
        <v>65.2</v>
      </c>
      <c r="AAX32" s="43">
        <v>68.2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8310.2000000000007</v>
      </c>
      <c r="ACJ32" s="43">
        <v>8310.2999999999993</v>
      </c>
      <c r="ACK32" s="43">
        <v>8310.2999999999993</v>
      </c>
      <c r="ACL32" s="43">
        <v>8310.2999999999993</v>
      </c>
      <c r="ACM32" s="43">
        <v>8310.2000000000007</v>
      </c>
      <c r="ACN32" s="43">
        <v>8310.2000000000007</v>
      </c>
      <c r="ACO32" s="43">
        <v>8309.9</v>
      </c>
      <c r="ACP32" s="43">
        <v>8470.7999999999993</v>
      </c>
      <c r="ACQ32" s="43">
        <v>3986.1</v>
      </c>
      <c r="ACR32" s="43">
        <v>8306.2999999999993</v>
      </c>
      <c r="ACS32" s="43">
        <v>8310.2000000000007</v>
      </c>
      <c r="ACT32" s="43">
        <v>8310.2000000000007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-9.6</v>
      </c>
      <c r="AGO32" s="43">
        <v>-9.6</v>
      </c>
      <c r="AGP32" s="43">
        <v>-9.6</v>
      </c>
      <c r="AGQ32" s="43">
        <v>-9.6</v>
      </c>
      <c r="AGR32" s="43">
        <v>-9.6</v>
      </c>
      <c r="AGS32" s="43">
        <v>-9.6</v>
      </c>
      <c r="AGT32" s="43">
        <v>-9.6</v>
      </c>
      <c r="AGU32" s="43">
        <v>-9.6</v>
      </c>
      <c r="AGV32" s="43">
        <v>-9.6</v>
      </c>
      <c r="AGW32" s="43">
        <v>-9.6</v>
      </c>
      <c r="AGX32" s="43">
        <v>-9.6</v>
      </c>
      <c r="AGY32" s="43">
        <v>-9.6</v>
      </c>
      <c r="AGZ32" s="43">
        <v>-9.6</v>
      </c>
      <c r="AHA32" s="43">
        <v>-9.6</v>
      </c>
      <c r="AHB32" s="43">
        <v>-9.6</v>
      </c>
      <c r="AHC32" s="43">
        <v>-9.6</v>
      </c>
      <c r="AHD32" s="43">
        <v>-9.5</v>
      </c>
      <c r="AHE32" s="43">
        <v>-9.6</v>
      </c>
      <c r="AHF32" s="43">
        <v>-9.6</v>
      </c>
      <c r="AHG32" s="43">
        <v>-9.6</v>
      </c>
      <c r="AHH32" s="43">
        <v>-9.6</v>
      </c>
      <c r="AHI32" s="43">
        <v>-9.6</v>
      </c>
      <c r="AHJ32" s="43">
        <v>-9.6</v>
      </c>
      <c r="AHK32" s="43">
        <v>-9.6</v>
      </c>
      <c r="AHL32" s="43">
        <v>253</v>
      </c>
      <c r="AHM32" s="43">
        <v>220</v>
      </c>
      <c r="AHN32" s="43">
        <v>126</v>
      </c>
      <c r="AHO32" s="43">
        <v>126</v>
      </c>
      <c r="AHP32" s="43">
        <v>110</v>
      </c>
      <c r="AHQ32" s="43">
        <v>300</v>
      </c>
      <c r="AHR32" s="43">
        <v>220</v>
      </c>
      <c r="AHS32" s="43">
        <v>141</v>
      </c>
      <c r="AHT32" s="43">
        <v>141</v>
      </c>
      <c r="AHU32" s="43">
        <v>94</v>
      </c>
      <c r="AHV32" s="43">
        <v>158</v>
      </c>
      <c r="AHW32" s="43">
        <v>205</v>
      </c>
      <c r="AHX32" s="43">
        <v>158</v>
      </c>
      <c r="AHY32" s="43">
        <v>158</v>
      </c>
      <c r="AHZ32" s="43">
        <v>158</v>
      </c>
      <c r="AIA32" s="43">
        <v>300</v>
      </c>
      <c r="AIB32" s="43">
        <v>174</v>
      </c>
      <c r="AIC32" s="43">
        <v>158</v>
      </c>
      <c r="AID32" s="43">
        <v>269</v>
      </c>
      <c r="AIE32" s="43">
        <v>94</v>
      </c>
      <c r="AIF32" s="43">
        <v>269</v>
      </c>
      <c r="AIG32" s="43">
        <v>253</v>
      </c>
      <c r="AIH32" s="43">
        <v>205</v>
      </c>
      <c r="AII32" s="43">
        <v>158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244</v>
      </c>
      <c r="AKN32" s="43">
        <v>256</v>
      </c>
      <c r="AKO32" s="43">
        <v>439</v>
      </c>
      <c r="AKP32" s="43">
        <v>366</v>
      </c>
      <c r="AKQ32" s="43">
        <v>317</v>
      </c>
      <c r="AKR32" s="43">
        <v>280</v>
      </c>
      <c r="AKS32" s="43">
        <v>354</v>
      </c>
      <c r="AKT32" s="43">
        <v>500</v>
      </c>
      <c r="AKU32" s="43">
        <v>378</v>
      </c>
      <c r="AKV32" s="43">
        <v>293</v>
      </c>
      <c r="AKW32" s="43">
        <v>317</v>
      </c>
      <c r="AKX32" s="43">
        <v>463</v>
      </c>
      <c r="AKY32" s="43">
        <v>244</v>
      </c>
      <c r="AKZ32" s="43">
        <v>439</v>
      </c>
      <c r="ALA32" s="43">
        <v>244</v>
      </c>
      <c r="ALB32" s="43">
        <v>341</v>
      </c>
      <c r="ALC32" s="43">
        <v>329</v>
      </c>
      <c r="ALD32" s="43">
        <v>317</v>
      </c>
      <c r="ALE32" s="43">
        <v>317</v>
      </c>
      <c r="ALF32" s="43">
        <v>378</v>
      </c>
      <c r="ALG32" s="43">
        <v>280</v>
      </c>
      <c r="ALH32" s="43">
        <v>390</v>
      </c>
      <c r="ALI32" s="43">
        <v>329</v>
      </c>
      <c r="ALJ32" s="43">
        <v>256</v>
      </c>
      <c r="ALK32" s="43">
        <v>-2E-3</v>
      </c>
      <c r="ALL32" s="43">
        <v>5.58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33946.400000000001</v>
      </c>
      <c r="APJ32" s="43">
        <v>0</v>
      </c>
      <c r="APK32" s="43">
        <v>10796.4</v>
      </c>
      <c r="APL32" s="43">
        <v>0</v>
      </c>
      <c r="APM32" s="43">
        <v>261</v>
      </c>
      <c r="APN32" s="43">
        <v>0.02</v>
      </c>
      <c r="APO32" s="43">
        <v>0</v>
      </c>
      <c r="APP32" s="43">
        <v>1376</v>
      </c>
      <c r="APQ32" s="43">
        <v>1.1000000000000001</v>
      </c>
      <c r="APR32" s="43">
        <v>0</v>
      </c>
      <c r="APS32" s="43">
        <v>10107</v>
      </c>
      <c r="APT32" s="43" t="s">
        <v>7656</v>
      </c>
      <c r="APU32" s="43" t="s">
        <v>7657</v>
      </c>
      <c r="APV32" s="43" t="s">
        <v>7658</v>
      </c>
      <c r="APW32" s="43" t="s">
        <v>7659</v>
      </c>
      <c r="APX32" s="43" t="s">
        <v>7660</v>
      </c>
      <c r="APY32" s="43" t="s">
        <v>7661</v>
      </c>
      <c r="APZ32" s="43" t="s">
        <v>8126</v>
      </c>
      <c r="AQA32" s="43" t="s">
        <v>8127</v>
      </c>
      <c r="AQB32" s="43" t="s">
        <v>7664</v>
      </c>
      <c r="AQC32" s="43" t="s">
        <v>8128</v>
      </c>
      <c r="AQD32" s="43" t="s">
        <v>7666</v>
      </c>
      <c r="AQE32" s="43" t="s">
        <v>7666</v>
      </c>
      <c r="AQF32" s="43" t="s">
        <v>7667</v>
      </c>
      <c r="AQG32" s="43" t="s">
        <v>7668</v>
      </c>
      <c r="AQH32" s="43" t="s">
        <v>7677</v>
      </c>
      <c r="AQI32" s="43" t="s">
        <v>7669</v>
      </c>
      <c r="AQJ32" s="43" t="s">
        <v>7670</v>
      </c>
      <c r="AQK32" s="43" t="s">
        <v>7660</v>
      </c>
      <c r="AQL32" s="43" t="s">
        <v>7660</v>
      </c>
      <c r="AQM32" s="43" t="s">
        <v>7666</v>
      </c>
      <c r="AQN32" s="43" t="s">
        <v>7658</v>
      </c>
      <c r="AQO32" s="43" t="s">
        <v>7660</v>
      </c>
      <c r="AQP32" s="43" t="s">
        <v>7671</v>
      </c>
      <c r="AQQ32" s="43" t="s">
        <v>7672</v>
      </c>
      <c r="AQR32" s="43" t="s">
        <v>7660</v>
      </c>
      <c r="AQS32" s="43" t="s">
        <v>8127</v>
      </c>
      <c r="AQT32" s="43" t="s">
        <v>7673</v>
      </c>
      <c r="AQU32" s="43" t="s">
        <v>7660</v>
      </c>
      <c r="AQV32" s="43" t="s">
        <v>7666</v>
      </c>
      <c r="AQW32" s="43" t="s">
        <v>7674</v>
      </c>
      <c r="AQX32" s="43" t="s">
        <v>18</v>
      </c>
      <c r="AQY32" s="43">
        <v>19.8</v>
      </c>
      <c r="AQZ32" s="43">
        <v>19.600000000000001</v>
      </c>
      <c r="ARA32" s="43">
        <v>19.100000000000001</v>
      </c>
      <c r="ARB32" s="43">
        <v>21.7</v>
      </c>
      <c r="ARC32" s="43">
        <v>18.899999999999999</v>
      </c>
      <c r="ARD32" s="43">
        <v>20</v>
      </c>
      <c r="ARE32" s="43">
        <v>18.899999999999999</v>
      </c>
      <c r="ARF32" s="43">
        <v>18.8</v>
      </c>
      <c r="ARG32" s="43">
        <v>19.5</v>
      </c>
      <c r="ARH32" s="43">
        <v>22.7</v>
      </c>
      <c r="ARI32" s="43">
        <v>18.399999999999999</v>
      </c>
      <c r="ARJ32" s="43">
        <v>20.6</v>
      </c>
      <c r="ARK32" s="43">
        <v>22.1</v>
      </c>
      <c r="ARL32" s="43">
        <v>20.2</v>
      </c>
      <c r="ARM32" s="43">
        <v>19.600000000000001</v>
      </c>
      <c r="ARN32" s="43">
        <v>19.5</v>
      </c>
      <c r="ARO32" s="43">
        <v>19.600000000000001</v>
      </c>
      <c r="ARP32" s="43">
        <v>19.2</v>
      </c>
      <c r="ARQ32" s="43">
        <v>21.1</v>
      </c>
      <c r="ARR32" s="43">
        <v>18.7</v>
      </c>
      <c r="ARS32" s="43">
        <v>19.7</v>
      </c>
      <c r="ART32" s="43">
        <v>18.8</v>
      </c>
      <c r="ARU32" s="43">
        <v>19.7</v>
      </c>
      <c r="ARV32" s="43">
        <v>20.399999999999999</v>
      </c>
      <c r="ARW32" s="43">
        <v>20.5</v>
      </c>
      <c r="ARX32" s="43">
        <v>22.6</v>
      </c>
      <c r="ARY32" s="43">
        <v>18.399999999999999</v>
      </c>
      <c r="ARZ32" s="43">
        <v>1636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7675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50.03</v>
      </c>
      <c r="AVO32" s="43">
        <v>50.03</v>
      </c>
      <c r="AVP32" s="43">
        <v>0</v>
      </c>
      <c r="AVQ32" s="43">
        <v>50.03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98.4</v>
      </c>
      <c r="HCZ32" s="43">
        <v>92.4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4194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2.71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422.7</v>
      </c>
      <c r="IUJ32" s="43">
        <v>4.8</v>
      </c>
      <c r="IUK32" s="43">
        <v>-40.119999999999997</v>
      </c>
      <c r="IUL32" s="43">
        <v>4</v>
      </c>
      <c r="IUN32" s="43">
        <v>0.71372727272727277</v>
      </c>
      <c r="IUO32" s="43">
        <v>0</v>
      </c>
      <c r="IUP32" s="43">
        <v>0.56000000000000005</v>
      </c>
      <c r="IUQ32" s="43">
        <v>4199</v>
      </c>
      <c r="IUR32" s="43">
        <v>0</v>
      </c>
      <c r="IUS32" s="43">
        <v>0</v>
      </c>
      <c r="IUT32" s="43">
        <v>2.2000000000000002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378</v>
      </c>
      <c r="IVA32" s="43">
        <v>0</v>
      </c>
      <c r="IVB32" s="43">
        <v>0</v>
      </c>
      <c r="IVC32" s="43">
        <v>141</v>
      </c>
      <c r="IVD32" s="43">
        <v>0</v>
      </c>
      <c r="IVE32" s="43">
        <v>0</v>
      </c>
      <c r="IVF32" s="43">
        <v>31</v>
      </c>
      <c r="IVG32" s="43">
        <v>0</v>
      </c>
      <c r="IVH32" s="43">
        <v>0</v>
      </c>
      <c r="IVI32" s="43">
        <v>577</v>
      </c>
      <c r="IVJ32" s="43">
        <v>576</v>
      </c>
      <c r="IVK32" s="43">
        <v>198</v>
      </c>
      <c r="IVL32" s="43">
        <v>0</v>
      </c>
      <c r="IVM32" s="43">
        <v>0</v>
      </c>
      <c r="IVN32" s="43">
        <v>26</v>
      </c>
      <c r="IVO32" s="43">
        <v>0</v>
      </c>
      <c r="IVP32" s="43">
        <v>69.28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366</v>
      </c>
      <c r="IWP32" s="43">
        <v>365</v>
      </c>
      <c r="IWQ32" s="43">
        <v>0</v>
      </c>
      <c r="IWR32" s="43">
        <v>372</v>
      </c>
      <c r="IWS32" s="43">
        <v>375</v>
      </c>
      <c r="IWT32" s="43">
        <v>369</v>
      </c>
      <c r="IWU32" s="43">
        <v>369</v>
      </c>
      <c r="IWV32" s="43">
        <v>367</v>
      </c>
      <c r="IWW32" s="43">
        <v>0</v>
      </c>
      <c r="IWX32" s="43">
        <v>366</v>
      </c>
      <c r="IWY32" s="43">
        <v>370</v>
      </c>
      <c r="IWZ32" s="43">
        <v>371</v>
      </c>
      <c r="IXA32" s="43">
        <v>0</v>
      </c>
      <c r="IXB32" s="43">
        <v>368</v>
      </c>
      <c r="IXC32" s="43">
        <v>0</v>
      </c>
      <c r="IXD32" s="43">
        <v>366</v>
      </c>
      <c r="IXE32" s="43">
        <v>374</v>
      </c>
      <c r="IXF32" s="43">
        <v>0</v>
      </c>
      <c r="IXG32" s="43">
        <v>0</v>
      </c>
      <c r="IXH32" s="43">
        <v>370</v>
      </c>
      <c r="IXI32" s="43">
        <v>363</v>
      </c>
      <c r="IXJ32" s="43">
        <v>370</v>
      </c>
      <c r="IXK32" s="43">
        <v>0</v>
      </c>
      <c r="IXL32" s="43">
        <v>370</v>
      </c>
      <c r="IXM32" s="43">
        <v>494</v>
      </c>
      <c r="IXN32" s="43">
        <v>496</v>
      </c>
      <c r="IXO32" s="43">
        <v>495</v>
      </c>
      <c r="IXP32" s="43">
        <v>496</v>
      </c>
      <c r="IXQ32" s="43">
        <v>495</v>
      </c>
      <c r="IXR32" s="43">
        <v>496</v>
      </c>
      <c r="IXS32" s="43">
        <v>496</v>
      </c>
      <c r="IXT32" s="43">
        <v>496</v>
      </c>
      <c r="IXU32" s="43">
        <v>497</v>
      </c>
      <c r="IXV32" s="43">
        <v>496</v>
      </c>
      <c r="IXW32" s="43">
        <v>497</v>
      </c>
      <c r="IXX32" s="43">
        <v>496</v>
      </c>
      <c r="IXY32" s="43">
        <v>496</v>
      </c>
      <c r="IXZ32" s="43">
        <v>497</v>
      </c>
      <c r="IYA32" s="43">
        <v>497</v>
      </c>
      <c r="IYB32" s="43">
        <v>496</v>
      </c>
      <c r="IYC32" s="43">
        <v>496</v>
      </c>
      <c r="IYD32" s="43">
        <v>495</v>
      </c>
      <c r="IYE32" s="43">
        <v>496</v>
      </c>
      <c r="IYF32" s="43">
        <v>496</v>
      </c>
      <c r="IYG32" s="43">
        <v>493</v>
      </c>
      <c r="IYH32" s="43">
        <v>496</v>
      </c>
      <c r="IYI32" s="43">
        <v>495</v>
      </c>
      <c r="IYJ32" s="43">
        <v>500</v>
      </c>
      <c r="IYL32" s="43" t="s">
        <v>7676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40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IZH32" s="43">
        <v>33.200000000000003</v>
      </c>
      <c r="IZI32" s="43">
        <v>32.700000000000003</v>
      </c>
      <c r="IZJ32" s="43">
        <v>18.500970806501925</v>
      </c>
      <c r="IZK32" s="43">
        <v>29.9</v>
      </c>
      <c r="IZL32" s="43">
        <v>31.1</v>
      </c>
      <c r="IZM32" s="43">
        <v>34.599045121554084</v>
      </c>
      <c r="IZN32" s="43">
        <v>23.300479165251804</v>
      </c>
      <c r="IZO32" s="43">
        <v>27.50083878053864</v>
      </c>
      <c r="IZP32" s="43">
        <v>32.700000000000003</v>
      </c>
      <c r="IZQ32" s="43">
        <v>19.300888157871956</v>
      </c>
      <c r="IZR32" s="43">
        <v>27.551046053761432</v>
      </c>
      <c r="IZS32" s="43">
        <v>34.69913177497429</v>
      </c>
      <c r="IZT32" s="43">
        <v>29.4</v>
      </c>
      <c r="IZU32" s="43">
        <v>26.400492132459803</v>
      </c>
      <c r="IZV32" s="43">
        <v>31.715979856171614</v>
      </c>
      <c r="IZW32" s="43">
        <v>31.298950693240226</v>
      </c>
      <c r="IZX32" s="43">
        <v>28.599012012517591</v>
      </c>
      <c r="IZY32" s="43">
        <v>30.05</v>
      </c>
      <c r="IZZ32" s="43">
        <v>30.651044796727479</v>
      </c>
      <c r="JAA32" s="43">
        <v>32.799136514496347</v>
      </c>
      <c r="JAB32" s="43">
        <v>25.7</v>
      </c>
      <c r="JAC32" s="43">
        <v>30.2</v>
      </c>
      <c r="JAD32" s="43">
        <v>32.546270959811885</v>
      </c>
      <c r="JAE32" s="43">
        <v>32.72139116598467</v>
      </c>
      <c r="JAF32" s="43">
        <v>999</v>
      </c>
      <c r="JAG32" s="43">
        <v>1139</v>
      </c>
      <c r="JAH32" s="43">
        <v>840</v>
      </c>
      <c r="JAI32" s="43">
        <v>1139</v>
      </c>
      <c r="JAJ32" s="43">
        <v>1055</v>
      </c>
      <c r="JAK32" s="43">
        <v>1158</v>
      </c>
      <c r="JAL32" s="43">
        <v>1092</v>
      </c>
      <c r="JAM32" s="43">
        <v>1012</v>
      </c>
      <c r="JAN32" s="43">
        <v>705</v>
      </c>
      <c r="JAO32" s="43">
        <v>1242</v>
      </c>
      <c r="JAP32" s="43">
        <v>965</v>
      </c>
      <c r="JAQ32" s="43">
        <v>802</v>
      </c>
      <c r="JAR32" s="43">
        <v>965</v>
      </c>
      <c r="JAS32" s="43">
        <v>1054</v>
      </c>
      <c r="JAT32" s="43">
        <v>1141</v>
      </c>
      <c r="JAU32" s="43">
        <v>1115</v>
      </c>
      <c r="JAV32" s="43">
        <v>1139</v>
      </c>
      <c r="JAW32" s="43">
        <v>872</v>
      </c>
      <c r="JAX32" s="43">
        <v>1107</v>
      </c>
      <c r="JAY32" s="43">
        <v>1014</v>
      </c>
      <c r="JAZ32" s="43">
        <v>1277</v>
      </c>
      <c r="JBA32" s="43">
        <v>1028</v>
      </c>
      <c r="JBB32" s="43">
        <v>967</v>
      </c>
      <c r="JBC32" s="43">
        <v>868</v>
      </c>
      <c r="JBE32" s="43">
        <v>0</v>
      </c>
      <c r="JBF32" s="43">
        <v>1</v>
      </c>
      <c r="JBR32" s="43">
        <v>68.2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68</v>
      </c>
      <c r="JBZ32" s="43">
        <v>0</v>
      </c>
      <c r="JCA32" s="43">
        <v>0</v>
      </c>
      <c r="JCB32" s="43">
        <v>0</v>
      </c>
      <c r="JCC32" s="43">
        <v>253.3</v>
      </c>
      <c r="JCD32" s="43">
        <v>0</v>
      </c>
      <c r="JCE32" s="43">
        <v>0</v>
      </c>
      <c r="JCF32" s="43">
        <v>0</v>
      </c>
      <c r="JCG32" s="43">
        <v>1085</v>
      </c>
      <c r="JCH32" s="43">
        <v>0</v>
      </c>
      <c r="JCI32" s="43">
        <v>0</v>
      </c>
      <c r="JCJ32" s="43">
        <v>0</v>
      </c>
      <c r="JCK32" s="43">
        <v>15.3</v>
      </c>
      <c r="JCL32" s="43">
        <v>0</v>
      </c>
      <c r="JCM32" s="43">
        <v>0</v>
      </c>
      <c r="JCN32" s="43">
        <v>0</v>
      </c>
      <c r="JCO32" s="43">
        <v>2.0049999999999999</v>
      </c>
      <c r="JCS32" s="43">
        <v>30.7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1</v>
      </c>
      <c r="JDB32" s="43">
        <v>1</v>
      </c>
      <c r="JDC32" s="43">
        <v>2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S32" s="43">
        <v>1</v>
      </c>
      <c r="JEU32" s="43">
        <v>1</v>
      </c>
      <c r="JEW32" s="43">
        <v>1</v>
      </c>
      <c r="JEY32" s="43">
        <v>1</v>
      </c>
      <c r="JEZ32" s="43">
        <v>0</v>
      </c>
      <c r="JFA32" s="43">
        <v>7.64</v>
      </c>
      <c r="JFB32" s="43">
        <v>0</v>
      </c>
      <c r="JFC32" s="43">
        <v>7.43</v>
      </c>
      <c r="JFD32" s="43">
        <v>0</v>
      </c>
      <c r="JFE32" s="43">
        <v>7.62</v>
      </c>
      <c r="JFF32" s="43">
        <v>0</v>
      </c>
      <c r="JFG32" s="43">
        <v>7.61</v>
      </c>
      <c r="JFH32" s="43">
        <v>0</v>
      </c>
      <c r="JFI32" s="43">
        <v>7.35</v>
      </c>
      <c r="JFJ32" s="43">
        <v>0</v>
      </c>
      <c r="JFK32" s="43">
        <v>7.51</v>
      </c>
      <c r="JFL32" s="43">
        <v>0</v>
      </c>
      <c r="JFM32" s="43">
        <v>7.59</v>
      </c>
      <c r="JFN32" s="43">
        <v>0</v>
      </c>
      <c r="JFO32" s="43">
        <v>-0.32</v>
      </c>
      <c r="JFP32" s="43">
        <v>0</v>
      </c>
      <c r="JFQ32" s="43">
        <v>7.48</v>
      </c>
      <c r="JFR32" s="43">
        <v>0</v>
      </c>
      <c r="JFS32" s="43">
        <v>7.48</v>
      </c>
      <c r="JFT32" s="43">
        <v>0</v>
      </c>
      <c r="JFU32" s="43">
        <v>7.57</v>
      </c>
      <c r="JFV32" s="43">
        <v>0</v>
      </c>
      <c r="JFW32" s="43">
        <v>7.55</v>
      </c>
      <c r="JFX32" s="43">
        <v>0</v>
      </c>
      <c r="JFY32" s="43">
        <v>7.49</v>
      </c>
      <c r="JFZ32" s="43">
        <v>0</v>
      </c>
      <c r="JGA32" s="43">
        <v>7.37</v>
      </c>
      <c r="JGB32" s="43">
        <v>0</v>
      </c>
      <c r="JGC32" s="43">
        <v>7.98</v>
      </c>
      <c r="JGD32" s="43">
        <v>0</v>
      </c>
      <c r="JGE32" s="43">
        <v>7.51</v>
      </c>
      <c r="JGF32" s="43">
        <v>0</v>
      </c>
      <c r="JGG32" s="43">
        <v>7.48</v>
      </c>
      <c r="JGH32" s="43">
        <v>0</v>
      </c>
      <c r="JGI32" s="43">
        <v>7.4</v>
      </c>
      <c r="JGJ32" s="43">
        <v>0</v>
      </c>
      <c r="JGK32" s="43">
        <v>7.61</v>
      </c>
      <c r="JGL32" s="43">
        <v>0</v>
      </c>
      <c r="JGM32" s="43">
        <v>7.64</v>
      </c>
      <c r="JGN32" s="43">
        <v>0</v>
      </c>
      <c r="JGO32" s="43">
        <v>7.61</v>
      </c>
      <c r="JGP32" s="43">
        <v>0</v>
      </c>
      <c r="JGQ32" s="43">
        <v>7.84</v>
      </c>
      <c r="JGR32" s="43">
        <v>0</v>
      </c>
      <c r="JGS32" s="43">
        <v>7.35</v>
      </c>
      <c r="JGT32" s="43">
        <v>0</v>
      </c>
      <c r="JGU32" s="43">
        <v>7.56</v>
      </c>
      <c r="JGV32" s="43">
        <v>0</v>
      </c>
      <c r="JGW32" s="43">
        <v>-0.11</v>
      </c>
      <c r="JGX32" s="43">
        <v>0</v>
      </c>
      <c r="JGY32" s="43">
        <v>-7.0000000000000007E-2</v>
      </c>
      <c r="JGZ32" s="43">
        <v>0</v>
      </c>
      <c r="JHA32" s="43">
        <v>-0.15</v>
      </c>
      <c r="JHB32" s="43">
        <v>0</v>
      </c>
      <c r="JHC32" s="43">
        <v>-0.43</v>
      </c>
      <c r="JHD32" s="43">
        <v>0</v>
      </c>
      <c r="JHE32" s="43">
        <v>-0.41</v>
      </c>
      <c r="JHF32" s="43">
        <v>0</v>
      </c>
      <c r="JHG32" s="43">
        <v>0.01</v>
      </c>
      <c r="JHH32" s="43">
        <v>0</v>
      </c>
      <c r="JHI32" s="43">
        <v>-0.09</v>
      </c>
      <c r="JHJ32" s="43">
        <v>0</v>
      </c>
      <c r="JHK32" s="43">
        <v>-0.03</v>
      </c>
      <c r="JHL32" s="43">
        <v>0</v>
      </c>
      <c r="JHM32" s="43">
        <v>-0.51</v>
      </c>
      <c r="JHN32" s="43">
        <v>0</v>
      </c>
      <c r="JHO32" s="43">
        <v>-0.65</v>
      </c>
      <c r="JHP32" s="43">
        <v>0</v>
      </c>
      <c r="JHQ32" s="43">
        <v>-0.38</v>
      </c>
      <c r="JHR32" s="43">
        <v>0</v>
      </c>
      <c r="JHS32" s="43">
        <v>-0.25</v>
      </c>
      <c r="JHT32" s="43">
        <v>0</v>
      </c>
      <c r="JHU32" s="43">
        <v>0.33</v>
      </c>
      <c r="JHV32" s="43">
        <v>0</v>
      </c>
      <c r="JHW32" s="43">
        <v>-0.47</v>
      </c>
      <c r="JHX32" s="43">
        <v>0</v>
      </c>
      <c r="JHY32" s="43">
        <v>8.14</v>
      </c>
      <c r="JHZ32" s="43">
        <v>0</v>
      </c>
      <c r="JIA32" s="43">
        <v>-0.55000000000000004</v>
      </c>
      <c r="JIB32" s="43">
        <v>0</v>
      </c>
      <c r="JIC32" s="43">
        <v>-0.32</v>
      </c>
      <c r="JID32" s="43">
        <v>0</v>
      </c>
      <c r="JIE32" s="43">
        <v>-0.19</v>
      </c>
      <c r="JIF32" s="43">
        <v>0</v>
      </c>
      <c r="JIG32" s="43">
        <v>-0.12</v>
      </c>
      <c r="JIH32" s="43">
        <v>0</v>
      </c>
      <c r="JII32" s="43">
        <v>0.08</v>
      </c>
      <c r="JIJ32" s="43">
        <v>0</v>
      </c>
      <c r="JIK32" s="43">
        <v>-0.35</v>
      </c>
      <c r="JIL32" s="43">
        <v>0</v>
      </c>
      <c r="JIM32" s="43">
        <v>-0.1</v>
      </c>
      <c r="JIN32" s="43">
        <v>0</v>
      </c>
      <c r="JIO32" s="43">
        <v>7.78</v>
      </c>
      <c r="JIP32" s="43">
        <v>0</v>
      </c>
      <c r="JIQ32" s="43">
        <v>0.01</v>
      </c>
      <c r="JIR32" s="43">
        <v>0</v>
      </c>
      <c r="JIS32" s="43">
        <v>7.63</v>
      </c>
      <c r="JIT32" s="43">
        <v>0</v>
      </c>
      <c r="JIU32" s="43">
        <v>7.59</v>
      </c>
      <c r="JIV32" s="43">
        <v>0</v>
      </c>
      <c r="JIW32" s="43">
        <v>7.52</v>
      </c>
      <c r="JIX32" s="43">
        <v>0</v>
      </c>
      <c r="JIY32" s="43">
        <v>7.46</v>
      </c>
      <c r="JIZ32" s="43">
        <v>0</v>
      </c>
      <c r="JJA32" s="43">
        <v>7.42</v>
      </c>
      <c r="JJB32" s="43">
        <v>0</v>
      </c>
      <c r="JJC32" s="43">
        <v>7.33</v>
      </c>
      <c r="JJD32" s="43">
        <v>0</v>
      </c>
      <c r="JJE32" s="43">
        <v>7.39</v>
      </c>
      <c r="JJF32" s="43">
        <v>0</v>
      </c>
      <c r="JJG32" s="43">
        <v>7.68</v>
      </c>
      <c r="JJH32" s="43">
        <v>0</v>
      </c>
      <c r="JJI32" s="43">
        <v>7.35</v>
      </c>
      <c r="JJJ32" s="43">
        <v>0</v>
      </c>
      <c r="JJK32" s="43">
        <v>7.48</v>
      </c>
      <c r="JJL32" s="43">
        <v>0</v>
      </c>
      <c r="JJM32" s="43">
        <v>7.6</v>
      </c>
      <c r="JJN32" s="43">
        <v>0</v>
      </c>
      <c r="JJO32" s="43">
        <v>7.46</v>
      </c>
      <c r="JJP32" s="43">
        <v>0</v>
      </c>
      <c r="JJQ32" s="43">
        <v>7.67</v>
      </c>
      <c r="JJR32" s="43">
        <v>0</v>
      </c>
      <c r="JJS32" s="43">
        <v>5.36</v>
      </c>
      <c r="JJT32" s="43">
        <v>0</v>
      </c>
      <c r="JJU32" s="43">
        <v>7.98</v>
      </c>
      <c r="JJV32" s="43">
        <v>0</v>
      </c>
      <c r="JJW32" s="43">
        <v>7.53</v>
      </c>
      <c r="JJX32" s="43">
        <v>0</v>
      </c>
      <c r="JJY32" s="43">
        <v>7.43</v>
      </c>
      <c r="JJZ32" s="43">
        <v>0</v>
      </c>
      <c r="JKA32" s="43">
        <v>7.48</v>
      </c>
      <c r="JKB32" s="43">
        <v>0</v>
      </c>
      <c r="JKC32" s="43">
        <v>7.54</v>
      </c>
      <c r="JKD32" s="43">
        <v>0</v>
      </c>
      <c r="JKE32" s="43">
        <v>7.99</v>
      </c>
      <c r="JKF32" s="43">
        <v>0</v>
      </c>
      <c r="JKG32" s="43">
        <v>7.82</v>
      </c>
      <c r="JKH32" s="43">
        <v>0</v>
      </c>
      <c r="JKI32" s="43">
        <v>7.37</v>
      </c>
      <c r="JKJ32" s="43">
        <v>0</v>
      </c>
      <c r="JKK32" s="43">
        <v>7.57</v>
      </c>
      <c r="JKL32" s="43">
        <v>0</v>
      </c>
      <c r="JKM32" s="43">
        <v>7.79</v>
      </c>
      <c r="JKN32" s="43">
        <v>0</v>
      </c>
      <c r="JKO32" s="43">
        <v>-0.13</v>
      </c>
      <c r="JKP32" s="43">
        <v>0</v>
      </c>
      <c r="JKQ32" s="43">
        <v>-0.24</v>
      </c>
      <c r="JKR32" s="43">
        <v>0</v>
      </c>
      <c r="JKS32" s="43">
        <v>-0.16</v>
      </c>
      <c r="JKT32" s="43">
        <v>0</v>
      </c>
      <c r="JKU32" s="43">
        <v>-0.27</v>
      </c>
      <c r="JKV32" s="43">
        <v>0</v>
      </c>
      <c r="JKW32" s="43">
        <v>-0.45</v>
      </c>
      <c r="JKX32" s="43">
        <v>0</v>
      </c>
      <c r="JKY32" s="43">
        <v>-0.04</v>
      </c>
      <c r="JKZ32" s="43">
        <v>0</v>
      </c>
      <c r="JLA32" s="43">
        <v>-0.16</v>
      </c>
      <c r="JLB32" s="43">
        <v>0</v>
      </c>
      <c r="JLC32" s="43">
        <v>-0.33</v>
      </c>
      <c r="JLD32" s="43">
        <v>0</v>
      </c>
      <c r="JLE32" s="43">
        <v>-0.52</v>
      </c>
      <c r="JLF32" s="43">
        <v>0</v>
      </c>
      <c r="JLG32" s="43">
        <v>-0.47</v>
      </c>
      <c r="JLH32" s="43">
        <v>0</v>
      </c>
      <c r="JLI32" s="43">
        <v>-0.51</v>
      </c>
      <c r="JLJ32" s="43">
        <v>0</v>
      </c>
      <c r="JLK32" s="43">
        <v>-0.15</v>
      </c>
      <c r="JLL32" s="43">
        <v>0</v>
      </c>
      <c r="JLM32" s="43">
        <v>0.36</v>
      </c>
      <c r="JLN32" s="43">
        <v>0</v>
      </c>
      <c r="JLO32" s="43">
        <v>-0.28999999999999998</v>
      </c>
      <c r="JLP32" s="43">
        <v>0</v>
      </c>
      <c r="JLQ32" s="43">
        <v>-0.17</v>
      </c>
      <c r="JLR32" s="43">
        <v>0</v>
      </c>
      <c r="JLS32" s="43">
        <v>-0.56000000000000005</v>
      </c>
      <c r="JLT32" s="43">
        <v>0</v>
      </c>
      <c r="JLU32" s="43">
        <v>-0.05</v>
      </c>
      <c r="JLV32" s="43">
        <v>0</v>
      </c>
      <c r="JLW32" s="43">
        <v>-0.23</v>
      </c>
      <c r="JLX32" s="43">
        <v>0</v>
      </c>
      <c r="JLY32" s="43">
        <v>-0.35</v>
      </c>
      <c r="JLZ32" s="43">
        <v>0</v>
      </c>
      <c r="JMA32" s="43">
        <v>0.01</v>
      </c>
      <c r="JMB32" s="43">
        <v>0</v>
      </c>
      <c r="JMC32" s="43">
        <v>-0.2</v>
      </c>
      <c r="JMD32" s="43">
        <v>0</v>
      </c>
      <c r="JME32" s="43">
        <v>-0.23</v>
      </c>
      <c r="JMF32" s="43">
        <v>0</v>
      </c>
      <c r="JMG32" s="43">
        <v>-0.39</v>
      </c>
      <c r="JMH32" s="43">
        <v>0</v>
      </c>
      <c r="JMI32" s="43">
        <v>-0.17</v>
      </c>
      <c r="JMK32" s="43">
        <v>0</v>
      </c>
      <c r="JML32" s="43">
        <v>0</v>
      </c>
      <c r="JMM32" s="43">
        <v>1</v>
      </c>
      <c r="JMN32" s="43">
        <v>1</v>
      </c>
      <c r="JMO32" s="43">
        <v>17</v>
      </c>
      <c r="JMP32" s="43">
        <v>0</v>
      </c>
      <c r="JMQ32" s="43">
        <v>98.8</v>
      </c>
      <c r="JMR32" s="43">
        <v>98.3</v>
      </c>
      <c r="JMS32" s="43">
        <v>98</v>
      </c>
      <c r="JMT32" s="43">
        <v>0</v>
      </c>
      <c r="JMU32" s="43">
        <v>0</v>
      </c>
      <c r="JMV32" s="43">
        <v>7.8</v>
      </c>
      <c r="JMW32" s="43">
        <v>8.4</v>
      </c>
      <c r="JMX32" s="43">
        <v>0</v>
      </c>
      <c r="JMY32" s="43">
        <v>8.6</v>
      </c>
      <c r="JMZ32" s="43">
        <v>0</v>
      </c>
      <c r="JNA32" s="43">
        <v>0</v>
      </c>
      <c r="JNB32" s="43">
        <v>0</v>
      </c>
      <c r="JNC32" s="43">
        <v>5.57</v>
      </c>
      <c r="JNE32" s="112">
        <v>0</v>
      </c>
      <c r="JNF32" s="112">
        <v>0</v>
      </c>
      <c r="JNG32" s="112">
        <v>0</v>
      </c>
      <c r="JNH32" s="112">
        <v>0</v>
      </c>
      <c r="JNJ32" s="112">
        <v>98.8</v>
      </c>
      <c r="JNK32" s="112">
        <v>98.8</v>
      </c>
      <c r="JNL32" s="112">
        <v>98.8</v>
      </c>
      <c r="JNM32" s="112">
        <v>98.8</v>
      </c>
      <c r="JNN32" s="112">
        <v>7.8</v>
      </c>
      <c r="JNO32" s="112">
        <v>7.8</v>
      </c>
      <c r="JNP32" s="112">
        <v>7.8</v>
      </c>
      <c r="JNQ32" s="112">
        <v>7.8</v>
      </c>
      <c r="JNS32" s="112">
        <v>1500</v>
      </c>
      <c r="JNT32" s="112">
        <v>1500</v>
      </c>
      <c r="JNV32" s="112">
        <v>52</v>
      </c>
      <c r="JNY32" s="112">
        <v>0</v>
      </c>
      <c r="JNZ32" s="112">
        <v>0</v>
      </c>
      <c r="JOA32" s="112" t="s">
        <v>4</v>
      </c>
    </row>
    <row r="33" spans="1:6089 6180:7151" ht="15" customHeight="1" x14ac:dyDescent="0.2">
      <c r="A33" s="205">
        <v>28</v>
      </c>
      <c r="F33" s="43" t="s">
        <v>8248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5.28</v>
      </c>
      <c r="O33" s="43">
        <v>0</v>
      </c>
      <c r="P33" s="43">
        <v>0</v>
      </c>
      <c r="Q33" s="43">
        <v>0</v>
      </c>
      <c r="R33" s="43">
        <v>-1214</v>
      </c>
      <c r="S33" s="43">
        <v>0</v>
      </c>
      <c r="T33" s="43">
        <v>6.45</v>
      </c>
      <c r="U33" s="43">
        <v>0</v>
      </c>
      <c r="V33" s="43">
        <v>4</v>
      </c>
      <c r="W33" s="43">
        <v>4.1100000000000003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4.78</v>
      </c>
      <c r="AH33" s="43">
        <v>6.13</v>
      </c>
      <c r="AI33" s="43">
        <v>4.78</v>
      </c>
      <c r="AJ33" s="43">
        <v>0</v>
      </c>
      <c r="AK33" s="43">
        <v>0</v>
      </c>
      <c r="AL33" s="43">
        <v>0</v>
      </c>
      <c r="AM33" s="43" t="s">
        <v>8125</v>
      </c>
      <c r="AN33" s="43">
        <v>5677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17240</v>
      </c>
      <c r="CI33" s="43">
        <v>0</v>
      </c>
      <c r="CJ33" s="43">
        <v>0</v>
      </c>
      <c r="CK33" s="43">
        <v>0</v>
      </c>
      <c r="CL33" s="43">
        <v>0</v>
      </c>
      <c r="CM33" s="43">
        <v>-5336</v>
      </c>
      <c r="CN33" s="43">
        <v>0</v>
      </c>
      <c r="CO33" s="43">
        <v>-1303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0.02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382</v>
      </c>
      <c r="FL33" s="43">
        <v>382</v>
      </c>
      <c r="FM33" s="43">
        <v>2382</v>
      </c>
      <c r="FN33" s="43">
        <v>6382</v>
      </c>
      <c r="FO33" s="43">
        <v>497742</v>
      </c>
      <c r="FP33" s="43">
        <v>597742</v>
      </c>
      <c r="FQ33" s="43">
        <v>697742</v>
      </c>
      <c r="FR33" s="43">
        <v>797742</v>
      </c>
      <c r="FS33" s="43">
        <v>9618</v>
      </c>
      <c r="FT33" s="43">
        <v>16974</v>
      </c>
      <c r="FU33" s="43">
        <v>16974</v>
      </c>
      <c r="FW33" s="43">
        <v>253</v>
      </c>
      <c r="FY33" s="43">
        <v>52</v>
      </c>
      <c r="FZ33" s="43">
        <v>26.3</v>
      </c>
      <c r="GA33" s="43">
        <v>70</v>
      </c>
      <c r="GB33" s="43">
        <v>67.099999999999994</v>
      </c>
      <c r="GC33" s="43">
        <v>100</v>
      </c>
      <c r="GD33" s="43">
        <v>68</v>
      </c>
      <c r="GE33" s="43">
        <v>67.400000000000006</v>
      </c>
      <c r="GF33" s="43">
        <v>62.5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52</v>
      </c>
      <c r="GR33" s="43">
        <v>100</v>
      </c>
      <c r="GS33" s="43">
        <v>82.7</v>
      </c>
      <c r="GT33" s="43">
        <v>82.7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6.62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44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15.96</v>
      </c>
      <c r="SY33" s="43">
        <v>0</v>
      </c>
      <c r="TA33" s="43">
        <v>2258</v>
      </c>
      <c r="TF33" s="43">
        <v>0</v>
      </c>
      <c r="TG33" s="43">
        <v>0</v>
      </c>
      <c r="TH33" s="43">
        <v>0</v>
      </c>
      <c r="TI33" s="43">
        <v>0</v>
      </c>
      <c r="TJ33" s="43">
        <v>40399</v>
      </c>
      <c r="TK33" s="43">
        <v>40465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546</v>
      </c>
      <c r="TS33" s="43">
        <v>554</v>
      </c>
      <c r="TT33" s="43">
        <v>549</v>
      </c>
      <c r="TU33" s="43">
        <v>556</v>
      </c>
      <c r="TV33" s="43">
        <v>556</v>
      </c>
      <c r="TW33" s="43">
        <v>557</v>
      </c>
      <c r="TX33" s="43">
        <v>555</v>
      </c>
      <c r="TY33" s="43">
        <v>560</v>
      </c>
      <c r="TZ33" s="43">
        <v>556</v>
      </c>
      <c r="UA33" s="43">
        <v>555</v>
      </c>
      <c r="UB33" s="43">
        <v>552</v>
      </c>
      <c r="UC33" s="43">
        <v>554</v>
      </c>
      <c r="UD33" s="43">
        <v>554</v>
      </c>
      <c r="UE33" s="43">
        <v>553</v>
      </c>
      <c r="UF33" s="43">
        <v>554</v>
      </c>
      <c r="UG33" s="43">
        <v>553</v>
      </c>
      <c r="UH33" s="43">
        <v>554</v>
      </c>
      <c r="UI33" s="43">
        <v>552</v>
      </c>
      <c r="UJ33" s="43">
        <v>559</v>
      </c>
      <c r="UK33" s="43">
        <v>556</v>
      </c>
      <c r="UL33" s="43">
        <v>555</v>
      </c>
      <c r="UM33" s="43">
        <v>552</v>
      </c>
      <c r="UN33" s="43">
        <v>555</v>
      </c>
      <c r="UO33" s="43">
        <v>556</v>
      </c>
      <c r="UP33" s="43">
        <v>554</v>
      </c>
      <c r="UQ33" s="43">
        <v>554</v>
      </c>
      <c r="UR33" s="43">
        <v>560</v>
      </c>
      <c r="US33" s="43">
        <v>560</v>
      </c>
      <c r="UT33" s="43">
        <v>546</v>
      </c>
      <c r="UU33" s="43">
        <v>547</v>
      </c>
      <c r="UV33" s="43">
        <v>0</v>
      </c>
      <c r="UW33" s="43">
        <v>0</v>
      </c>
      <c r="UX33" s="43">
        <v>371</v>
      </c>
      <c r="UY33" s="43">
        <v>374</v>
      </c>
      <c r="UZ33" s="43">
        <v>371</v>
      </c>
      <c r="VA33" s="43">
        <v>13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49.6</v>
      </c>
      <c r="XO33" s="43">
        <v>38.799999999999997</v>
      </c>
      <c r="XR33" s="43">
        <v>89.9</v>
      </c>
      <c r="XS33" s="43">
        <v>89.8</v>
      </c>
      <c r="XT33" s="43">
        <v>90.3</v>
      </c>
      <c r="XU33" s="43">
        <v>29.5</v>
      </c>
      <c r="XZ33" s="43">
        <v>7379</v>
      </c>
      <c r="YA33" s="43">
        <v>1600851885734</v>
      </c>
      <c r="YC33" s="43">
        <v>4430</v>
      </c>
      <c r="YD33" s="43">
        <v>0.95199999999999996</v>
      </c>
      <c r="YE33" s="43">
        <v>50.01</v>
      </c>
      <c r="YF33" s="43">
        <v>0</v>
      </c>
      <c r="YG33" s="43">
        <v>10170</v>
      </c>
      <c r="YH33" s="43">
        <v>5875</v>
      </c>
      <c r="YI33" s="43">
        <v>10170</v>
      </c>
      <c r="YJ33" s="43">
        <v>5874</v>
      </c>
      <c r="YK33" s="43">
        <v>10181</v>
      </c>
      <c r="YL33" s="43">
        <v>5873</v>
      </c>
      <c r="YM33" s="43">
        <v>10106</v>
      </c>
      <c r="YN33" s="43">
        <v>5834</v>
      </c>
      <c r="YO33" s="43">
        <v>10082</v>
      </c>
      <c r="YP33" s="43">
        <v>5831</v>
      </c>
      <c r="YQ33" s="43">
        <v>10097</v>
      </c>
      <c r="YR33" s="43">
        <v>5826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2.14</v>
      </c>
      <c r="YZ33" s="43">
        <v>-37.5</v>
      </c>
      <c r="ZA33" s="43">
        <v>4.0199999999999996</v>
      </c>
      <c r="ZB33" s="43">
        <v>0.76</v>
      </c>
      <c r="ZD33" s="43">
        <v>0</v>
      </c>
      <c r="ZE33" s="43">
        <v>82.7</v>
      </c>
      <c r="ZF33" s="43">
        <v>71.7</v>
      </c>
      <c r="ZG33" s="43">
        <v>0</v>
      </c>
      <c r="ZH33" s="43">
        <v>67.099999999999994</v>
      </c>
      <c r="ZI33" s="43">
        <v>67.400000000000006</v>
      </c>
      <c r="ZJ33" s="43">
        <v>66.5</v>
      </c>
      <c r="ZK33" s="43">
        <v>4</v>
      </c>
      <c r="ZL33" s="43">
        <v>0</v>
      </c>
      <c r="ZM33" s="43">
        <v>0</v>
      </c>
      <c r="ZN33" s="43">
        <v>21.7</v>
      </c>
      <c r="ZO33" s="43">
        <v>21.7</v>
      </c>
      <c r="ZP33" s="43">
        <v>21.8</v>
      </c>
      <c r="ZQ33" s="43">
        <v>21.8</v>
      </c>
      <c r="ZR33" s="43">
        <v>21.6</v>
      </c>
      <c r="ZS33" s="43">
        <v>21.8</v>
      </c>
      <c r="ZT33" s="43">
        <v>21.8</v>
      </c>
      <c r="ZU33" s="43">
        <v>21.8</v>
      </c>
      <c r="ZV33" s="43">
        <v>21.7</v>
      </c>
      <c r="ZW33" s="43">
        <v>20.7</v>
      </c>
      <c r="ZX33" s="43">
        <v>21.5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21.8</v>
      </c>
      <c r="AAE33" s="43">
        <v>21.2</v>
      </c>
      <c r="AAF33" s="43">
        <v>21.7</v>
      </c>
      <c r="AAG33" s="43">
        <v>21.8</v>
      </c>
      <c r="AAH33" s="43">
        <v>21.8</v>
      </c>
      <c r="AAI33" s="43">
        <v>21.3</v>
      </c>
      <c r="AAJ33" s="43">
        <v>21.8</v>
      </c>
      <c r="AAK33" s="43">
        <v>21.7</v>
      </c>
      <c r="AAL33" s="43">
        <v>21.8</v>
      </c>
      <c r="AAM33" s="43">
        <v>66.099999999999994</v>
      </c>
      <c r="AAN33" s="43">
        <v>67.5</v>
      </c>
      <c r="AAO33" s="43">
        <v>68.2</v>
      </c>
      <c r="AAP33" s="43">
        <v>69.099999999999994</v>
      </c>
      <c r="AAQ33" s="43">
        <v>68.8</v>
      </c>
      <c r="AAR33" s="43">
        <v>68</v>
      </c>
      <c r="AAS33" s="43">
        <v>72.7</v>
      </c>
      <c r="AAT33" s="43">
        <v>81</v>
      </c>
      <c r="AAU33" s="43">
        <v>77.8</v>
      </c>
      <c r="AAV33" s="43">
        <v>64.3</v>
      </c>
      <c r="AAW33" s="43">
        <v>63.2</v>
      </c>
      <c r="AAX33" s="43">
        <v>67.7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9641.1</v>
      </c>
      <c r="ACJ33" s="43">
        <v>9641.1</v>
      </c>
      <c r="ACK33" s="43">
        <v>9641</v>
      </c>
      <c r="ACL33" s="43">
        <v>9641.1</v>
      </c>
      <c r="ACM33" s="43">
        <v>9641.1</v>
      </c>
      <c r="ACN33" s="43">
        <v>9641.1</v>
      </c>
      <c r="ACO33" s="43">
        <v>9257.9</v>
      </c>
      <c r="ACP33" s="43">
        <v>9641</v>
      </c>
      <c r="ACQ33" s="43">
        <v>9641</v>
      </c>
      <c r="ACR33" s="43">
        <v>9641.1</v>
      </c>
      <c r="ACS33" s="43">
        <v>9641.1</v>
      </c>
      <c r="ACT33" s="43">
        <v>9641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-8.8000000000000007</v>
      </c>
      <c r="AGO33" s="43">
        <v>-9.5</v>
      </c>
      <c r="AGP33" s="43">
        <v>-9.5</v>
      </c>
      <c r="AGQ33" s="43">
        <v>-8.4</v>
      </c>
      <c r="AGR33" s="43">
        <v>-9.5</v>
      </c>
      <c r="AGS33" s="43">
        <v>-9.5</v>
      </c>
      <c r="AGT33" s="43">
        <v>-9.5</v>
      </c>
      <c r="AGU33" s="43">
        <v>-8.6999999999999993</v>
      </c>
      <c r="AGV33" s="43">
        <v>-3.7</v>
      </c>
      <c r="AGW33" s="43">
        <v>-7.9</v>
      </c>
      <c r="AGX33" s="43">
        <v>-9.5</v>
      </c>
      <c r="AGY33" s="43">
        <v>-9.5</v>
      </c>
      <c r="AGZ33" s="43">
        <v>-9.5</v>
      </c>
      <c r="AHA33" s="43">
        <v>-9.5</v>
      </c>
      <c r="AHB33" s="43">
        <v>-9.4</v>
      </c>
      <c r="AHC33" s="43">
        <v>-9.3000000000000007</v>
      </c>
      <c r="AHD33" s="43">
        <v>-6.3</v>
      </c>
      <c r="AHE33" s="43">
        <v>-8.8000000000000007</v>
      </c>
      <c r="AHF33" s="43">
        <v>-9.5</v>
      </c>
      <c r="AHG33" s="43">
        <v>-9.1999999999999993</v>
      </c>
      <c r="AHH33" s="43">
        <v>-6.7</v>
      </c>
      <c r="AHI33" s="43">
        <v>-9.5</v>
      </c>
      <c r="AHJ33" s="43">
        <v>-8.8000000000000007</v>
      </c>
      <c r="AHK33" s="43">
        <v>-9.5</v>
      </c>
      <c r="AHL33" s="43">
        <v>205</v>
      </c>
      <c r="AHM33" s="43">
        <v>269</v>
      </c>
      <c r="AHN33" s="43">
        <v>300</v>
      </c>
      <c r="AHO33" s="43">
        <v>158</v>
      </c>
      <c r="AHP33" s="43">
        <v>269</v>
      </c>
      <c r="AHQ33" s="43">
        <v>174</v>
      </c>
      <c r="AHR33" s="43">
        <v>158</v>
      </c>
      <c r="AHS33" s="43">
        <v>141</v>
      </c>
      <c r="AHT33" s="43">
        <v>174</v>
      </c>
      <c r="AHU33" s="43">
        <v>189</v>
      </c>
      <c r="AHV33" s="43">
        <v>158</v>
      </c>
      <c r="AHW33" s="43">
        <v>94</v>
      </c>
      <c r="AHX33" s="43">
        <v>189</v>
      </c>
      <c r="AHY33" s="43">
        <v>126</v>
      </c>
      <c r="AHZ33" s="43">
        <v>220</v>
      </c>
      <c r="AIA33" s="43">
        <v>269</v>
      </c>
      <c r="AIB33" s="43">
        <v>412</v>
      </c>
      <c r="AIC33" s="43">
        <v>189</v>
      </c>
      <c r="AID33" s="43">
        <v>380</v>
      </c>
      <c r="AIE33" s="43">
        <v>253</v>
      </c>
      <c r="AIF33" s="43">
        <v>253</v>
      </c>
      <c r="AIG33" s="43">
        <v>126</v>
      </c>
      <c r="AIH33" s="43">
        <v>174</v>
      </c>
      <c r="AII33" s="43">
        <v>189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293</v>
      </c>
      <c r="AKN33" s="43">
        <v>427</v>
      </c>
      <c r="AKO33" s="43">
        <v>378</v>
      </c>
      <c r="AKP33" s="43">
        <v>341</v>
      </c>
      <c r="AKQ33" s="43">
        <v>525</v>
      </c>
      <c r="AKR33" s="43">
        <v>354</v>
      </c>
      <c r="AKS33" s="43">
        <v>451</v>
      </c>
      <c r="AKT33" s="43">
        <v>427</v>
      </c>
      <c r="AKU33" s="43">
        <v>378</v>
      </c>
      <c r="AKV33" s="43">
        <v>366</v>
      </c>
      <c r="AKW33" s="43">
        <v>427</v>
      </c>
      <c r="AKX33" s="43">
        <v>329</v>
      </c>
      <c r="AKY33" s="43">
        <v>305</v>
      </c>
      <c r="AKZ33" s="43">
        <v>439</v>
      </c>
      <c r="ALA33" s="43">
        <v>390</v>
      </c>
      <c r="ALB33" s="43">
        <v>390</v>
      </c>
      <c r="ALC33" s="43">
        <v>451</v>
      </c>
      <c r="ALD33" s="43">
        <v>378</v>
      </c>
      <c r="ALE33" s="43">
        <v>354</v>
      </c>
      <c r="ALF33" s="43">
        <v>354</v>
      </c>
      <c r="ALG33" s="43">
        <v>378</v>
      </c>
      <c r="ALH33" s="43">
        <v>305</v>
      </c>
      <c r="ALI33" s="43">
        <v>390</v>
      </c>
      <c r="ALJ33" s="43">
        <v>390</v>
      </c>
      <c r="ALK33" s="43">
        <v>-7.0000000000000001E-3</v>
      </c>
      <c r="ALL33" s="43">
        <v>5.32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38398.699999999997</v>
      </c>
      <c r="APJ33" s="43">
        <v>0</v>
      </c>
      <c r="APK33" s="43">
        <v>12336.5</v>
      </c>
      <c r="APL33" s="43">
        <v>0</v>
      </c>
      <c r="APM33" s="43">
        <v>257</v>
      </c>
      <c r="APN33" s="43">
        <v>0.02</v>
      </c>
      <c r="APO33" s="43">
        <v>0</v>
      </c>
      <c r="APP33" s="43">
        <v>1388</v>
      </c>
      <c r="APQ33" s="43">
        <v>1.1000000000000001</v>
      </c>
      <c r="APR33" s="43">
        <v>0</v>
      </c>
      <c r="APS33" s="43">
        <v>10098</v>
      </c>
      <c r="APT33" s="43" t="s">
        <v>7656</v>
      </c>
      <c r="APU33" s="43" t="s">
        <v>7657</v>
      </c>
      <c r="APV33" s="43" t="s">
        <v>7658</v>
      </c>
      <c r="APW33" s="43" t="s">
        <v>7659</v>
      </c>
      <c r="APX33" s="43" t="s">
        <v>7660</v>
      </c>
      <c r="APY33" s="43" t="s">
        <v>7661</v>
      </c>
      <c r="APZ33" s="43" t="s">
        <v>8126</v>
      </c>
      <c r="AQA33" s="43" t="s">
        <v>8127</v>
      </c>
      <c r="AQB33" s="43" t="s">
        <v>7664</v>
      </c>
      <c r="AQC33" s="43" t="s">
        <v>8128</v>
      </c>
      <c r="AQD33" s="43" t="s">
        <v>7666</v>
      </c>
      <c r="AQE33" s="43" t="s">
        <v>7666</v>
      </c>
      <c r="AQF33" s="43" t="s">
        <v>7667</v>
      </c>
      <c r="AQG33" s="43" t="s">
        <v>7668</v>
      </c>
      <c r="AQH33" s="43" t="s">
        <v>7677</v>
      </c>
      <c r="AQI33" s="43" t="s">
        <v>7669</v>
      </c>
      <c r="AQJ33" s="43" t="s">
        <v>7670</v>
      </c>
      <c r="AQK33" s="43" t="s">
        <v>7660</v>
      </c>
      <c r="AQL33" s="43" t="s">
        <v>7660</v>
      </c>
      <c r="AQM33" s="43" t="s">
        <v>7666</v>
      </c>
      <c r="AQN33" s="43" t="s">
        <v>7658</v>
      </c>
      <c r="AQO33" s="43" t="s">
        <v>7660</v>
      </c>
      <c r="AQP33" s="43" t="s">
        <v>7671</v>
      </c>
      <c r="AQQ33" s="43" t="s">
        <v>7672</v>
      </c>
      <c r="AQR33" s="43" t="s">
        <v>7660</v>
      </c>
      <c r="AQS33" s="43" t="s">
        <v>8127</v>
      </c>
      <c r="AQT33" s="43" t="s">
        <v>7673</v>
      </c>
      <c r="AQU33" s="43" t="s">
        <v>7660</v>
      </c>
      <c r="AQV33" s="43" t="s">
        <v>7666</v>
      </c>
      <c r="AQW33" s="43" t="s">
        <v>7674</v>
      </c>
      <c r="AQX33" s="43" t="s">
        <v>23</v>
      </c>
      <c r="AQY33" s="43">
        <v>21.4</v>
      </c>
      <c r="AQZ33" s="43">
        <v>22.5</v>
      </c>
      <c r="ARA33" s="43">
        <v>19.899999999999999</v>
      </c>
      <c r="ARB33" s="43">
        <v>21.5</v>
      </c>
      <c r="ARC33" s="43">
        <v>21.9</v>
      </c>
      <c r="ARD33" s="43">
        <v>21.1</v>
      </c>
      <c r="ARE33" s="43">
        <v>19.7</v>
      </c>
      <c r="ARF33" s="43">
        <v>22</v>
      </c>
      <c r="ARG33" s="43">
        <v>19</v>
      </c>
      <c r="ARH33" s="43">
        <v>20.9</v>
      </c>
      <c r="ARI33" s="43">
        <v>21</v>
      </c>
      <c r="ARJ33" s="43">
        <v>21.4</v>
      </c>
      <c r="ARK33" s="43">
        <v>21.3</v>
      </c>
      <c r="ARL33" s="43">
        <v>20.5</v>
      </c>
      <c r="ARM33" s="43">
        <v>20.2</v>
      </c>
      <c r="ARN33" s="43">
        <v>20.6</v>
      </c>
      <c r="ARO33" s="43">
        <v>22.2</v>
      </c>
      <c r="ARP33" s="43">
        <v>21.2</v>
      </c>
      <c r="ARQ33" s="43">
        <v>28.2</v>
      </c>
      <c r="ARR33" s="43">
        <v>21.4</v>
      </c>
      <c r="ARS33" s="43">
        <v>20.9</v>
      </c>
      <c r="ART33" s="43">
        <v>22.2</v>
      </c>
      <c r="ARU33" s="43">
        <v>21.8</v>
      </c>
      <c r="ARV33" s="43">
        <v>22.8</v>
      </c>
      <c r="ARW33" s="43">
        <v>20.3</v>
      </c>
      <c r="ARX33" s="43">
        <v>28.2</v>
      </c>
      <c r="ARY33" s="43">
        <v>19</v>
      </c>
      <c r="ARZ33" s="43">
        <v>1565</v>
      </c>
      <c r="ATF33" s="43">
        <v>0</v>
      </c>
      <c r="ATI33" s="43">
        <v>0</v>
      </c>
      <c r="ATK33" s="43">
        <v>0</v>
      </c>
      <c r="ATM33" s="43">
        <v>1653</v>
      </c>
      <c r="ATN33" s="43">
        <v>0</v>
      </c>
      <c r="ATQ33" s="43">
        <v>1</v>
      </c>
      <c r="ATR33" s="43">
        <v>1607212800000</v>
      </c>
      <c r="ATT33" s="43">
        <v>0</v>
      </c>
      <c r="ATU33" s="43">
        <v>385952</v>
      </c>
      <c r="ATW33" s="43">
        <v>5.8</v>
      </c>
      <c r="ATX33" s="43">
        <v>4</v>
      </c>
      <c r="ATZ33" s="43">
        <v>2</v>
      </c>
      <c r="AUA33" s="43">
        <v>11</v>
      </c>
      <c r="AUC33" s="43">
        <v>1</v>
      </c>
      <c r="AUD33" s="43">
        <v>0</v>
      </c>
      <c r="AUE33" s="43">
        <v>6</v>
      </c>
      <c r="AUG33" s="43">
        <v>0</v>
      </c>
      <c r="AUH33" s="43">
        <v>500</v>
      </c>
      <c r="AUI33" s="43">
        <v>12</v>
      </c>
      <c r="AUJ33" s="43">
        <v>275</v>
      </c>
      <c r="AUK33" s="43">
        <v>0</v>
      </c>
      <c r="AUM33" s="43">
        <v>1</v>
      </c>
      <c r="AUO33" s="43">
        <v>2</v>
      </c>
      <c r="AUP33" s="43">
        <v>2.2799999999999998</v>
      </c>
      <c r="AUQ33" s="43">
        <v>3.31</v>
      </c>
      <c r="AUS33" s="43">
        <v>0</v>
      </c>
      <c r="AUU33" s="43">
        <v>9064</v>
      </c>
      <c r="AUW33" s="43">
        <v>13.86</v>
      </c>
      <c r="AUX33" s="43">
        <v>121.9</v>
      </c>
      <c r="AUY33" s="43">
        <v>0</v>
      </c>
      <c r="AUZ33" s="43">
        <v>359</v>
      </c>
      <c r="AVE33" s="43" t="s">
        <v>7675</v>
      </c>
      <c r="AVF33" s="43">
        <v>50</v>
      </c>
      <c r="AVK33" s="43">
        <v>37.909999999999997</v>
      </c>
      <c r="AVL33" s="43">
        <v>2</v>
      </c>
      <c r="AVM33" s="43">
        <v>2</v>
      </c>
      <c r="AVN33" s="43">
        <v>50.01</v>
      </c>
      <c r="AVO33" s="43">
        <v>50.01</v>
      </c>
      <c r="AVP33" s="43">
        <v>0</v>
      </c>
      <c r="AVQ33" s="43">
        <v>50.01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1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300</v>
      </c>
      <c r="AYM33" s="43">
        <v>30</v>
      </c>
      <c r="AYN33" s="43">
        <v>1</v>
      </c>
      <c r="AYO33" s="43">
        <v>1.4</v>
      </c>
      <c r="AYP33" s="43">
        <v>60</v>
      </c>
      <c r="AYQ33" s="43">
        <v>1.5</v>
      </c>
      <c r="AYR33" s="43">
        <v>80</v>
      </c>
      <c r="AYS33" s="43">
        <v>14</v>
      </c>
      <c r="AYT33" s="43">
        <v>6</v>
      </c>
      <c r="AYU33" s="43">
        <v>11</v>
      </c>
      <c r="AYV33" s="43">
        <v>1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30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200</v>
      </c>
      <c r="BBI33" s="43">
        <v>-1000</v>
      </c>
      <c r="BBK33" s="43">
        <v>-200</v>
      </c>
      <c r="BBL33" s="43">
        <v>-1700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5.4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20</v>
      </c>
      <c r="DAG33" s="43">
        <v>20</v>
      </c>
      <c r="DAH33" s="43">
        <v>20</v>
      </c>
      <c r="DAI33" s="43">
        <v>20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1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5</v>
      </c>
      <c r="DIB33" s="43">
        <v>5</v>
      </c>
      <c r="DIC33" s="43">
        <v>0.05</v>
      </c>
      <c r="DID33" s="43">
        <v>0.05</v>
      </c>
      <c r="DIE33" s="43">
        <v>0.2</v>
      </c>
      <c r="DIF33" s="43">
        <v>0.2</v>
      </c>
      <c r="DIG33" s="43">
        <v>1</v>
      </c>
      <c r="DIH33" s="43">
        <v>0.56000000000000005</v>
      </c>
      <c r="DII33" s="43">
        <v>0</v>
      </c>
      <c r="DIJ33" s="43">
        <v>0.56000000000000005</v>
      </c>
      <c r="DIK33" s="43">
        <v>1</v>
      </c>
      <c r="DIL33" s="43">
        <v>30</v>
      </c>
      <c r="DIM33" s="43">
        <v>1</v>
      </c>
      <c r="DIN33" s="43">
        <v>0</v>
      </c>
      <c r="DIO33" s="43">
        <v>0</v>
      </c>
      <c r="DIP33" s="43">
        <v>439.7</v>
      </c>
      <c r="DIQ33" s="43">
        <v>439.7</v>
      </c>
      <c r="DIR33" s="43">
        <v>4.4000000000000004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8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0</v>
      </c>
      <c r="DLE33" s="43">
        <v>0</v>
      </c>
      <c r="DLF33" s="43">
        <v>301</v>
      </c>
      <c r="DLG33" s="43">
        <v>200</v>
      </c>
      <c r="DLH33" s="43">
        <v>1</v>
      </c>
      <c r="DLI33" s="43">
        <v>105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10500</v>
      </c>
      <c r="DLS33" s="43">
        <v>20</v>
      </c>
      <c r="DLT33" s="43">
        <v>10</v>
      </c>
      <c r="DLU33" s="43">
        <v>5</v>
      </c>
      <c r="DLV33" s="43">
        <v>10000</v>
      </c>
      <c r="DLW33" s="43">
        <v>0</v>
      </c>
      <c r="DLX33" s="43">
        <v>0</v>
      </c>
      <c r="DLY33" s="43">
        <v>0</v>
      </c>
      <c r="DLZ33" s="43">
        <v>0</v>
      </c>
      <c r="DMA33" s="43">
        <v>10500</v>
      </c>
      <c r="DMB33" s="43">
        <v>120</v>
      </c>
      <c r="DMC33" s="43">
        <v>95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1</v>
      </c>
      <c r="DPG33" s="43">
        <v>0</v>
      </c>
      <c r="DPH33" s="43">
        <v>1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0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0</v>
      </c>
      <c r="DQH33" s="43">
        <v>1</v>
      </c>
      <c r="DQQ33" s="43">
        <v>0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11</v>
      </c>
      <c r="DRV33" s="43">
        <v>0</v>
      </c>
      <c r="DRW33" s="43">
        <v>336</v>
      </c>
      <c r="DRY33" s="43">
        <v>1</v>
      </c>
      <c r="DRZ33" s="43">
        <v>1</v>
      </c>
      <c r="DSA33" s="43">
        <v>1</v>
      </c>
      <c r="DSK33" s="43">
        <v>0</v>
      </c>
      <c r="DSL33" s="43">
        <v>0.8</v>
      </c>
      <c r="DSM33" s="43">
        <v>100</v>
      </c>
      <c r="DSN33" s="43">
        <v>0.02</v>
      </c>
      <c r="DSO33" s="43">
        <v>100</v>
      </c>
      <c r="DSP33" s="43">
        <v>41</v>
      </c>
      <c r="DSQ33" s="43">
        <v>0</v>
      </c>
      <c r="DSR33" s="43">
        <v>1</v>
      </c>
      <c r="DSS33" s="43">
        <v>8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5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210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3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3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B33" s="43">
        <v>1</v>
      </c>
      <c r="DWC33" s="43">
        <v>20</v>
      </c>
      <c r="DWD33" s="43">
        <v>15</v>
      </c>
      <c r="DWE33" s="43">
        <v>1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0.05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450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1.2</v>
      </c>
      <c r="DZL33" s="43">
        <v>0.1</v>
      </c>
      <c r="DZM33" s="43">
        <v>280</v>
      </c>
      <c r="DZN33" s="43">
        <v>280</v>
      </c>
      <c r="DZO33" s="43">
        <v>280</v>
      </c>
      <c r="DZP33" s="43">
        <v>280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0.01</v>
      </c>
      <c r="EAW33" s="43">
        <v>0.5</v>
      </c>
      <c r="EAX33" s="43">
        <v>1</v>
      </c>
      <c r="EAY33" s="43">
        <v>3</v>
      </c>
      <c r="EAZ33" s="43">
        <v>60</v>
      </c>
      <c r="EBA33" s="43">
        <v>2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4397</v>
      </c>
      <c r="EBY33" s="43">
        <v>2198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1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38000</v>
      </c>
      <c r="EIU33" s="43">
        <v>44800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450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-0.1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0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5468</v>
      </c>
      <c r="ETN33" s="43">
        <v>88</v>
      </c>
      <c r="ETO33" s="43">
        <v>90</v>
      </c>
      <c r="ETP33" s="43">
        <v>2.16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1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75</v>
      </c>
      <c r="EVU33" s="43">
        <v>90</v>
      </c>
      <c r="EVV33" s="43">
        <v>75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44.3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1.2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0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0.9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-1476</v>
      </c>
      <c r="EZT33" s="43">
        <v>3280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-3400</v>
      </c>
      <c r="FAG33" s="43">
        <v>3400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75</v>
      </c>
      <c r="FEV33" s="43">
        <v>120</v>
      </c>
      <c r="FEW33" s="43">
        <v>2</v>
      </c>
      <c r="FEX33" s="43">
        <v>2</v>
      </c>
      <c r="FEY33" s="43">
        <v>1</v>
      </c>
      <c r="FEZ33" s="43">
        <v>62</v>
      </c>
      <c r="FFA33" s="43">
        <v>2</v>
      </c>
      <c r="FFB33" s="43">
        <v>1</v>
      </c>
      <c r="FFD33" s="43">
        <v>75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0</v>
      </c>
      <c r="FFJ33" s="43">
        <v>0</v>
      </c>
      <c r="FFK33" s="43">
        <v>99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1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850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2</v>
      </c>
      <c r="FQW33" s="43">
        <v>3</v>
      </c>
      <c r="FQX33" s="43">
        <v>3</v>
      </c>
      <c r="FQY33" s="43">
        <v>3</v>
      </c>
      <c r="FQZ33" s="43">
        <v>-5</v>
      </c>
      <c r="FRA33" s="43">
        <v>-5</v>
      </c>
      <c r="FRB33" s="43">
        <v>-5</v>
      </c>
      <c r="FRC33" s="43">
        <v>-5</v>
      </c>
      <c r="FRD33" s="43">
        <v>13</v>
      </c>
      <c r="FRE33" s="43">
        <v>13</v>
      </c>
      <c r="FRF33" s="43">
        <v>13</v>
      </c>
      <c r="FRG33" s="43">
        <v>13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4300</v>
      </c>
      <c r="FTX33" s="43">
        <v>1300</v>
      </c>
      <c r="FTY33" s="43">
        <v>10</v>
      </c>
      <c r="FTZ33" s="43">
        <v>4300</v>
      </c>
      <c r="FUA33" s="43">
        <v>2600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4392</v>
      </c>
      <c r="FUW33" s="43">
        <v>2204</v>
      </c>
      <c r="FUX33" s="43">
        <v>5511</v>
      </c>
      <c r="FUY33" s="43">
        <v>2838</v>
      </c>
      <c r="FUZ33" s="43">
        <v>1499</v>
      </c>
      <c r="FVA33" s="43">
        <v>1499</v>
      </c>
      <c r="FVC33" s="43">
        <v>51.7</v>
      </c>
      <c r="FVD33" s="43">
        <v>51.6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4900</v>
      </c>
      <c r="FWB33" s="43">
        <v>2150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4900</v>
      </c>
      <c r="FXE33" s="43">
        <v>2150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4900</v>
      </c>
      <c r="FYH33" s="43">
        <v>2150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48</v>
      </c>
      <c r="GBI33" s="43">
        <v>52</v>
      </c>
      <c r="GBJ33" s="43">
        <v>53</v>
      </c>
      <c r="GBK33" s="43">
        <v>53</v>
      </c>
      <c r="GBL33" s="43">
        <v>53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60</v>
      </c>
      <c r="GCG33" s="43">
        <v>48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350</v>
      </c>
      <c r="GDL33" s="43">
        <v>105</v>
      </c>
      <c r="GDM33" s="43">
        <v>105</v>
      </c>
      <c r="GDN33" s="43">
        <v>105</v>
      </c>
      <c r="GDW33" s="43">
        <v>-1225</v>
      </c>
      <c r="GDX33" s="43">
        <v>4900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205</v>
      </c>
      <c r="GIA33" s="43">
        <v>0</v>
      </c>
      <c r="GIB33" s="43">
        <v>0</v>
      </c>
      <c r="GIC33" s="43">
        <v>1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70</v>
      </c>
      <c r="GIN33" s="43">
        <v>65</v>
      </c>
      <c r="GIO33" s="43">
        <v>70</v>
      </c>
      <c r="GIP33" s="43">
        <v>100</v>
      </c>
      <c r="GIQ33" s="43">
        <v>100</v>
      </c>
      <c r="GIR33" s="43">
        <v>0</v>
      </c>
      <c r="GIS33" s="43">
        <v>0</v>
      </c>
      <c r="GIT33" s="43">
        <v>1</v>
      </c>
      <c r="GIU33" s="43">
        <v>100</v>
      </c>
      <c r="GIV33" s="43">
        <v>0.02</v>
      </c>
      <c r="GIW33" s="43">
        <v>100</v>
      </c>
      <c r="GIX33" s="43">
        <v>49</v>
      </c>
      <c r="GIY33" s="43">
        <v>0</v>
      </c>
      <c r="GIZ33" s="43">
        <v>1</v>
      </c>
      <c r="GJA33" s="43">
        <v>7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45</v>
      </c>
      <c r="GJM33" s="43">
        <v>67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205</v>
      </c>
      <c r="GLM33" s="43">
        <v>0</v>
      </c>
      <c r="GLN33" s="43">
        <v>1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90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1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98.5</v>
      </c>
      <c r="HCZ33" s="43">
        <v>92.5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0.01</v>
      </c>
      <c r="HLH33" s="43">
        <v>0.06</v>
      </c>
      <c r="HLI33" s="43">
        <v>0.67400000000000004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98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2198</v>
      </c>
      <c r="HMC33" s="43">
        <v>4397</v>
      </c>
      <c r="HMD33" s="43">
        <v>2.5</v>
      </c>
      <c r="HME33" s="43">
        <v>1.25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4397</v>
      </c>
      <c r="HNJ33" s="43">
        <v>4397</v>
      </c>
      <c r="HNK33" s="43">
        <v>4397</v>
      </c>
      <c r="HNL33" s="43">
        <v>4397</v>
      </c>
      <c r="HNM33" s="43">
        <v>50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20</v>
      </c>
      <c r="HOW33" s="43">
        <v>5.55</v>
      </c>
      <c r="HOX33" s="43">
        <v>0</v>
      </c>
      <c r="HOY33" s="43">
        <v>0</v>
      </c>
      <c r="HOZ33" s="43">
        <v>120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56</v>
      </c>
      <c r="HPI33" s="43">
        <v>56</v>
      </c>
      <c r="HPJ33" s="43">
        <v>56</v>
      </c>
      <c r="HPK33" s="43">
        <v>56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98</v>
      </c>
      <c r="IHJ33" s="43">
        <v>8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9.5399999999999991</v>
      </c>
      <c r="IIL33" s="43">
        <v>9.9710000000000001</v>
      </c>
      <c r="IIM33" s="43">
        <v>720</v>
      </c>
      <c r="IIP33" s="43">
        <v>1.28</v>
      </c>
      <c r="IIQ33" s="43">
        <v>1.55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0.57999999999999996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1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1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4211</v>
      </c>
      <c r="ITQ33" s="43">
        <v>4397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4397</v>
      </c>
      <c r="ITX33" s="43">
        <v>4203</v>
      </c>
      <c r="IUA33" s="43">
        <v>2.6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432.2</v>
      </c>
      <c r="IUJ33" s="43">
        <v>7.1</v>
      </c>
      <c r="IUK33" s="43">
        <v>-37.56</v>
      </c>
      <c r="IUL33" s="43">
        <v>4.0079999999999991</v>
      </c>
      <c r="IUN33" s="43">
        <v>0.74818181818181817</v>
      </c>
      <c r="IUO33" s="43">
        <v>0</v>
      </c>
      <c r="IUP33" s="43">
        <v>0.56000000000000005</v>
      </c>
      <c r="IUQ33" s="43">
        <v>4203</v>
      </c>
      <c r="IUR33" s="43">
        <v>0</v>
      </c>
      <c r="IUS33" s="43">
        <v>0</v>
      </c>
      <c r="IUT33" s="43">
        <v>2.21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259</v>
      </c>
      <c r="IVA33" s="43">
        <v>0</v>
      </c>
      <c r="IVB33" s="43">
        <v>0</v>
      </c>
      <c r="IVC33" s="43">
        <v>260</v>
      </c>
      <c r="IVD33" s="43">
        <v>0</v>
      </c>
      <c r="IVE33" s="43">
        <v>0</v>
      </c>
      <c r="IVF33" s="43">
        <v>27</v>
      </c>
      <c r="IVG33" s="43">
        <v>0</v>
      </c>
      <c r="IVH33" s="43">
        <v>0</v>
      </c>
      <c r="IVI33" s="43">
        <v>576</v>
      </c>
      <c r="IVJ33" s="43">
        <v>576</v>
      </c>
      <c r="IVK33" s="43">
        <v>316</v>
      </c>
      <c r="IVL33" s="43">
        <v>0</v>
      </c>
      <c r="IVM33" s="43">
        <v>0</v>
      </c>
      <c r="IVN33" s="43">
        <v>30</v>
      </c>
      <c r="IVO33" s="43">
        <v>0</v>
      </c>
      <c r="IVP33" s="43">
        <v>70.06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373</v>
      </c>
      <c r="IWP33" s="43">
        <v>372</v>
      </c>
      <c r="IWQ33" s="43">
        <v>0</v>
      </c>
      <c r="IWR33" s="43">
        <v>375</v>
      </c>
      <c r="IWS33" s="43">
        <v>375</v>
      </c>
      <c r="IWT33" s="43">
        <v>371</v>
      </c>
      <c r="IWU33" s="43">
        <v>371</v>
      </c>
      <c r="IWV33" s="43">
        <v>373</v>
      </c>
      <c r="IWW33" s="43">
        <v>372</v>
      </c>
      <c r="IWX33" s="43">
        <v>372</v>
      </c>
      <c r="IWY33" s="43">
        <v>374</v>
      </c>
      <c r="IWZ33" s="43">
        <v>373</v>
      </c>
      <c r="IXA33" s="43">
        <v>0</v>
      </c>
      <c r="IXB33" s="43">
        <v>371</v>
      </c>
      <c r="IXC33" s="43">
        <v>377</v>
      </c>
      <c r="IXD33" s="43">
        <v>370</v>
      </c>
      <c r="IXE33" s="43">
        <v>373</v>
      </c>
      <c r="IXF33" s="43">
        <v>371</v>
      </c>
      <c r="IXG33" s="43">
        <v>372</v>
      </c>
      <c r="IXH33" s="43">
        <v>369</v>
      </c>
      <c r="IXI33" s="43">
        <v>372</v>
      </c>
      <c r="IXJ33" s="43">
        <v>372</v>
      </c>
      <c r="IXK33" s="43">
        <v>0</v>
      </c>
      <c r="IXL33" s="43">
        <v>368</v>
      </c>
      <c r="IXM33" s="43">
        <v>497</v>
      </c>
      <c r="IXN33" s="43">
        <v>496</v>
      </c>
      <c r="IXO33" s="43">
        <v>494</v>
      </c>
      <c r="IXP33" s="43">
        <v>496</v>
      </c>
      <c r="IXQ33" s="43">
        <v>496</v>
      </c>
      <c r="IXR33" s="43">
        <v>496</v>
      </c>
      <c r="IXS33" s="43">
        <v>496</v>
      </c>
      <c r="IXT33" s="43">
        <v>496</v>
      </c>
      <c r="IXU33" s="43">
        <v>496</v>
      </c>
      <c r="IXV33" s="43">
        <v>496</v>
      </c>
      <c r="IXW33" s="43">
        <v>496</v>
      </c>
      <c r="IXX33" s="43">
        <v>495</v>
      </c>
      <c r="IXY33" s="43">
        <v>494</v>
      </c>
      <c r="IXZ33" s="43">
        <v>497</v>
      </c>
      <c r="IYA33" s="43">
        <v>496</v>
      </c>
      <c r="IYB33" s="43">
        <v>495</v>
      </c>
      <c r="IYC33" s="43">
        <v>496</v>
      </c>
      <c r="IYD33" s="43">
        <v>495</v>
      </c>
      <c r="IYE33" s="43">
        <v>496</v>
      </c>
      <c r="IYF33" s="43">
        <v>496</v>
      </c>
      <c r="IYG33" s="43">
        <v>496</v>
      </c>
      <c r="IYH33" s="43">
        <v>496</v>
      </c>
      <c r="IYI33" s="43">
        <v>494</v>
      </c>
      <c r="IYJ33" s="43">
        <v>496</v>
      </c>
      <c r="IYL33" s="43" t="s">
        <v>7676</v>
      </c>
      <c r="IYM33" s="43">
        <v>30</v>
      </c>
      <c r="IYN33" s="43">
        <v>42</v>
      </c>
      <c r="IYO33" s="43">
        <v>41</v>
      </c>
      <c r="IYP33" s="43">
        <v>43</v>
      </c>
      <c r="IYQ33" s="43">
        <v>41</v>
      </c>
      <c r="IYR33" s="43">
        <v>43</v>
      </c>
      <c r="IYS33" s="43">
        <v>43</v>
      </c>
      <c r="IYT33" s="43">
        <v>42</v>
      </c>
      <c r="IYU33" s="43">
        <v>42</v>
      </c>
      <c r="IYV33" s="43">
        <v>41</v>
      </c>
      <c r="IYW33" s="43">
        <v>41</v>
      </c>
      <c r="IYX33" s="43">
        <v>41</v>
      </c>
      <c r="IYY33" s="43">
        <v>42</v>
      </c>
      <c r="IYZ33" s="43">
        <v>41</v>
      </c>
      <c r="IZA33" s="43">
        <v>41</v>
      </c>
      <c r="IZB33" s="43">
        <v>41</v>
      </c>
      <c r="IZC33" s="43">
        <v>43</v>
      </c>
      <c r="IZD33" s="43">
        <v>41</v>
      </c>
      <c r="IZE33" s="43">
        <v>40</v>
      </c>
      <c r="IZF33" s="43">
        <v>41</v>
      </c>
      <c r="IZG33" s="43">
        <v>43</v>
      </c>
      <c r="IZH33" s="43">
        <v>18.205828857462105</v>
      </c>
      <c r="IZI33" s="43">
        <v>34.399417694401698</v>
      </c>
      <c r="IZJ33" s="43">
        <v>25.620029054811265</v>
      </c>
      <c r="IZK33" s="43">
        <v>23.299676660004522</v>
      </c>
      <c r="IZL33" s="43">
        <v>27.590872785036211</v>
      </c>
      <c r="IZM33" s="43">
        <v>29.189470948521151</v>
      </c>
      <c r="IZN33" s="43">
        <v>18.89807639861079</v>
      </c>
      <c r="IZO33" s="43">
        <v>22.602805106722094</v>
      </c>
      <c r="IZP33" s="43">
        <v>26.297419461753993</v>
      </c>
      <c r="IZQ33" s="43">
        <v>18.101294745756029</v>
      </c>
      <c r="IZR33" s="43">
        <v>19.59865878647156</v>
      </c>
      <c r="IZS33" s="43">
        <v>22.396254079012731</v>
      </c>
      <c r="IZT33" s="43">
        <v>21.193735339478394</v>
      </c>
      <c r="IZU33" s="43">
        <v>24.191868444328897</v>
      </c>
      <c r="IZV33" s="43">
        <v>29.788047042408277</v>
      </c>
      <c r="IZW33" s="43">
        <v>25.695519222059335</v>
      </c>
      <c r="IZX33" s="43">
        <v>25.396678224828225</v>
      </c>
      <c r="IZY33" s="43">
        <v>25.290685943603169</v>
      </c>
      <c r="IZZ33" s="43">
        <v>26.797673361720708</v>
      </c>
      <c r="JAA33" s="43">
        <v>28.098456443579938</v>
      </c>
      <c r="JAB33" s="43">
        <v>29.7</v>
      </c>
      <c r="JAC33" s="43">
        <v>29.896411170223129</v>
      </c>
      <c r="JAD33" s="43">
        <v>23.248408933324743</v>
      </c>
      <c r="JAE33" s="43">
        <v>27.497028934564753</v>
      </c>
      <c r="JAF33" s="43">
        <v>1386</v>
      </c>
      <c r="JAG33" s="43">
        <v>3151</v>
      </c>
      <c r="JAH33" s="43">
        <v>1390</v>
      </c>
      <c r="JAI33" s="43">
        <v>1430</v>
      </c>
      <c r="JAJ33" s="43">
        <v>2948</v>
      </c>
      <c r="JAK33" s="43">
        <v>1012</v>
      </c>
      <c r="JAL33" s="43">
        <v>1391</v>
      </c>
      <c r="JAM33" s="43">
        <v>1110</v>
      </c>
      <c r="JAN33" s="43">
        <v>3008</v>
      </c>
      <c r="JAO33" s="43">
        <v>2911</v>
      </c>
      <c r="JAP33" s="43">
        <v>1391</v>
      </c>
      <c r="JAQ33" s="43">
        <v>2865</v>
      </c>
      <c r="JAR33" s="43">
        <v>2865</v>
      </c>
      <c r="JAS33" s="43">
        <v>3086</v>
      </c>
      <c r="JAT33" s="43">
        <v>2911</v>
      </c>
      <c r="JAU33" s="43">
        <v>1298</v>
      </c>
      <c r="JAV33" s="43">
        <v>2865</v>
      </c>
      <c r="JAW33" s="43">
        <v>847</v>
      </c>
      <c r="JAX33" s="43">
        <v>1431</v>
      </c>
      <c r="JAY33" s="43">
        <v>1514</v>
      </c>
      <c r="JAZ33" s="43">
        <v>1350</v>
      </c>
      <c r="JBA33" s="43">
        <v>1387</v>
      </c>
      <c r="JBB33" s="43">
        <v>1265</v>
      </c>
      <c r="JBC33" s="43">
        <v>3150</v>
      </c>
      <c r="JBE33" s="43">
        <v>0</v>
      </c>
      <c r="JBF33" s="43">
        <v>1</v>
      </c>
      <c r="JBR33" s="43">
        <v>67.7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76</v>
      </c>
      <c r="JBZ33" s="43">
        <v>0</v>
      </c>
      <c r="JCA33" s="43">
        <v>0</v>
      </c>
      <c r="JCB33" s="43">
        <v>0</v>
      </c>
      <c r="JCC33" s="43">
        <v>249.7</v>
      </c>
      <c r="JCD33" s="43">
        <v>0</v>
      </c>
      <c r="JCE33" s="43">
        <v>0</v>
      </c>
      <c r="JCF33" s="43">
        <v>0</v>
      </c>
      <c r="JCG33" s="43">
        <v>1094</v>
      </c>
      <c r="JCH33" s="43">
        <v>0</v>
      </c>
      <c r="JCI33" s="43">
        <v>0</v>
      </c>
      <c r="JCJ33" s="43">
        <v>0</v>
      </c>
      <c r="JCK33" s="43">
        <v>16.5</v>
      </c>
      <c r="JCL33" s="43">
        <v>0</v>
      </c>
      <c r="JCM33" s="43">
        <v>0</v>
      </c>
      <c r="JCN33" s="43">
        <v>0</v>
      </c>
      <c r="JCO33" s="43">
        <v>1.9259999999999999</v>
      </c>
      <c r="JCS33" s="43">
        <v>28.7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A33" s="43">
        <v>1</v>
      </c>
      <c r="JDB33" s="43">
        <v>1</v>
      </c>
      <c r="JDC33" s="43">
        <v>5</v>
      </c>
      <c r="JDD33" s="43">
        <v>9471</v>
      </c>
      <c r="JDE33" s="43">
        <v>1</v>
      </c>
      <c r="JDF33" s="43">
        <v>9471</v>
      </c>
      <c r="JDG33" s="43">
        <v>1</v>
      </c>
      <c r="JDH33" s="43">
        <v>9471</v>
      </c>
      <c r="JDI33" s="43">
        <v>1</v>
      </c>
      <c r="JDJ33" s="43">
        <v>9471</v>
      </c>
      <c r="JDK33" s="43">
        <v>1</v>
      </c>
      <c r="JDL33" s="43">
        <v>9471</v>
      </c>
      <c r="JDM33" s="43">
        <v>1</v>
      </c>
      <c r="JDN33" s="43">
        <v>9471</v>
      </c>
      <c r="JDO33" s="43">
        <v>1</v>
      </c>
      <c r="JDP33" s="43">
        <v>9471</v>
      </c>
      <c r="JDQ33" s="43">
        <v>1</v>
      </c>
      <c r="JDR33" s="43">
        <v>9471</v>
      </c>
      <c r="JDS33" s="43">
        <v>1</v>
      </c>
      <c r="JDT33" s="43">
        <v>9471</v>
      </c>
      <c r="JDU33" s="43">
        <v>1</v>
      </c>
      <c r="JDV33" s="43">
        <v>9471</v>
      </c>
      <c r="JDW33" s="43">
        <v>1</v>
      </c>
      <c r="JDX33" s="43">
        <v>9471</v>
      </c>
      <c r="JDY33" s="43">
        <v>1</v>
      </c>
      <c r="JDZ33" s="43">
        <v>9471</v>
      </c>
      <c r="JEA33" s="43">
        <v>1</v>
      </c>
      <c r="JEB33" s="43">
        <v>9471</v>
      </c>
      <c r="JEC33" s="43">
        <v>1</v>
      </c>
      <c r="JED33" s="43">
        <v>9471</v>
      </c>
      <c r="JEE33" s="43">
        <v>1</v>
      </c>
      <c r="JEF33" s="43">
        <v>9471</v>
      </c>
      <c r="JEG33" s="43">
        <v>1</v>
      </c>
      <c r="JEH33" s="43">
        <v>9471</v>
      </c>
      <c r="JEI33" s="43">
        <v>1</v>
      </c>
      <c r="JEJ33" s="43">
        <v>9471</v>
      </c>
      <c r="JEK33" s="43">
        <v>1</v>
      </c>
      <c r="JEL33" s="43">
        <v>9471</v>
      </c>
      <c r="JEM33" s="43">
        <v>1</v>
      </c>
      <c r="JEN33" s="43">
        <v>9471</v>
      </c>
      <c r="JEO33" s="43">
        <v>1</v>
      </c>
      <c r="JEP33" s="43">
        <v>9471</v>
      </c>
      <c r="JEQ33" s="43">
        <v>1</v>
      </c>
      <c r="JER33" s="43">
        <v>9471</v>
      </c>
      <c r="JES33" s="43">
        <v>1</v>
      </c>
      <c r="JET33" s="43">
        <v>9471</v>
      </c>
      <c r="JEU33" s="43">
        <v>1</v>
      </c>
      <c r="JEV33" s="43">
        <v>9471</v>
      </c>
      <c r="JEW33" s="43">
        <v>1</v>
      </c>
      <c r="JEX33" s="43">
        <v>9471</v>
      </c>
      <c r="JEY33" s="43">
        <v>1</v>
      </c>
      <c r="JEZ33" s="43">
        <v>0</v>
      </c>
      <c r="JFA33" s="43">
        <v>7.5</v>
      </c>
      <c r="JFB33" s="43">
        <v>0</v>
      </c>
      <c r="JFC33" s="43">
        <v>7.27</v>
      </c>
      <c r="JFD33" s="43">
        <v>0</v>
      </c>
      <c r="JFE33" s="43">
        <v>7.49</v>
      </c>
      <c r="JFF33" s="43">
        <v>0</v>
      </c>
      <c r="JFG33" s="43">
        <v>7.6</v>
      </c>
      <c r="JFH33" s="43">
        <v>0</v>
      </c>
      <c r="JFI33" s="43">
        <v>7.2</v>
      </c>
      <c r="JFJ33" s="43">
        <v>0</v>
      </c>
      <c r="JFK33" s="43">
        <v>7.23</v>
      </c>
      <c r="JFL33" s="43">
        <v>0</v>
      </c>
      <c r="JFM33" s="43">
        <v>7.45</v>
      </c>
      <c r="JFN33" s="43">
        <v>0</v>
      </c>
      <c r="JFO33" s="43">
        <v>7.43</v>
      </c>
      <c r="JFP33" s="43">
        <v>0</v>
      </c>
      <c r="JFQ33" s="43">
        <v>7.63</v>
      </c>
      <c r="JFR33" s="43">
        <v>0</v>
      </c>
      <c r="JFS33" s="43">
        <v>7.27</v>
      </c>
      <c r="JFT33" s="43">
        <v>0</v>
      </c>
      <c r="JFU33" s="43">
        <v>7.38</v>
      </c>
      <c r="JFV33" s="43">
        <v>0</v>
      </c>
      <c r="JFW33" s="43">
        <v>7.39</v>
      </c>
      <c r="JFX33" s="43">
        <v>0</v>
      </c>
      <c r="JFY33" s="43">
        <v>7.37</v>
      </c>
      <c r="JFZ33" s="43">
        <v>0</v>
      </c>
      <c r="JGA33" s="43">
        <v>7.24</v>
      </c>
      <c r="JGB33" s="43">
        <v>0</v>
      </c>
      <c r="JGC33" s="43">
        <v>7.43</v>
      </c>
      <c r="JGD33" s="43">
        <v>0</v>
      </c>
      <c r="JGE33" s="43">
        <v>7.7</v>
      </c>
      <c r="JGF33" s="43">
        <v>0</v>
      </c>
      <c r="JGG33" s="43">
        <v>7.55</v>
      </c>
      <c r="JGH33" s="43">
        <v>0</v>
      </c>
      <c r="JGI33" s="43">
        <v>7.4</v>
      </c>
      <c r="JGJ33" s="43">
        <v>0</v>
      </c>
      <c r="JGK33" s="43">
        <v>7.55</v>
      </c>
      <c r="JGL33" s="43">
        <v>0</v>
      </c>
      <c r="JGM33" s="43">
        <v>7.44</v>
      </c>
      <c r="JGN33" s="43">
        <v>0</v>
      </c>
      <c r="JGO33" s="43">
        <v>7.54</v>
      </c>
      <c r="JGP33" s="43">
        <v>0</v>
      </c>
      <c r="JGQ33" s="43">
        <v>7.44</v>
      </c>
      <c r="JGR33" s="43">
        <v>0</v>
      </c>
      <c r="JGS33" s="43">
        <v>7.62</v>
      </c>
      <c r="JGT33" s="43">
        <v>0</v>
      </c>
      <c r="JGU33" s="43">
        <v>7.54</v>
      </c>
      <c r="JGV33" s="43">
        <v>0</v>
      </c>
      <c r="JGW33" s="43">
        <v>-0.23</v>
      </c>
      <c r="JGX33" s="43">
        <v>0</v>
      </c>
      <c r="JGY33" s="43">
        <v>-0.7</v>
      </c>
      <c r="JGZ33" s="43">
        <v>0</v>
      </c>
      <c r="JHA33" s="43">
        <v>-0.09</v>
      </c>
      <c r="JHB33" s="43">
        <v>0</v>
      </c>
      <c r="JHC33" s="43">
        <v>-0.13</v>
      </c>
      <c r="JHD33" s="43">
        <v>0</v>
      </c>
      <c r="JHE33" s="43">
        <v>-0.33</v>
      </c>
      <c r="JHF33" s="43">
        <v>0</v>
      </c>
      <c r="JHG33" s="43">
        <v>-7.0000000000000007E-2</v>
      </c>
      <c r="JHH33" s="43">
        <v>0</v>
      </c>
      <c r="JHI33" s="43">
        <v>-0.13</v>
      </c>
      <c r="JHJ33" s="43">
        <v>0</v>
      </c>
      <c r="JHK33" s="43">
        <v>-0.1</v>
      </c>
      <c r="JHL33" s="43">
        <v>0</v>
      </c>
      <c r="JHM33" s="43">
        <v>-0.31</v>
      </c>
      <c r="JHN33" s="43">
        <v>0</v>
      </c>
      <c r="JHO33" s="43">
        <v>-0.37</v>
      </c>
      <c r="JHP33" s="43">
        <v>0</v>
      </c>
      <c r="JHQ33" s="43">
        <v>-0.22</v>
      </c>
      <c r="JHR33" s="43">
        <v>0</v>
      </c>
      <c r="JHS33" s="43">
        <v>-0.15</v>
      </c>
      <c r="JHT33" s="43">
        <v>0</v>
      </c>
      <c r="JHU33" s="43">
        <v>-0.28999999999999998</v>
      </c>
      <c r="JHV33" s="43">
        <v>0</v>
      </c>
      <c r="JHW33" s="43">
        <v>-0.38</v>
      </c>
      <c r="JHX33" s="43">
        <v>0</v>
      </c>
      <c r="JHY33" s="43">
        <v>-0.2</v>
      </c>
      <c r="JHZ33" s="43">
        <v>0</v>
      </c>
      <c r="JIA33" s="43">
        <v>0.13</v>
      </c>
      <c r="JIB33" s="43">
        <v>0</v>
      </c>
      <c r="JIC33" s="43">
        <v>-0.05</v>
      </c>
      <c r="JID33" s="43">
        <v>0</v>
      </c>
      <c r="JIE33" s="43">
        <v>-0.25</v>
      </c>
      <c r="JIF33" s="43">
        <v>0</v>
      </c>
      <c r="JIG33" s="43">
        <v>-0.34</v>
      </c>
      <c r="JIH33" s="43">
        <v>0</v>
      </c>
      <c r="JII33" s="43">
        <v>0.19</v>
      </c>
      <c r="JIJ33" s="43">
        <v>0</v>
      </c>
      <c r="JIK33" s="43">
        <v>-0.02</v>
      </c>
      <c r="JIL33" s="43">
        <v>0</v>
      </c>
      <c r="JIM33" s="43">
        <v>0.18</v>
      </c>
      <c r="JIN33" s="43">
        <v>0</v>
      </c>
      <c r="JIO33" s="43">
        <v>0.1</v>
      </c>
      <c r="JIP33" s="43">
        <v>0</v>
      </c>
      <c r="JIQ33" s="43">
        <v>-0.09</v>
      </c>
      <c r="JIR33" s="43">
        <v>0</v>
      </c>
      <c r="JIS33" s="43">
        <v>7.52</v>
      </c>
      <c r="JIT33" s="43">
        <v>0</v>
      </c>
      <c r="JIU33" s="43">
        <v>7.3</v>
      </c>
      <c r="JIV33" s="43">
        <v>0</v>
      </c>
      <c r="JIW33" s="43">
        <v>7.5</v>
      </c>
      <c r="JIX33" s="43">
        <v>0</v>
      </c>
      <c r="JIY33" s="43">
        <v>7.56</v>
      </c>
      <c r="JIZ33" s="43">
        <v>0</v>
      </c>
      <c r="JJA33" s="43">
        <v>7.5</v>
      </c>
      <c r="JJB33" s="43">
        <v>0</v>
      </c>
      <c r="JJC33" s="43">
        <v>7.19</v>
      </c>
      <c r="JJD33" s="43">
        <v>0</v>
      </c>
      <c r="JJE33" s="43">
        <v>7.54</v>
      </c>
      <c r="JJF33" s="43">
        <v>0</v>
      </c>
      <c r="JJG33" s="43">
        <v>7.32</v>
      </c>
      <c r="JJH33" s="43">
        <v>0</v>
      </c>
      <c r="JJI33" s="43">
        <v>7.56</v>
      </c>
      <c r="JJJ33" s="43">
        <v>0</v>
      </c>
      <c r="JJK33" s="43">
        <v>7.39</v>
      </c>
      <c r="JJL33" s="43">
        <v>0</v>
      </c>
      <c r="JJM33" s="43">
        <v>7.4</v>
      </c>
      <c r="JJN33" s="43">
        <v>0</v>
      </c>
      <c r="JJO33" s="43">
        <v>7.42</v>
      </c>
      <c r="JJP33" s="43">
        <v>0</v>
      </c>
      <c r="JJQ33" s="43">
        <v>7.38</v>
      </c>
      <c r="JJR33" s="43">
        <v>0</v>
      </c>
      <c r="JJS33" s="43">
        <v>7.34</v>
      </c>
      <c r="JJT33" s="43">
        <v>0</v>
      </c>
      <c r="JJU33" s="43">
        <v>7.39</v>
      </c>
      <c r="JJV33" s="43">
        <v>0</v>
      </c>
      <c r="JJW33" s="43">
        <v>7.47</v>
      </c>
      <c r="JJX33" s="43">
        <v>0</v>
      </c>
      <c r="JJY33" s="43">
        <v>7.65</v>
      </c>
      <c r="JJZ33" s="43">
        <v>0</v>
      </c>
      <c r="JKA33" s="43">
        <v>7.49</v>
      </c>
      <c r="JKB33" s="43">
        <v>0</v>
      </c>
      <c r="JKC33" s="43">
        <v>7.27</v>
      </c>
      <c r="JKD33" s="43">
        <v>0</v>
      </c>
      <c r="JKE33" s="43">
        <v>7.34</v>
      </c>
      <c r="JKF33" s="43">
        <v>0</v>
      </c>
      <c r="JKG33" s="43">
        <v>8.08</v>
      </c>
      <c r="JKH33" s="43">
        <v>0</v>
      </c>
      <c r="JKI33" s="43">
        <v>7.49</v>
      </c>
      <c r="JKJ33" s="43">
        <v>0</v>
      </c>
      <c r="JKK33" s="43">
        <v>7.61</v>
      </c>
      <c r="JKL33" s="43">
        <v>0</v>
      </c>
      <c r="JKM33" s="43">
        <v>7.51</v>
      </c>
      <c r="JKN33" s="43">
        <v>0</v>
      </c>
      <c r="JKO33" s="43">
        <v>-0.43</v>
      </c>
      <c r="JKP33" s="43">
        <v>0</v>
      </c>
      <c r="JKQ33" s="43">
        <v>-0.45</v>
      </c>
      <c r="JKR33" s="43">
        <v>0</v>
      </c>
      <c r="JKS33" s="43">
        <v>-0.4</v>
      </c>
      <c r="JKT33" s="43">
        <v>0</v>
      </c>
      <c r="JKU33" s="43">
        <v>-0.39</v>
      </c>
      <c r="JKV33" s="43">
        <v>0</v>
      </c>
      <c r="JKW33" s="43">
        <v>-0.44</v>
      </c>
      <c r="JKX33" s="43">
        <v>0</v>
      </c>
      <c r="JKY33" s="43">
        <v>-0.51</v>
      </c>
      <c r="JKZ33" s="43">
        <v>0</v>
      </c>
      <c r="JLA33" s="43">
        <v>-0.11</v>
      </c>
      <c r="JLB33" s="43">
        <v>0</v>
      </c>
      <c r="JLC33" s="43">
        <v>-0.36</v>
      </c>
      <c r="JLD33" s="43">
        <v>0</v>
      </c>
      <c r="JLE33" s="43">
        <v>-0.49</v>
      </c>
      <c r="JLF33" s="43">
        <v>0</v>
      </c>
      <c r="JLG33" s="43">
        <v>-0.47</v>
      </c>
      <c r="JLH33" s="43">
        <v>0</v>
      </c>
      <c r="JLI33" s="43">
        <v>-0.54</v>
      </c>
      <c r="JLJ33" s="43">
        <v>0</v>
      </c>
      <c r="JLK33" s="43">
        <v>-0.26</v>
      </c>
      <c r="JLL33" s="43">
        <v>0</v>
      </c>
      <c r="JLM33" s="43">
        <v>-0.59</v>
      </c>
      <c r="JLN33" s="43">
        <v>0</v>
      </c>
      <c r="JLO33" s="43">
        <v>-0.37</v>
      </c>
      <c r="JLP33" s="43">
        <v>0</v>
      </c>
      <c r="JLQ33" s="43">
        <v>-0.32</v>
      </c>
      <c r="JLR33" s="43">
        <v>0</v>
      </c>
      <c r="JLS33" s="43">
        <v>-0.37</v>
      </c>
      <c r="JLT33" s="43">
        <v>0</v>
      </c>
      <c r="JLU33" s="43">
        <v>-0.25</v>
      </c>
      <c r="JLV33" s="43">
        <v>0</v>
      </c>
      <c r="JLW33" s="43">
        <v>-0.38</v>
      </c>
      <c r="JLX33" s="43">
        <v>0</v>
      </c>
      <c r="JLY33" s="43">
        <v>-0.47</v>
      </c>
      <c r="JLZ33" s="43">
        <v>0</v>
      </c>
      <c r="JMA33" s="43">
        <v>-0.4</v>
      </c>
      <c r="JMB33" s="43">
        <v>0</v>
      </c>
      <c r="JMC33" s="43">
        <v>-0.25</v>
      </c>
      <c r="JMD33" s="43">
        <v>0</v>
      </c>
      <c r="JME33" s="43">
        <v>-0.25</v>
      </c>
      <c r="JMF33" s="43">
        <v>0</v>
      </c>
      <c r="JMG33" s="43">
        <v>-0.05</v>
      </c>
      <c r="JMH33" s="43">
        <v>0</v>
      </c>
      <c r="JMI33" s="43">
        <v>-0.25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98</v>
      </c>
      <c r="JMR33" s="43">
        <v>97.4</v>
      </c>
      <c r="JMS33" s="43">
        <v>97.3</v>
      </c>
      <c r="JMT33" s="43">
        <v>0</v>
      </c>
      <c r="JMU33" s="43">
        <v>0</v>
      </c>
      <c r="JMV33" s="43">
        <v>12.3</v>
      </c>
      <c r="JMW33" s="43">
        <v>11.5</v>
      </c>
      <c r="JMX33" s="43">
        <v>0</v>
      </c>
      <c r="JMY33" s="43">
        <v>11.4</v>
      </c>
      <c r="JMZ33" s="43">
        <v>0</v>
      </c>
      <c r="JNA33" s="43">
        <v>0</v>
      </c>
      <c r="JNB33" s="43">
        <v>0</v>
      </c>
      <c r="JNC33" s="43">
        <v>5.32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98</v>
      </c>
      <c r="JNK33" s="112">
        <v>98</v>
      </c>
      <c r="JNL33" s="112">
        <v>98</v>
      </c>
      <c r="JNM33" s="112">
        <v>98</v>
      </c>
      <c r="JNN33" s="112">
        <v>12.3</v>
      </c>
      <c r="JNO33" s="112">
        <v>12.3</v>
      </c>
      <c r="JNP33" s="112">
        <v>12.3</v>
      </c>
      <c r="JNQ33" s="112">
        <v>12.3</v>
      </c>
      <c r="JNS33" s="112">
        <v>1500</v>
      </c>
      <c r="JNT33" s="112">
        <v>1499</v>
      </c>
      <c r="JNV33" s="112">
        <v>52</v>
      </c>
      <c r="JNY33" s="112">
        <v>0</v>
      </c>
      <c r="JNZ33" s="112">
        <v>0</v>
      </c>
      <c r="JOA33" s="112" t="s">
        <v>4</v>
      </c>
    </row>
    <row r="34" spans="1:6089 6180:7151" ht="15" customHeight="1" x14ac:dyDescent="0.2">
      <c r="A34" s="205">
        <v>29</v>
      </c>
      <c r="F34" s="43" t="s">
        <v>8249</v>
      </c>
      <c r="G34" s="43">
        <v>0</v>
      </c>
      <c r="H34" s="43">
        <v>0</v>
      </c>
      <c r="I34" s="43">
        <v>0</v>
      </c>
      <c r="J34" s="43">
        <v>1896</v>
      </c>
      <c r="K34" s="43">
        <v>0</v>
      </c>
      <c r="L34" s="43">
        <v>0</v>
      </c>
      <c r="M34" s="43">
        <v>-0.92</v>
      </c>
      <c r="N34" s="43">
        <v>3.57</v>
      </c>
      <c r="O34" s="43">
        <v>16.600000000000001</v>
      </c>
      <c r="P34" s="43">
        <v>366</v>
      </c>
      <c r="Q34" s="43">
        <v>0</v>
      </c>
      <c r="R34" s="43">
        <v>-160</v>
      </c>
      <c r="S34" s="43">
        <v>0</v>
      </c>
      <c r="T34" s="43">
        <v>6.36</v>
      </c>
      <c r="U34" s="43">
        <v>0</v>
      </c>
      <c r="V34" s="43">
        <v>2.62</v>
      </c>
      <c r="W34" s="43">
        <v>3.65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4.95</v>
      </c>
      <c r="AH34" s="43">
        <v>0</v>
      </c>
      <c r="AI34" s="43">
        <v>4.95</v>
      </c>
      <c r="AJ34" s="43">
        <v>0</v>
      </c>
      <c r="AK34" s="43">
        <v>0</v>
      </c>
      <c r="AL34" s="43">
        <v>0</v>
      </c>
      <c r="AM34" s="43" t="s">
        <v>7655</v>
      </c>
      <c r="AN34" s="43">
        <v>1458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12802</v>
      </c>
      <c r="CI34" s="43">
        <v>0</v>
      </c>
      <c r="CJ34" s="43">
        <v>0</v>
      </c>
      <c r="CK34" s="43">
        <v>0</v>
      </c>
      <c r="CL34" s="43">
        <v>0</v>
      </c>
      <c r="CM34" s="43">
        <v>-3927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1.44</v>
      </c>
      <c r="EV34" s="43">
        <v>0.69</v>
      </c>
      <c r="FA34" s="43">
        <v>8213091</v>
      </c>
      <c r="FB34" s="43">
        <v>0</v>
      </c>
      <c r="FC34" s="43">
        <v>9462652</v>
      </c>
      <c r="FD34" s="43">
        <v>37470440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1823</v>
      </c>
      <c r="FL34" s="43">
        <v>1823</v>
      </c>
      <c r="FM34" s="43">
        <v>1823</v>
      </c>
      <c r="FN34" s="43">
        <v>424</v>
      </c>
      <c r="FO34" s="43">
        <v>1470</v>
      </c>
      <c r="FP34" s="43">
        <v>6415</v>
      </c>
      <c r="FQ34" s="43">
        <v>694334</v>
      </c>
      <c r="FR34" s="43">
        <v>794334</v>
      </c>
      <c r="FS34" s="43">
        <v>13585</v>
      </c>
      <c r="FT34" s="43">
        <v>13585</v>
      </c>
      <c r="FU34" s="43">
        <v>13585</v>
      </c>
      <c r="FW34" s="43">
        <v>370</v>
      </c>
      <c r="FY34" s="43">
        <v>59.9</v>
      </c>
      <c r="FZ34" s="43">
        <v>64.8</v>
      </c>
      <c r="GA34" s="43">
        <v>70</v>
      </c>
      <c r="GB34" s="43">
        <v>69.900000000000006</v>
      </c>
      <c r="GC34" s="43">
        <v>87.9</v>
      </c>
      <c r="GD34" s="43">
        <v>68</v>
      </c>
      <c r="GE34" s="43">
        <v>67.599999999999994</v>
      </c>
      <c r="GF34" s="43">
        <v>16.100000000000001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88.8</v>
      </c>
      <c r="GO34" s="43">
        <v>30.4</v>
      </c>
      <c r="GP34" s="43">
        <v>59.9</v>
      </c>
      <c r="GQ34" s="43">
        <v>59.9</v>
      </c>
      <c r="GR34" s="43">
        <v>0</v>
      </c>
      <c r="GS34" s="43">
        <v>86.8</v>
      </c>
      <c r="GT34" s="43">
        <v>86.8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4.51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1609124515699</v>
      </c>
      <c r="SQ34" s="43">
        <v>0</v>
      </c>
      <c r="SR34" s="43">
        <v>41</v>
      </c>
      <c r="SS34" s="43">
        <v>1.1819999999999999</v>
      </c>
      <c r="ST34" s="43">
        <v>0</v>
      </c>
      <c r="SU34" s="43">
        <v>0</v>
      </c>
      <c r="SV34" s="43">
        <v>0</v>
      </c>
      <c r="SW34" s="43">
        <v>0</v>
      </c>
      <c r="SX34" s="43">
        <v>35.229999999999997</v>
      </c>
      <c r="SY34" s="43">
        <v>0</v>
      </c>
      <c r="TA34" s="43">
        <v>5666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562</v>
      </c>
      <c r="TS34" s="43">
        <v>567</v>
      </c>
      <c r="TT34" s="43">
        <v>564</v>
      </c>
      <c r="TU34" s="43">
        <v>566</v>
      </c>
      <c r="TV34" s="43">
        <v>574</v>
      </c>
      <c r="TW34" s="43">
        <v>565</v>
      </c>
      <c r="TX34" s="43">
        <v>559</v>
      </c>
      <c r="TY34" s="43">
        <v>565</v>
      </c>
      <c r="TZ34" s="43">
        <v>564</v>
      </c>
      <c r="UA34" s="43">
        <v>566</v>
      </c>
      <c r="UB34" s="43">
        <v>567</v>
      </c>
      <c r="UC34" s="43">
        <v>568</v>
      </c>
      <c r="UD34" s="43">
        <v>568</v>
      </c>
      <c r="UE34" s="43">
        <v>569</v>
      </c>
      <c r="UF34" s="43">
        <v>569</v>
      </c>
      <c r="UG34" s="43">
        <v>566</v>
      </c>
      <c r="UH34" s="43">
        <v>566</v>
      </c>
      <c r="UI34" s="43">
        <v>568</v>
      </c>
      <c r="UJ34" s="43">
        <v>571</v>
      </c>
      <c r="UK34" s="43">
        <v>561</v>
      </c>
      <c r="UL34" s="43">
        <v>0</v>
      </c>
      <c r="UM34" s="43">
        <v>0</v>
      </c>
      <c r="UN34" s="43">
        <v>0</v>
      </c>
      <c r="UO34" s="43">
        <v>0</v>
      </c>
      <c r="UP34" s="43">
        <v>566</v>
      </c>
      <c r="UQ34" s="43">
        <v>566</v>
      </c>
      <c r="UR34" s="43">
        <v>574</v>
      </c>
      <c r="US34" s="43">
        <v>573</v>
      </c>
      <c r="UT34" s="43">
        <v>559</v>
      </c>
      <c r="UU34" s="43">
        <v>559</v>
      </c>
      <c r="UV34" s="43">
        <v>0</v>
      </c>
      <c r="UW34" s="43">
        <v>0</v>
      </c>
      <c r="UX34" s="43">
        <v>0</v>
      </c>
      <c r="UY34" s="43">
        <v>400</v>
      </c>
      <c r="UZ34" s="43">
        <v>398</v>
      </c>
      <c r="VA34" s="43">
        <v>14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9422739</v>
      </c>
      <c r="XA34" s="43">
        <v>5503789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62.4</v>
      </c>
      <c r="XO34" s="43">
        <v>53.8</v>
      </c>
      <c r="XR34" s="43">
        <v>68.599999999999994</v>
      </c>
      <c r="XS34" s="43">
        <v>67.099999999999994</v>
      </c>
      <c r="XT34" s="43">
        <v>66.5</v>
      </c>
      <c r="XU34" s="43">
        <v>24.6</v>
      </c>
      <c r="XZ34" s="43">
        <v>1</v>
      </c>
      <c r="YA34" s="43">
        <v>1606665482062</v>
      </c>
      <c r="YC34" s="43">
        <v>2975</v>
      </c>
      <c r="YD34" s="43">
        <v>0.93700000000000006</v>
      </c>
      <c r="YE34" s="43">
        <v>49.94</v>
      </c>
      <c r="YF34" s="43">
        <v>0</v>
      </c>
      <c r="YG34" s="43">
        <v>11020</v>
      </c>
      <c r="YH34" s="43">
        <v>6364</v>
      </c>
      <c r="YI34" s="43">
        <v>11004</v>
      </c>
      <c r="YJ34" s="43">
        <v>6366</v>
      </c>
      <c r="YK34" s="43">
        <v>11018</v>
      </c>
      <c r="YL34" s="43">
        <v>6348</v>
      </c>
      <c r="YM34" s="43">
        <v>11020</v>
      </c>
      <c r="YN34" s="43">
        <v>6364</v>
      </c>
      <c r="YO34" s="43">
        <v>11015</v>
      </c>
      <c r="YP34" s="43">
        <v>6363</v>
      </c>
      <c r="YQ34" s="43">
        <v>11015</v>
      </c>
      <c r="YR34" s="43">
        <v>6364</v>
      </c>
      <c r="YS34" s="43">
        <v>0</v>
      </c>
      <c r="YT34" s="43">
        <v>8275</v>
      </c>
      <c r="YU34" s="43">
        <v>2758</v>
      </c>
      <c r="YV34" s="43">
        <v>3</v>
      </c>
      <c r="YW34" s="43">
        <v>5.2999999999999999E-2</v>
      </c>
      <c r="YX34" s="43">
        <v>500</v>
      </c>
      <c r="YY34" s="43">
        <v>2.34</v>
      </c>
      <c r="YZ34" s="43">
        <v>-19.5</v>
      </c>
      <c r="ZA34" s="43">
        <v>4.09</v>
      </c>
      <c r="ZB34" s="43">
        <v>0.86</v>
      </c>
      <c r="ZD34" s="43">
        <v>0</v>
      </c>
      <c r="ZE34" s="43">
        <v>86.8</v>
      </c>
      <c r="ZF34" s="43">
        <v>73.2</v>
      </c>
      <c r="ZG34" s="43">
        <v>0</v>
      </c>
      <c r="ZH34" s="43">
        <v>0</v>
      </c>
      <c r="ZI34" s="43">
        <v>67.599999999999994</v>
      </c>
      <c r="ZJ34" s="43">
        <v>69.900000000000006</v>
      </c>
      <c r="ZK34" s="43">
        <v>6</v>
      </c>
      <c r="ZL34" s="43">
        <v>0</v>
      </c>
      <c r="ZM34" s="43">
        <v>0</v>
      </c>
      <c r="ZN34" s="43">
        <v>22.1</v>
      </c>
      <c r="ZO34" s="43">
        <v>22.1</v>
      </c>
      <c r="ZP34" s="43">
        <v>22.1</v>
      </c>
      <c r="ZQ34" s="43">
        <v>22.1</v>
      </c>
      <c r="ZR34" s="43">
        <v>22.1</v>
      </c>
      <c r="ZS34" s="43">
        <v>22.1</v>
      </c>
      <c r="ZT34" s="43">
        <v>22.1</v>
      </c>
      <c r="ZU34" s="43">
        <v>22.1</v>
      </c>
      <c r="ZV34" s="43">
        <v>22.1</v>
      </c>
      <c r="ZW34" s="43">
        <v>22.1</v>
      </c>
      <c r="ZX34" s="43">
        <v>22.1</v>
      </c>
      <c r="ZY34" s="43">
        <v>22.1</v>
      </c>
      <c r="ZZ34" s="43">
        <v>22.1</v>
      </c>
      <c r="AAA34" s="43">
        <v>22.1</v>
      </c>
      <c r="AAB34" s="43">
        <v>22.1</v>
      </c>
      <c r="AAC34" s="43">
        <v>22.1</v>
      </c>
      <c r="AAD34" s="43">
        <v>22.1</v>
      </c>
      <c r="AAE34" s="43">
        <v>22.1</v>
      </c>
      <c r="AAF34" s="43">
        <v>22.1</v>
      </c>
      <c r="AAG34" s="43">
        <v>22.1</v>
      </c>
      <c r="AAH34" s="43">
        <v>22.1</v>
      </c>
      <c r="AAI34" s="43">
        <v>0</v>
      </c>
      <c r="AAJ34" s="43">
        <v>0</v>
      </c>
      <c r="AAK34" s="43">
        <v>0</v>
      </c>
      <c r="AAL34" s="43">
        <v>0</v>
      </c>
      <c r="AAM34" s="43">
        <v>53</v>
      </c>
      <c r="AAN34" s="43">
        <v>57</v>
      </c>
      <c r="AAO34" s="43">
        <v>0</v>
      </c>
      <c r="AAP34" s="43">
        <v>0</v>
      </c>
      <c r="AAQ34" s="43">
        <v>52.2</v>
      </c>
      <c r="AAR34" s="43">
        <v>54.7</v>
      </c>
      <c r="AAS34" s="43">
        <v>60.6</v>
      </c>
      <c r="AAT34" s="43">
        <v>63.2</v>
      </c>
      <c r="AAU34" s="43">
        <v>58.2</v>
      </c>
      <c r="AAV34" s="43">
        <v>55.2</v>
      </c>
      <c r="AAW34" s="43">
        <v>55</v>
      </c>
      <c r="AAX34" s="43">
        <v>60.6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13604.5</v>
      </c>
      <c r="ACJ34" s="43">
        <v>13604.6</v>
      </c>
      <c r="ACK34" s="43">
        <v>0</v>
      </c>
      <c r="ACL34" s="43">
        <v>0</v>
      </c>
      <c r="ACM34" s="43">
        <v>13604.5</v>
      </c>
      <c r="ACN34" s="43">
        <v>13604.5</v>
      </c>
      <c r="ACO34" s="43">
        <v>13604.6</v>
      </c>
      <c r="ACP34" s="43">
        <v>13604.5</v>
      </c>
      <c r="ACQ34" s="43">
        <v>13604.6</v>
      </c>
      <c r="ACR34" s="43">
        <v>13604.7</v>
      </c>
      <c r="ACS34" s="43">
        <v>13604.7</v>
      </c>
      <c r="ACT34" s="43">
        <v>13604.6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-16</v>
      </c>
      <c r="AGO34" s="43">
        <v>-16</v>
      </c>
      <c r="AGP34" s="43">
        <v>-16</v>
      </c>
      <c r="AGQ34" s="43">
        <v>-16</v>
      </c>
      <c r="AGR34" s="43">
        <v>-16</v>
      </c>
      <c r="AGS34" s="43">
        <v>-16</v>
      </c>
      <c r="AGT34" s="43">
        <v>-16</v>
      </c>
      <c r="AGU34" s="43">
        <v>-16</v>
      </c>
      <c r="AGV34" s="43">
        <v>-16</v>
      </c>
      <c r="AGW34" s="43">
        <v>-16</v>
      </c>
      <c r="AGX34" s="43">
        <v>-16</v>
      </c>
      <c r="AGY34" s="43">
        <v>-16</v>
      </c>
      <c r="AGZ34" s="43">
        <v>-16</v>
      </c>
      <c r="AHA34" s="43">
        <v>-16</v>
      </c>
      <c r="AHB34" s="43">
        <v>-16</v>
      </c>
      <c r="AHC34" s="43">
        <v>-16</v>
      </c>
      <c r="AHD34" s="43">
        <v>-16</v>
      </c>
      <c r="AHE34" s="43">
        <v>-16</v>
      </c>
      <c r="AHF34" s="43">
        <v>-16</v>
      </c>
      <c r="AHG34" s="43">
        <v>-16</v>
      </c>
      <c r="AHH34" s="43">
        <v>0</v>
      </c>
      <c r="AHI34" s="43">
        <v>0</v>
      </c>
      <c r="AHJ34" s="43">
        <v>0</v>
      </c>
      <c r="AHK34" s="43">
        <v>0</v>
      </c>
      <c r="AHL34" s="43">
        <v>110</v>
      </c>
      <c r="AHM34" s="43">
        <v>141</v>
      </c>
      <c r="AHN34" s="43">
        <v>110</v>
      </c>
      <c r="AHO34" s="43">
        <v>189</v>
      </c>
      <c r="AHP34" s="43">
        <v>94</v>
      </c>
      <c r="AHQ34" s="43">
        <v>141</v>
      </c>
      <c r="AHR34" s="43">
        <v>94</v>
      </c>
      <c r="AHS34" s="43">
        <v>174</v>
      </c>
      <c r="AHT34" s="43">
        <v>158</v>
      </c>
      <c r="AHU34" s="43">
        <v>94</v>
      </c>
      <c r="AHV34" s="43">
        <v>205</v>
      </c>
      <c r="AHW34" s="43">
        <v>110</v>
      </c>
      <c r="AHX34" s="43">
        <v>126</v>
      </c>
      <c r="AHY34" s="43">
        <v>110</v>
      </c>
      <c r="AHZ34" s="43">
        <v>94</v>
      </c>
      <c r="AIA34" s="43">
        <v>110</v>
      </c>
      <c r="AIB34" s="43">
        <v>237</v>
      </c>
      <c r="AIC34" s="43">
        <v>189</v>
      </c>
      <c r="AID34" s="43">
        <v>94</v>
      </c>
      <c r="AIE34" s="43">
        <v>126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256</v>
      </c>
      <c r="AKN34" s="43">
        <v>305</v>
      </c>
      <c r="AKO34" s="43">
        <v>268</v>
      </c>
      <c r="AKP34" s="43">
        <v>366</v>
      </c>
      <c r="AKQ34" s="43">
        <v>195</v>
      </c>
      <c r="AKR34" s="43">
        <v>280</v>
      </c>
      <c r="AKS34" s="43">
        <v>329</v>
      </c>
      <c r="AKT34" s="43">
        <v>219</v>
      </c>
      <c r="AKU34" s="43">
        <v>256</v>
      </c>
      <c r="AKV34" s="43">
        <v>256</v>
      </c>
      <c r="AKW34" s="43">
        <v>244</v>
      </c>
      <c r="AKX34" s="43">
        <v>378</v>
      </c>
      <c r="AKY34" s="43">
        <v>256</v>
      </c>
      <c r="AKZ34" s="43">
        <v>293</v>
      </c>
      <c r="ALA34" s="43">
        <v>329</v>
      </c>
      <c r="ALB34" s="43">
        <v>366</v>
      </c>
      <c r="ALC34" s="43">
        <v>415</v>
      </c>
      <c r="ALD34" s="43">
        <v>341</v>
      </c>
      <c r="ALE34" s="43">
        <v>231</v>
      </c>
      <c r="ALF34" s="43">
        <v>219</v>
      </c>
      <c r="ALG34" s="43">
        <v>0</v>
      </c>
      <c r="ALH34" s="43">
        <v>0</v>
      </c>
      <c r="ALI34" s="43">
        <v>0</v>
      </c>
      <c r="ALJ34" s="43">
        <v>0</v>
      </c>
      <c r="ALK34" s="43">
        <v>3.0000000000000001E-3</v>
      </c>
      <c r="ALL34" s="43">
        <v>3.8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37470.699999999997</v>
      </c>
      <c r="APJ34" s="43">
        <v>0</v>
      </c>
      <c r="APK34" s="43">
        <v>13972.1</v>
      </c>
      <c r="APL34" s="43">
        <v>0.1</v>
      </c>
      <c r="APM34" s="43">
        <v>157</v>
      </c>
      <c r="APN34" s="43">
        <v>0.02</v>
      </c>
      <c r="APO34" s="43">
        <v>0</v>
      </c>
      <c r="APP34" s="43">
        <v>1036</v>
      </c>
      <c r="APQ34" s="43">
        <v>1.04</v>
      </c>
      <c r="APR34" s="43">
        <v>0</v>
      </c>
      <c r="APS34" s="43">
        <v>11013</v>
      </c>
      <c r="APT34" s="43" t="s">
        <v>7656</v>
      </c>
      <c r="APU34" s="43" t="s">
        <v>7657</v>
      </c>
      <c r="APV34" s="43" t="s">
        <v>7658</v>
      </c>
      <c r="APW34" s="43" t="s">
        <v>7659</v>
      </c>
      <c r="APX34" s="43" t="s">
        <v>7660</v>
      </c>
      <c r="APY34" s="43" t="s">
        <v>7678</v>
      </c>
      <c r="APZ34" s="43" t="s">
        <v>7662</v>
      </c>
      <c r="AQA34" s="43" t="s">
        <v>7663</v>
      </c>
      <c r="AQB34" s="43" t="s">
        <v>7664</v>
      </c>
      <c r="AQC34" s="43" t="s">
        <v>7665</v>
      </c>
      <c r="AQD34" s="43" t="s">
        <v>7666</v>
      </c>
      <c r="AQE34" s="43" t="s">
        <v>7666</v>
      </c>
      <c r="AQF34" s="43" t="s">
        <v>7667</v>
      </c>
      <c r="AQG34" s="43" t="s">
        <v>7668</v>
      </c>
      <c r="AQH34" s="43" t="s">
        <v>7679</v>
      </c>
      <c r="AQI34" s="43" t="s">
        <v>7680</v>
      </c>
      <c r="AQJ34" s="43" t="s">
        <v>7670</v>
      </c>
      <c r="AQK34" s="43" t="s">
        <v>7660</v>
      </c>
      <c r="AQL34" s="43" t="s">
        <v>7660</v>
      </c>
      <c r="AQM34" s="43" t="s">
        <v>7666</v>
      </c>
      <c r="AQN34" s="43" t="s">
        <v>7658</v>
      </c>
      <c r="AQO34" s="43" t="s">
        <v>7660</v>
      </c>
      <c r="AQP34" s="43" t="s">
        <v>7671</v>
      </c>
      <c r="AQQ34" s="43" t="s">
        <v>7681</v>
      </c>
      <c r="AQR34" s="43" t="s">
        <v>7660</v>
      </c>
      <c r="AQS34" s="43" t="s">
        <v>7663</v>
      </c>
      <c r="AQT34" s="43" t="s">
        <v>7673</v>
      </c>
      <c r="AQU34" s="43" t="s">
        <v>7660</v>
      </c>
      <c r="AQV34" s="43" t="s">
        <v>7666</v>
      </c>
      <c r="AQW34" s="43" t="s">
        <v>7674</v>
      </c>
      <c r="AQX34" s="43" t="s">
        <v>7682</v>
      </c>
      <c r="AQY34" s="43">
        <v>12.1</v>
      </c>
      <c r="AQZ34" s="43">
        <v>11.3</v>
      </c>
      <c r="ARA34" s="43">
        <v>12.1</v>
      </c>
      <c r="ARB34" s="43">
        <v>11.7</v>
      </c>
      <c r="ARC34" s="43">
        <v>11.7</v>
      </c>
      <c r="ARD34" s="43">
        <v>12.7</v>
      </c>
      <c r="ARE34" s="43">
        <v>10.9</v>
      </c>
      <c r="ARF34" s="43">
        <v>12.3</v>
      </c>
      <c r="ARG34" s="43">
        <v>13.1</v>
      </c>
      <c r="ARH34" s="43">
        <v>12.5</v>
      </c>
      <c r="ARI34" s="43">
        <v>12</v>
      </c>
      <c r="ARJ34" s="43">
        <v>13.2</v>
      </c>
      <c r="ARK34" s="43">
        <v>12.1</v>
      </c>
      <c r="ARL34" s="43">
        <v>10.7</v>
      </c>
      <c r="ARM34" s="43">
        <v>12.9</v>
      </c>
      <c r="ARN34" s="43">
        <v>11.3</v>
      </c>
      <c r="ARO34" s="43">
        <v>12.3</v>
      </c>
      <c r="ARP34" s="43">
        <v>12.3</v>
      </c>
      <c r="ARQ34" s="43">
        <v>12.2</v>
      </c>
      <c r="ARR34" s="43">
        <v>12.2</v>
      </c>
      <c r="ARS34" s="43">
        <v>12.9</v>
      </c>
      <c r="ART34" s="43">
        <v>0</v>
      </c>
      <c r="ARU34" s="43">
        <v>0</v>
      </c>
      <c r="ARV34" s="43">
        <v>0</v>
      </c>
      <c r="ARW34" s="43">
        <v>0</v>
      </c>
      <c r="ARX34" s="43">
        <v>13.1</v>
      </c>
      <c r="ARY34" s="43">
        <v>10.7</v>
      </c>
      <c r="ARZ34" s="43">
        <v>1343</v>
      </c>
      <c r="AVE34" s="43" t="s">
        <v>7675</v>
      </c>
      <c r="AVF34" s="43">
        <v>50</v>
      </c>
      <c r="AVK34" s="43">
        <v>36.47</v>
      </c>
      <c r="AVL34" s="43">
        <v>2</v>
      </c>
      <c r="AVM34" s="43">
        <v>1</v>
      </c>
      <c r="AVN34" s="43">
        <v>49.95</v>
      </c>
      <c r="AVO34" s="43">
        <v>49.94</v>
      </c>
      <c r="AVP34" s="43">
        <v>0</v>
      </c>
      <c r="AVQ34" s="43">
        <v>49.94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Y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1</v>
      </c>
      <c r="AYT34" s="43">
        <v>0</v>
      </c>
      <c r="AYU34" s="43">
        <v>11</v>
      </c>
      <c r="AYV34" s="43">
        <v>3</v>
      </c>
      <c r="AYW34" s="43">
        <v>0</v>
      </c>
      <c r="AYX34" s="43">
        <v>0</v>
      </c>
      <c r="AYY34" s="43">
        <v>0</v>
      </c>
      <c r="AYZ34" s="43">
        <v>0</v>
      </c>
      <c r="AZA34" s="43">
        <v>7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0</v>
      </c>
      <c r="BAG34" s="43">
        <v>2</v>
      </c>
      <c r="BAH34" s="43">
        <v>2</v>
      </c>
      <c r="BAI34" s="43">
        <v>20</v>
      </c>
      <c r="BAJ34" s="43">
        <v>25</v>
      </c>
      <c r="BAK34" s="43">
        <v>40</v>
      </c>
      <c r="BAQ34" s="43">
        <v>0</v>
      </c>
      <c r="BAR34" s="43">
        <v>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-100</v>
      </c>
      <c r="BBK34" s="43">
        <v>-100</v>
      </c>
      <c r="BBL34" s="43">
        <v>-400</v>
      </c>
      <c r="BBM34" s="43">
        <v>6</v>
      </c>
      <c r="BBN34" s="43">
        <v>0</v>
      </c>
      <c r="BBO34" s="43">
        <v>50</v>
      </c>
      <c r="BBP34" s="43">
        <v>1500</v>
      </c>
      <c r="BBQ34" s="43">
        <v>5.8</v>
      </c>
      <c r="BBR34" s="43">
        <v>6.7</v>
      </c>
      <c r="BBS34" s="43">
        <v>6.9</v>
      </c>
      <c r="BBT34" s="43">
        <v>0.1</v>
      </c>
      <c r="BBU34" s="43">
        <v>4.4000000000000004</v>
      </c>
      <c r="BBV34" s="43">
        <v>0.1</v>
      </c>
      <c r="BBW34" s="43">
        <v>1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4.25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5</v>
      </c>
      <c r="BCX34" s="43">
        <v>5</v>
      </c>
      <c r="BCY34" s="43">
        <v>60</v>
      </c>
      <c r="BCZ34" s="43">
        <v>28</v>
      </c>
      <c r="BDA34" s="43">
        <v>40</v>
      </c>
      <c r="BDB34" s="43">
        <v>30</v>
      </c>
      <c r="BDC34" s="43">
        <v>50</v>
      </c>
      <c r="BDD34" s="43">
        <v>180</v>
      </c>
      <c r="BDE34" s="43">
        <v>28</v>
      </c>
      <c r="BDF34" s="43">
        <v>40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2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25</v>
      </c>
      <c r="DAF34" s="43">
        <v>19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10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32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10</v>
      </c>
      <c r="DHH34" s="43">
        <v>10</v>
      </c>
      <c r="DHI34" s="43">
        <v>10</v>
      </c>
      <c r="DHJ34" s="43">
        <v>3</v>
      </c>
      <c r="DHK34" s="43">
        <v>1</v>
      </c>
      <c r="DHL34" s="43">
        <v>11000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0.1</v>
      </c>
      <c r="DJX34" s="43">
        <v>51.5</v>
      </c>
      <c r="DJY34" s="43">
        <v>47.5</v>
      </c>
      <c r="DJZ34" s="43">
        <v>0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1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1</v>
      </c>
      <c r="DKS34" s="43">
        <v>115</v>
      </c>
      <c r="DKT34" s="43">
        <v>85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-0.2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219</v>
      </c>
      <c r="DLG34" s="43">
        <v>200</v>
      </c>
      <c r="DLH34" s="43">
        <v>1</v>
      </c>
      <c r="DLI34" s="43">
        <v>110</v>
      </c>
      <c r="DLJ34" s="43">
        <v>10</v>
      </c>
      <c r="DLK34" s="43">
        <v>2</v>
      </c>
      <c r="DLL34" s="43">
        <v>0.3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11000</v>
      </c>
      <c r="DLS34" s="43">
        <v>20</v>
      </c>
      <c r="DLT34" s="43">
        <v>10</v>
      </c>
      <c r="DLU34" s="43">
        <v>5</v>
      </c>
      <c r="DLV34" s="43">
        <v>11000</v>
      </c>
      <c r="DLW34" s="43">
        <v>0</v>
      </c>
      <c r="DLX34" s="43">
        <v>0</v>
      </c>
      <c r="DLY34" s="43">
        <v>0</v>
      </c>
      <c r="DLZ34" s="43">
        <v>0</v>
      </c>
      <c r="DMA34" s="43">
        <v>11000</v>
      </c>
      <c r="DMB34" s="43">
        <v>120</v>
      </c>
      <c r="DMC34" s="43">
        <v>90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0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1</v>
      </c>
      <c r="DNX34" s="43">
        <v>1</v>
      </c>
      <c r="DNY34" s="43">
        <v>0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0</v>
      </c>
      <c r="DPB34" s="43">
        <v>120</v>
      </c>
      <c r="DPC34" s="43">
        <v>30</v>
      </c>
      <c r="DPE34" s="43">
        <v>0</v>
      </c>
      <c r="DPG34" s="43">
        <v>0</v>
      </c>
      <c r="DPH34" s="43">
        <v>0</v>
      </c>
      <c r="DPI34" s="43">
        <v>0</v>
      </c>
      <c r="DPJ34" s="43">
        <v>0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1</v>
      </c>
      <c r="DQE34" s="43">
        <v>0</v>
      </c>
      <c r="DQG34" s="43">
        <v>1</v>
      </c>
      <c r="DQH34" s="43">
        <v>0</v>
      </c>
      <c r="DQQ34" s="43">
        <v>1</v>
      </c>
      <c r="DQR34" s="43">
        <v>1</v>
      </c>
      <c r="DQT34" s="43">
        <v>0</v>
      </c>
      <c r="DQU34" s="43">
        <v>0</v>
      </c>
      <c r="DQX34" s="43">
        <v>0</v>
      </c>
      <c r="DQZ34" s="43">
        <v>0</v>
      </c>
      <c r="DRA34" s="43">
        <v>1</v>
      </c>
      <c r="DRB34" s="43">
        <v>1</v>
      </c>
      <c r="DRC34" s="43">
        <v>1</v>
      </c>
      <c r="DRE34" s="43">
        <v>0</v>
      </c>
      <c r="DRF34" s="43">
        <v>0</v>
      </c>
      <c r="DRG34" s="43">
        <v>0</v>
      </c>
      <c r="DRH34" s="43">
        <v>0</v>
      </c>
      <c r="DRJ34" s="43">
        <v>0</v>
      </c>
      <c r="DRN34" s="43">
        <v>11.5</v>
      </c>
      <c r="DRP34" s="43">
        <v>620</v>
      </c>
      <c r="DRU34" s="43">
        <v>11</v>
      </c>
      <c r="DRV34" s="43">
        <v>0</v>
      </c>
      <c r="DRW34" s="43">
        <v>290</v>
      </c>
      <c r="DRY34" s="43">
        <v>1</v>
      </c>
      <c r="DRZ34" s="43">
        <v>1</v>
      </c>
      <c r="DSA34" s="43">
        <v>1</v>
      </c>
      <c r="DSK34" s="43">
        <v>0</v>
      </c>
      <c r="DSL34" s="43">
        <v>0.3</v>
      </c>
      <c r="DSM34" s="43">
        <v>0.1</v>
      </c>
      <c r="DSN34" s="43">
        <v>0.1</v>
      </c>
      <c r="DSO34" s="43">
        <v>100</v>
      </c>
      <c r="DSP34" s="43">
        <v>35</v>
      </c>
      <c r="DSQ34" s="43">
        <v>0</v>
      </c>
      <c r="DSR34" s="43">
        <v>1</v>
      </c>
      <c r="DSS34" s="43">
        <v>4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90</v>
      </c>
      <c r="DTD34" s="43">
        <v>30</v>
      </c>
      <c r="DTE34" s="43">
        <v>0</v>
      </c>
      <c r="DTF34" s="43">
        <v>100</v>
      </c>
      <c r="DTG34" s="43">
        <v>8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55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0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92</v>
      </c>
      <c r="DVQ34" s="43">
        <v>0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-4.5</v>
      </c>
      <c r="DWA34" s="43">
        <v>10</v>
      </c>
      <c r="DWB34" s="43">
        <v>1</v>
      </c>
      <c r="DWC34" s="43">
        <v>60</v>
      </c>
      <c r="DWD34" s="43">
        <v>55</v>
      </c>
      <c r="DWE34" s="43">
        <v>0</v>
      </c>
      <c r="DWF34" s="43">
        <v>2</v>
      </c>
      <c r="DWG34" s="43">
        <v>1.65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M34" s="43">
        <v>360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0.3</v>
      </c>
      <c r="DYX34" s="43">
        <v>0.1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0</v>
      </c>
      <c r="DZF34" s="43">
        <v>0</v>
      </c>
      <c r="DZG34" s="43">
        <v>1</v>
      </c>
      <c r="DZH34" s="43">
        <v>1</v>
      </c>
      <c r="DZI34" s="43">
        <v>1</v>
      </c>
      <c r="DZJ34" s="43">
        <v>1</v>
      </c>
      <c r="DZK34" s="43">
        <v>2</v>
      </c>
      <c r="DZL34" s="43">
        <v>0.2</v>
      </c>
      <c r="DZM34" s="43">
        <v>300</v>
      </c>
      <c r="DZN34" s="43">
        <v>300</v>
      </c>
      <c r="DZO34" s="43">
        <v>300</v>
      </c>
      <c r="DZP34" s="43">
        <v>300</v>
      </c>
      <c r="DZQ34" s="43">
        <v>0</v>
      </c>
      <c r="DZR34" s="43">
        <v>50</v>
      </c>
      <c r="DZS34" s="43">
        <v>50</v>
      </c>
      <c r="DZT34" s="43">
        <v>50</v>
      </c>
      <c r="DZU34" s="43">
        <v>50</v>
      </c>
      <c r="DZV34" s="43">
        <v>50</v>
      </c>
      <c r="DZW34" s="43">
        <v>120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0</v>
      </c>
      <c r="EAE34" s="43">
        <v>0</v>
      </c>
      <c r="EAF34" s="43">
        <v>0</v>
      </c>
      <c r="EAG34" s="43">
        <v>0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10</v>
      </c>
      <c r="EAV34" s="43">
        <v>0</v>
      </c>
      <c r="EAW34" s="43">
        <v>0.5</v>
      </c>
      <c r="EAX34" s="43">
        <v>0</v>
      </c>
      <c r="EAY34" s="43">
        <v>4</v>
      </c>
      <c r="EAZ34" s="43">
        <v>50</v>
      </c>
      <c r="EBA34" s="43">
        <v>0</v>
      </c>
      <c r="EBB34" s="43">
        <v>25</v>
      </c>
      <c r="EBC34" s="43">
        <v>10</v>
      </c>
      <c r="EBD34" s="43">
        <v>250</v>
      </c>
      <c r="EBE34" s="43">
        <v>3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3356</v>
      </c>
      <c r="EBY34" s="43">
        <v>1678</v>
      </c>
      <c r="EBZ34" s="43">
        <v>0</v>
      </c>
      <c r="ECA34" s="43">
        <v>0</v>
      </c>
      <c r="ECB34" s="43">
        <v>2</v>
      </c>
      <c r="ECC34" s="43">
        <v>0</v>
      </c>
      <c r="ECD34" s="43">
        <v>30</v>
      </c>
      <c r="ECE34" s="43">
        <v>0</v>
      </c>
      <c r="ECF34" s="43">
        <v>0</v>
      </c>
      <c r="ECG34" s="43">
        <v>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0</v>
      </c>
      <c r="EDH34" s="43">
        <v>200</v>
      </c>
      <c r="EDI34" s="43">
        <v>200</v>
      </c>
      <c r="EDJ34" s="43">
        <v>200</v>
      </c>
      <c r="EDK34" s="43">
        <v>2</v>
      </c>
      <c r="EDL34" s="43">
        <v>200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K34" s="43">
        <v>1</v>
      </c>
      <c r="EFL34" s="43">
        <v>650</v>
      </c>
      <c r="EFM34" s="43">
        <v>700</v>
      </c>
      <c r="EFN34" s="43">
        <v>0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1000</v>
      </c>
      <c r="EIU34" s="43">
        <v>1000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50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680</v>
      </c>
      <c r="EJR34" s="43">
        <v>5</v>
      </c>
      <c r="EJZ34" s="43">
        <v>5</v>
      </c>
      <c r="EKA34" s="43">
        <v>1000</v>
      </c>
      <c r="EKD34" s="43">
        <v>100</v>
      </c>
      <c r="EKE34" s="43">
        <v>0</v>
      </c>
      <c r="EKF34" s="43">
        <v>0</v>
      </c>
      <c r="EKG34" s="43">
        <v>0</v>
      </c>
      <c r="EKH34" s="43">
        <v>0</v>
      </c>
      <c r="EKI34" s="43">
        <v>1</v>
      </c>
      <c r="EKJ34" s="43">
        <v>1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1</v>
      </c>
      <c r="ENQ34" s="43">
        <v>0</v>
      </c>
      <c r="ENR34" s="43">
        <v>80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1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20</v>
      </c>
      <c r="ERI34" s="43">
        <v>20</v>
      </c>
      <c r="ERJ34" s="43">
        <v>5</v>
      </c>
      <c r="ERK34" s="43">
        <v>7</v>
      </c>
      <c r="ERL34" s="43">
        <v>5</v>
      </c>
      <c r="ERM34" s="43">
        <v>10</v>
      </c>
      <c r="ERN34" s="43">
        <v>5</v>
      </c>
      <c r="ERO34" s="43">
        <v>10</v>
      </c>
      <c r="ERP34" s="43">
        <v>5</v>
      </c>
      <c r="ERQ34" s="43">
        <v>10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4169</v>
      </c>
      <c r="ETN34" s="43">
        <v>88</v>
      </c>
      <c r="ETO34" s="43">
        <v>90</v>
      </c>
      <c r="ETP34" s="43">
        <v>1.55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40.6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0.86799999999999999</v>
      </c>
      <c r="EXB34" s="43">
        <v>0</v>
      </c>
      <c r="EXC34" s="43">
        <v>0</v>
      </c>
      <c r="EXD34" s="43">
        <v>0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90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0</v>
      </c>
      <c r="EXR34" s="43">
        <v>930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500</v>
      </c>
      <c r="EYF34" s="43">
        <v>1000</v>
      </c>
      <c r="EYJ34" s="43">
        <v>1</v>
      </c>
      <c r="EYK34" s="43">
        <v>1</v>
      </c>
      <c r="EYL34" s="43">
        <v>1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0.95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11000</v>
      </c>
      <c r="EZI34" s="43">
        <v>0</v>
      </c>
      <c r="EZJ34" s="43">
        <v>0</v>
      </c>
      <c r="EZK34" s="43">
        <v>1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-100</v>
      </c>
      <c r="EZT34" s="43">
        <v>100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0</v>
      </c>
      <c r="FAD34" s="43">
        <v>1</v>
      </c>
      <c r="FAE34" s="43">
        <v>-0.9</v>
      </c>
      <c r="FAF34" s="43">
        <v>-100</v>
      </c>
      <c r="FAG34" s="43">
        <v>100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2.5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1.7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0.5</v>
      </c>
      <c r="FCX34" s="43">
        <v>0.1</v>
      </c>
      <c r="FCY34" s="43">
        <v>0.5</v>
      </c>
      <c r="FCZ34" s="43">
        <v>500</v>
      </c>
      <c r="FDA34" s="43">
        <v>1500</v>
      </c>
      <c r="FDB34" s="43">
        <v>4.5999999999999996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1.5</v>
      </c>
      <c r="FDO34" s="43">
        <v>2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0</v>
      </c>
      <c r="FEM34" s="43">
        <v>0</v>
      </c>
      <c r="FEN34" s="43">
        <v>75</v>
      </c>
      <c r="FEO34" s="43">
        <v>120</v>
      </c>
      <c r="FEP34" s="43">
        <v>2</v>
      </c>
      <c r="FEQ34" s="43">
        <v>2</v>
      </c>
      <c r="FER34" s="43">
        <v>0</v>
      </c>
      <c r="FES34" s="43">
        <v>1</v>
      </c>
      <c r="FET34" s="43">
        <v>0</v>
      </c>
      <c r="FEU34" s="43">
        <v>76</v>
      </c>
      <c r="FEV34" s="43">
        <v>120</v>
      </c>
      <c r="FEW34" s="43">
        <v>2</v>
      </c>
      <c r="FEX34" s="43">
        <v>0.5</v>
      </c>
      <c r="FEY34" s="43">
        <v>0</v>
      </c>
      <c r="FEZ34" s="43">
        <v>62</v>
      </c>
      <c r="FFA34" s="43">
        <v>2</v>
      </c>
      <c r="FFB34" s="43">
        <v>1</v>
      </c>
      <c r="FFD34" s="43">
        <v>80</v>
      </c>
      <c r="FFE34" s="43">
        <v>120</v>
      </c>
      <c r="FFF34" s="43">
        <v>2</v>
      </c>
      <c r="FFG34" s="43">
        <v>0.5</v>
      </c>
      <c r="FFH34" s="43">
        <v>0</v>
      </c>
      <c r="FFI34" s="43">
        <v>1</v>
      </c>
      <c r="FFJ34" s="43">
        <v>0</v>
      </c>
      <c r="FFK34" s="43">
        <v>97</v>
      </c>
      <c r="FFL34" s="43">
        <v>200</v>
      </c>
      <c r="FFM34" s="43">
        <v>2</v>
      </c>
      <c r="FFN34" s="43">
        <v>2</v>
      </c>
      <c r="FFO34" s="43">
        <v>0</v>
      </c>
      <c r="FFP34" s="43">
        <v>2</v>
      </c>
      <c r="FFQ34" s="43">
        <v>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82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-50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0</v>
      </c>
      <c r="FHD34" s="43">
        <v>2</v>
      </c>
      <c r="FHE34" s="43">
        <v>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10</v>
      </c>
      <c r="FKP34" s="43">
        <v>0</v>
      </c>
      <c r="FKQ34" s="43">
        <v>1</v>
      </c>
      <c r="FKR34" s="43">
        <v>1</v>
      </c>
      <c r="FKS34" s="43">
        <v>90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15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462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90.9</v>
      </c>
      <c r="FPT34" s="43">
        <v>0</v>
      </c>
      <c r="FPU34" s="43">
        <v>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D34" s="43">
        <v>0</v>
      </c>
      <c r="FQE34" s="43">
        <v>100</v>
      </c>
      <c r="FQF34" s="43">
        <v>4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700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4</v>
      </c>
      <c r="FQW34" s="43">
        <v>4</v>
      </c>
      <c r="FQX34" s="43">
        <v>4</v>
      </c>
      <c r="FQY34" s="43">
        <v>4</v>
      </c>
      <c r="FQZ34" s="43">
        <v>-5</v>
      </c>
      <c r="FRA34" s="43">
        <v>-5</v>
      </c>
      <c r="FRB34" s="43">
        <v>-5</v>
      </c>
      <c r="FRC34" s="43">
        <v>-5</v>
      </c>
      <c r="FRD34" s="43">
        <v>15</v>
      </c>
      <c r="FRE34" s="43">
        <v>15</v>
      </c>
      <c r="FRF34" s="43">
        <v>15</v>
      </c>
      <c r="FRG34" s="43">
        <v>15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370</v>
      </c>
      <c r="FSO34" s="43">
        <v>0</v>
      </c>
      <c r="FSP34" s="43">
        <v>4</v>
      </c>
      <c r="FSQ34" s="43">
        <v>500</v>
      </c>
      <c r="FSR34" s="43">
        <v>30</v>
      </c>
      <c r="FST34" s="43">
        <v>2000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320</v>
      </c>
      <c r="FTT34" s="43">
        <v>0</v>
      </c>
      <c r="FTU34" s="43">
        <v>-24</v>
      </c>
      <c r="FTV34" s="43">
        <v>-13</v>
      </c>
      <c r="FTW34" s="43">
        <v>2717</v>
      </c>
      <c r="FTX34" s="43">
        <v>1600</v>
      </c>
      <c r="FTY34" s="43">
        <v>10</v>
      </c>
      <c r="FTZ34" s="43">
        <v>2717</v>
      </c>
      <c r="FUA34" s="43">
        <v>1600</v>
      </c>
      <c r="FUB34" s="43">
        <v>40</v>
      </c>
      <c r="FUC34" s="43">
        <v>0</v>
      </c>
      <c r="FUD34" s="43">
        <v>0</v>
      </c>
      <c r="FUK34" s="43">
        <v>0</v>
      </c>
      <c r="FUL34" s="43">
        <v>0.19531000000000001</v>
      </c>
      <c r="FUN34" s="43">
        <v>3.8999999999999998E-3</v>
      </c>
      <c r="FUO34" s="43">
        <v>2.5</v>
      </c>
      <c r="FUP34" s="43">
        <v>1.1000000000000001</v>
      </c>
      <c r="FUV34" s="43">
        <v>3352</v>
      </c>
      <c r="FUW34" s="43">
        <v>1678</v>
      </c>
      <c r="FUX34" s="43">
        <v>4485</v>
      </c>
      <c r="FUY34" s="43">
        <v>2330</v>
      </c>
      <c r="FUZ34" s="43">
        <v>1500</v>
      </c>
      <c r="FVA34" s="43">
        <v>1500</v>
      </c>
      <c r="FVC34" s="43">
        <v>60</v>
      </c>
      <c r="FVD34" s="43">
        <v>59.7</v>
      </c>
      <c r="FVF34" s="43">
        <v>500</v>
      </c>
      <c r="FVN34" s="43">
        <v>0</v>
      </c>
      <c r="FVO34" s="43">
        <v>0.19531000000000001</v>
      </c>
      <c r="FVQ34" s="43">
        <v>3.8999999999999998E-3</v>
      </c>
      <c r="FVR34" s="43">
        <v>2.5</v>
      </c>
      <c r="FVS34" s="43">
        <v>1.1000000000000001</v>
      </c>
      <c r="FVY34" s="43">
        <v>2733</v>
      </c>
      <c r="FVZ34" s="43">
        <v>1362</v>
      </c>
      <c r="FWA34" s="43">
        <v>3050</v>
      </c>
      <c r="FWB34" s="43">
        <v>1650</v>
      </c>
      <c r="FWC34" s="43">
        <v>1500</v>
      </c>
      <c r="FWD34" s="43">
        <v>1500</v>
      </c>
      <c r="FWF34" s="43">
        <v>50</v>
      </c>
      <c r="FWG34" s="43">
        <v>45</v>
      </c>
      <c r="FWI34" s="43">
        <v>500</v>
      </c>
      <c r="FWQ34" s="43">
        <v>0</v>
      </c>
      <c r="FWR34" s="43">
        <v>0.19531000000000001</v>
      </c>
      <c r="FWT34" s="43">
        <v>3.8999999999999998E-3</v>
      </c>
      <c r="FWU34" s="43">
        <v>2.5</v>
      </c>
      <c r="FWV34" s="43">
        <v>1.1000000000000001</v>
      </c>
      <c r="FXB34" s="43">
        <v>2733</v>
      </c>
      <c r="FXC34" s="43">
        <v>1362</v>
      </c>
      <c r="FXD34" s="43">
        <v>3050</v>
      </c>
      <c r="FXE34" s="43">
        <v>1650</v>
      </c>
      <c r="FXF34" s="43">
        <v>1500</v>
      </c>
      <c r="FXG34" s="43">
        <v>1500</v>
      </c>
      <c r="FXI34" s="43">
        <v>50</v>
      </c>
      <c r="FXJ34" s="43">
        <v>45</v>
      </c>
      <c r="FXL34" s="43">
        <v>500</v>
      </c>
      <c r="FXT34" s="43">
        <v>0</v>
      </c>
      <c r="FXU34" s="43">
        <v>0.19531000000000001</v>
      </c>
      <c r="FXW34" s="43">
        <v>3.8999999999999998E-3</v>
      </c>
      <c r="FXX34" s="43">
        <v>2.5</v>
      </c>
      <c r="FXY34" s="43">
        <v>1.1000000000000001</v>
      </c>
      <c r="FYE34" s="43">
        <v>2733</v>
      </c>
      <c r="FYF34" s="43">
        <v>1362</v>
      </c>
      <c r="FYG34" s="43">
        <v>3050</v>
      </c>
      <c r="FYH34" s="43">
        <v>1650</v>
      </c>
      <c r="FYI34" s="43">
        <v>1500</v>
      </c>
      <c r="FYJ34" s="43">
        <v>1500</v>
      </c>
      <c r="FYL34" s="43">
        <v>50</v>
      </c>
      <c r="FYM34" s="43">
        <v>45</v>
      </c>
      <c r="FYO34" s="43">
        <v>500</v>
      </c>
      <c r="FYQ34" s="43">
        <v>0</v>
      </c>
      <c r="FYR34" s="43">
        <v>1000</v>
      </c>
      <c r="FYS34" s="43">
        <v>300</v>
      </c>
      <c r="FYT34" s="43">
        <v>48</v>
      </c>
      <c r="FYU34" s="43">
        <v>-1.6</v>
      </c>
      <c r="FYV34" s="43">
        <v>-4</v>
      </c>
      <c r="FYW34" s="43">
        <v>100</v>
      </c>
      <c r="FYX34" s="43">
        <v>6</v>
      </c>
      <c r="FYY34" s="43">
        <v>0</v>
      </c>
      <c r="FYZ34" s="43">
        <v>1</v>
      </c>
      <c r="FZA34" s="43">
        <v>6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0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6</v>
      </c>
      <c r="GAB34" s="43">
        <v>0</v>
      </c>
      <c r="GAC34" s="43">
        <v>0.5</v>
      </c>
      <c r="GAD34" s="43">
        <v>0</v>
      </c>
      <c r="GAE34" s="43">
        <v>0</v>
      </c>
      <c r="GAF34" s="43">
        <v>120000</v>
      </c>
      <c r="GAG34" s="43">
        <v>0</v>
      </c>
      <c r="GAH34" s="43">
        <v>120000</v>
      </c>
      <c r="GAI34" s="43">
        <v>0</v>
      </c>
      <c r="GAK34" s="43">
        <v>4</v>
      </c>
      <c r="GAL34" s="43">
        <v>0</v>
      </c>
      <c r="GAM34" s="43">
        <v>0</v>
      </c>
      <c r="GAN34" s="43">
        <v>0</v>
      </c>
      <c r="GAR34" s="43">
        <v>75</v>
      </c>
      <c r="GAT34" s="43">
        <v>40</v>
      </c>
      <c r="GBI34" s="43">
        <v>60</v>
      </c>
      <c r="GBJ34" s="43">
        <v>60</v>
      </c>
      <c r="GBK34" s="43">
        <v>60</v>
      </c>
      <c r="GBL34" s="43">
        <v>60</v>
      </c>
      <c r="GBW34" s="43">
        <v>0</v>
      </c>
      <c r="GBX34" s="43">
        <v>0</v>
      </c>
      <c r="GBY34" s="43">
        <v>1</v>
      </c>
      <c r="GBZ34" s="43">
        <v>3</v>
      </c>
      <c r="GCA34" s="43">
        <v>57</v>
      </c>
      <c r="GCB34" s="43">
        <v>59</v>
      </c>
      <c r="GCC34" s="43">
        <v>2</v>
      </c>
      <c r="GCD34" s="43">
        <v>2</v>
      </c>
      <c r="GCE34" s="43">
        <v>67</v>
      </c>
      <c r="GCG34" s="43">
        <v>50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0.2</v>
      </c>
      <c r="GDH34" s="43">
        <v>100</v>
      </c>
      <c r="GDI34" s="43">
        <v>0.2</v>
      </c>
      <c r="GDK34" s="43">
        <v>300</v>
      </c>
      <c r="GDL34" s="43">
        <v>110</v>
      </c>
      <c r="GDM34" s="43">
        <v>110</v>
      </c>
      <c r="GDN34" s="43">
        <v>110</v>
      </c>
      <c r="GDW34" s="43">
        <v>-925</v>
      </c>
      <c r="GDX34" s="43">
        <v>3700</v>
      </c>
      <c r="GDZ34" s="43">
        <v>0.2</v>
      </c>
      <c r="GEA34" s="43">
        <v>100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100</v>
      </c>
      <c r="GHX34" s="43">
        <v>100</v>
      </c>
      <c r="GHY34" s="43">
        <v>100</v>
      </c>
      <c r="GHZ34" s="43">
        <v>50</v>
      </c>
      <c r="GIA34" s="43">
        <v>0</v>
      </c>
      <c r="GIB34" s="43">
        <v>1</v>
      </c>
      <c r="GIC34" s="43">
        <v>2.2999999999999998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76</v>
      </c>
      <c r="GIN34" s="43">
        <v>68</v>
      </c>
      <c r="GIO34" s="43">
        <v>70</v>
      </c>
      <c r="GIP34" s="43">
        <v>0</v>
      </c>
      <c r="GIQ34" s="43">
        <v>100</v>
      </c>
      <c r="GIR34" s="43">
        <v>30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35</v>
      </c>
      <c r="GIY34" s="43">
        <v>0</v>
      </c>
      <c r="GIZ34" s="43">
        <v>0</v>
      </c>
      <c r="GJA34" s="43">
        <v>2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76</v>
      </c>
      <c r="GJL34" s="43">
        <v>65</v>
      </c>
      <c r="GJM34" s="43">
        <v>68</v>
      </c>
      <c r="GJN34" s="43">
        <v>100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28</v>
      </c>
      <c r="GKI34" s="43">
        <v>0</v>
      </c>
      <c r="GKJ34" s="43">
        <v>100</v>
      </c>
      <c r="GKK34" s="43">
        <v>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100</v>
      </c>
      <c r="GLJ34" s="43">
        <v>100</v>
      </c>
      <c r="GLK34" s="43">
        <v>100</v>
      </c>
      <c r="GLL34" s="43">
        <v>50</v>
      </c>
      <c r="GLM34" s="43">
        <v>0</v>
      </c>
      <c r="GLN34" s="43">
        <v>1</v>
      </c>
      <c r="GLO34" s="43">
        <v>6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85</v>
      </c>
      <c r="GLX34" s="43">
        <v>89</v>
      </c>
      <c r="GLY34" s="43">
        <v>0</v>
      </c>
      <c r="GLZ34" s="43">
        <v>100</v>
      </c>
      <c r="GMA34" s="43">
        <v>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150</v>
      </c>
      <c r="HBV34" s="43">
        <v>150</v>
      </c>
      <c r="HBW34" s="43">
        <v>100</v>
      </c>
      <c r="HBX34" s="43">
        <v>205</v>
      </c>
      <c r="HBY34" s="43">
        <v>0</v>
      </c>
      <c r="HBZ34" s="43">
        <v>48</v>
      </c>
      <c r="HCA34" s="43">
        <v>50</v>
      </c>
      <c r="HCB34" s="43">
        <v>0</v>
      </c>
      <c r="HCC34" s="43">
        <v>3000</v>
      </c>
      <c r="HCD34" s="43">
        <v>6000</v>
      </c>
      <c r="HCE34" s="43">
        <v>3000</v>
      </c>
      <c r="HCF34" s="43">
        <v>6000</v>
      </c>
      <c r="HCG34" s="43">
        <v>6</v>
      </c>
      <c r="HCH34" s="43">
        <v>6</v>
      </c>
      <c r="HCI34" s="43">
        <v>0</v>
      </c>
      <c r="HCJ34" s="43">
        <v>5000</v>
      </c>
      <c r="HCK34" s="43">
        <v>-5000</v>
      </c>
      <c r="HCL34" s="43">
        <v>0</v>
      </c>
      <c r="HCM34" s="43">
        <v>0</v>
      </c>
      <c r="HCN34" s="43">
        <v>1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85.9</v>
      </c>
      <c r="HCZ34" s="43">
        <v>79.900000000000006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0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7.0000000000000007E-2</v>
      </c>
      <c r="HLH34" s="43">
        <v>0.6</v>
      </c>
      <c r="HLI34" s="43">
        <v>0.9</v>
      </c>
      <c r="HLJ34" s="43">
        <v>100</v>
      </c>
      <c r="HLK34" s="43">
        <v>0</v>
      </c>
      <c r="HLL34" s="43">
        <v>2.843E-2</v>
      </c>
      <c r="HLM34" s="43">
        <v>0.74046999999999996</v>
      </c>
      <c r="HLN34" s="43">
        <v>0.47389999999999999</v>
      </c>
      <c r="HLO34" s="43">
        <v>100</v>
      </c>
      <c r="HLP34" s="43">
        <v>0</v>
      </c>
      <c r="HLQ34" s="43">
        <v>4</v>
      </c>
      <c r="HLR34" s="43">
        <v>20</v>
      </c>
      <c r="HLS34" s="43">
        <v>1515</v>
      </c>
      <c r="HLT34" s="43">
        <v>3030</v>
      </c>
      <c r="HLU34" s="43">
        <v>60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1678</v>
      </c>
      <c r="HMC34" s="43">
        <v>3356</v>
      </c>
      <c r="HMD34" s="43">
        <v>2</v>
      </c>
      <c r="HME34" s="43">
        <v>2</v>
      </c>
      <c r="HMF34" s="43">
        <v>55</v>
      </c>
      <c r="HMG34" s="43">
        <v>55</v>
      </c>
      <c r="HMI34" s="43">
        <v>-6</v>
      </c>
      <c r="HMJ34" s="43">
        <v>-6</v>
      </c>
      <c r="HMK34" s="43">
        <v>-6</v>
      </c>
      <c r="HML34" s="43">
        <v>-6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3356</v>
      </c>
      <c r="HNJ34" s="43">
        <v>3356</v>
      </c>
      <c r="HNK34" s="43">
        <v>3356</v>
      </c>
      <c r="HNL34" s="43">
        <v>3356</v>
      </c>
      <c r="HNM34" s="43">
        <v>50</v>
      </c>
      <c r="HNN34" s="43">
        <v>0.63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W34" s="43">
        <v>10</v>
      </c>
      <c r="HNX34" s="43">
        <v>0</v>
      </c>
      <c r="HNY34" s="43">
        <v>150</v>
      </c>
      <c r="HNZ34" s="43">
        <v>1</v>
      </c>
      <c r="HOA34" s="43">
        <v>1</v>
      </c>
      <c r="HOB34" s="43">
        <v>102</v>
      </c>
      <c r="HOC34" s="43">
        <v>112</v>
      </c>
      <c r="HOD34" s="43">
        <v>98</v>
      </c>
      <c r="HOE34" s="43">
        <v>91</v>
      </c>
      <c r="HOF34" s="43">
        <v>112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80</v>
      </c>
      <c r="HOS34" s="43">
        <v>0</v>
      </c>
      <c r="HOT34" s="43">
        <v>120</v>
      </c>
      <c r="HOU34" s="43">
        <v>1</v>
      </c>
      <c r="HOV34" s="43">
        <v>22.7</v>
      </c>
      <c r="HOW34" s="43">
        <v>3.85</v>
      </c>
      <c r="HOX34" s="43">
        <v>0</v>
      </c>
      <c r="HOY34" s="43">
        <v>0</v>
      </c>
      <c r="HOZ34" s="43">
        <v>120</v>
      </c>
      <c r="HPC34" s="43">
        <v>10</v>
      </c>
      <c r="HPD34" s="43">
        <v>4</v>
      </c>
      <c r="HPE34" s="43">
        <v>4</v>
      </c>
      <c r="HPF34" s="43">
        <v>4</v>
      </c>
      <c r="HPG34" s="43">
        <v>4</v>
      </c>
      <c r="HPH34" s="43">
        <v>63</v>
      </c>
      <c r="HPI34" s="43">
        <v>63</v>
      </c>
      <c r="HPJ34" s="43">
        <v>63</v>
      </c>
      <c r="HPK34" s="43">
        <v>63</v>
      </c>
      <c r="HPL34" s="43">
        <v>0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1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-50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50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15.5</v>
      </c>
      <c r="HYD34" s="43">
        <v>1013.25</v>
      </c>
      <c r="HYE34" s="43">
        <v>1013.25</v>
      </c>
      <c r="HYF34" s="43">
        <v>1</v>
      </c>
      <c r="HYG34" s="43">
        <v>3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48.6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1</v>
      </c>
      <c r="IEM34" s="43">
        <v>0</v>
      </c>
      <c r="IEN34" s="43">
        <v>0</v>
      </c>
      <c r="IEO34" s="43">
        <v>1450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6000</v>
      </c>
      <c r="IEV34" s="43">
        <v>0</v>
      </c>
      <c r="IEW34" s="43">
        <v>3450</v>
      </c>
      <c r="IEX34" s="43">
        <v>1</v>
      </c>
      <c r="IEY34" s="43">
        <v>5</v>
      </c>
      <c r="IEZ34" s="43">
        <v>5</v>
      </c>
      <c r="IFA34" s="43">
        <v>55</v>
      </c>
      <c r="IFB34" s="43">
        <v>10</v>
      </c>
      <c r="IFC34" s="43">
        <v>100</v>
      </c>
      <c r="IFD34" s="43">
        <v>0</v>
      </c>
      <c r="IFE34" s="43">
        <v>1</v>
      </c>
      <c r="IFF34" s="43">
        <v>999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900</v>
      </c>
      <c r="IHF34" s="43">
        <v>0.15</v>
      </c>
      <c r="IHG34" s="43">
        <v>0.64</v>
      </c>
      <c r="IHH34" s="43">
        <v>7.7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9.3699999999999992</v>
      </c>
      <c r="IIL34" s="43">
        <v>9.7799999999999994</v>
      </c>
      <c r="IIM34" s="43">
        <v>788</v>
      </c>
      <c r="IIP34" s="43">
        <v>1.45</v>
      </c>
      <c r="IIQ34" s="43">
        <v>1.6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0.74</v>
      </c>
      <c r="ILB34" s="43">
        <v>0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1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0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2780</v>
      </c>
      <c r="ITQ34" s="43">
        <v>3356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3356</v>
      </c>
      <c r="ITX34" s="43">
        <v>2788</v>
      </c>
      <c r="IUA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441.5</v>
      </c>
      <c r="IUJ34" s="43">
        <v>19.3</v>
      </c>
      <c r="IUK34" s="43">
        <v>-19.600000000000001</v>
      </c>
      <c r="IUL34" s="43">
        <v>4.0939999999999994</v>
      </c>
      <c r="IUM34" s="43">
        <v>5.6999999999999995E-2</v>
      </c>
      <c r="IUN34" s="43">
        <v>0.84754545454545438</v>
      </c>
      <c r="IUO34" s="43">
        <v>0</v>
      </c>
      <c r="IUP34" s="43">
        <v>0.63</v>
      </c>
      <c r="IUQ34" s="43">
        <v>1678</v>
      </c>
      <c r="IUR34" s="43">
        <v>0</v>
      </c>
      <c r="IUS34" s="43">
        <v>0</v>
      </c>
      <c r="IUT34" s="43">
        <v>0</v>
      </c>
      <c r="IUU34" s="43">
        <v>1</v>
      </c>
      <c r="IUV34" s="43">
        <v>0</v>
      </c>
      <c r="IUW34" s="43">
        <v>1</v>
      </c>
      <c r="IUX34" s="43">
        <v>0</v>
      </c>
      <c r="IUY34" s="43">
        <v>0</v>
      </c>
      <c r="IUZ34" s="43">
        <v>854</v>
      </c>
      <c r="IVA34" s="43">
        <v>0</v>
      </c>
      <c r="IVB34" s="43">
        <v>0</v>
      </c>
      <c r="IVC34" s="43">
        <v>71</v>
      </c>
      <c r="IVD34" s="43">
        <v>0</v>
      </c>
      <c r="IVE34" s="43">
        <v>0</v>
      </c>
      <c r="IVF34" s="43">
        <v>30</v>
      </c>
      <c r="IVG34" s="43">
        <v>0</v>
      </c>
      <c r="IVH34" s="43">
        <v>0</v>
      </c>
      <c r="IVI34" s="43">
        <v>992</v>
      </c>
      <c r="IVJ34" s="43">
        <v>992</v>
      </c>
      <c r="IVK34" s="43">
        <v>137</v>
      </c>
      <c r="IVL34" s="43">
        <v>0</v>
      </c>
      <c r="IVM34" s="43">
        <v>0</v>
      </c>
      <c r="IVN34" s="43">
        <v>37</v>
      </c>
      <c r="IVO34" s="43">
        <v>300</v>
      </c>
      <c r="IVP34" s="43">
        <v>58.67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401</v>
      </c>
      <c r="IWP34" s="43">
        <v>392</v>
      </c>
      <c r="IWQ34" s="43">
        <v>384</v>
      </c>
      <c r="IWR34" s="43">
        <v>390</v>
      </c>
      <c r="IWS34" s="43">
        <v>389</v>
      </c>
      <c r="IWT34" s="43">
        <v>390</v>
      </c>
      <c r="IWU34" s="43">
        <v>0</v>
      </c>
      <c r="IWV34" s="43">
        <v>398</v>
      </c>
      <c r="IWW34" s="43">
        <v>383</v>
      </c>
      <c r="IWX34" s="43">
        <v>386</v>
      </c>
      <c r="IWY34" s="43">
        <v>382</v>
      </c>
      <c r="IWZ34" s="43">
        <v>389</v>
      </c>
      <c r="IXA34" s="43">
        <v>390</v>
      </c>
      <c r="IXB34" s="43">
        <v>0</v>
      </c>
      <c r="IXC34" s="43">
        <v>0</v>
      </c>
      <c r="IXD34" s="43">
        <v>0</v>
      </c>
      <c r="IXE34" s="43">
        <v>0</v>
      </c>
      <c r="IXF34" s="43">
        <v>384</v>
      </c>
      <c r="IXG34" s="43">
        <v>384</v>
      </c>
      <c r="IXH34" s="43">
        <v>396</v>
      </c>
      <c r="IXI34" s="43">
        <v>391</v>
      </c>
      <c r="IXJ34" s="43">
        <v>385</v>
      </c>
      <c r="IXK34" s="43">
        <v>386</v>
      </c>
      <c r="IXL34" s="43">
        <v>387</v>
      </c>
      <c r="IXM34" s="43">
        <v>0</v>
      </c>
      <c r="IXN34" s="43">
        <v>522</v>
      </c>
      <c r="IXO34" s="43">
        <v>520</v>
      </c>
      <c r="IXP34" s="43">
        <v>523</v>
      </c>
      <c r="IXQ34" s="43">
        <v>517</v>
      </c>
      <c r="IXR34" s="43">
        <v>524</v>
      </c>
      <c r="IXS34" s="43">
        <v>523</v>
      </c>
      <c r="IXT34" s="43">
        <v>517</v>
      </c>
      <c r="IXU34" s="43">
        <v>518</v>
      </c>
      <c r="IXV34" s="43">
        <v>524</v>
      </c>
      <c r="IXW34" s="43">
        <v>519</v>
      </c>
      <c r="IXX34" s="43">
        <v>523</v>
      </c>
      <c r="IXY34" s="43">
        <v>527</v>
      </c>
      <c r="IXZ34" s="43">
        <v>0</v>
      </c>
      <c r="IYA34" s="43">
        <v>0</v>
      </c>
      <c r="IYB34" s="43">
        <v>0</v>
      </c>
      <c r="IYC34" s="43">
        <v>0</v>
      </c>
      <c r="IYD34" s="43">
        <v>0</v>
      </c>
      <c r="IYE34" s="43">
        <v>516</v>
      </c>
      <c r="IYF34" s="43">
        <v>520</v>
      </c>
      <c r="IYG34" s="43">
        <v>521</v>
      </c>
      <c r="IYH34" s="43">
        <v>522</v>
      </c>
      <c r="IYI34" s="43">
        <v>0</v>
      </c>
      <c r="IYJ34" s="43">
        <v>516</v>
      </c>
      <c r="IYL34" s="43" t="s">
        <v>7676</v>
      </c>
      <c r="IYM34" s="43">
        <v>30</v>
      </c>
      <c r="IYN34" s="43">
        <v>43</v>
      </c>
      <c r="IYO34" s="43">
        <v>44</v>
      </c>
      <c r="IYP34" s="43">
        <v>44</v>
      </c>
      <c r="IYQ34" s="43">
        <v>45</v>
      </c>
      <c r="IYR34" s="43">
        <v>45</v>
      </c>
      <c r="IYS34" s="43">
        <v>45</v>
      </c>
      <c r="IYT34" s="43">
        <v>45</v>
      </c>
      <c r="IYU34" s="43">
        <v>44</v>
      </c>
      <c r="IYV34" s="43">
        <v>44</v>
      </c>
      <c r="IYW34" s="43">
        <v>45</v>
      </c>
      <c r="IYX34" s="43">
        <v>46</v>
      </c>
      <c r="IYY34" s="43">
        <v>44</v>
      </c>
      <c r="IYZ34" s="43">
        <v>43</v>
      </c>
      <c r="IZA34" s="43">
        <v>44</v>
      </c>
      <c r="IZB34" s="43">
        <v>43</v>
      </c>
      <c r="IZC34" s="43">
        <v>46</v>
      </c>
      <c r="IZD34" s="43">
        <v>44</v>
      </c>
      <c r="IZE34" s="43">
        <v>47</v>
      </c>
      <c r="IZF34" s="43">
        <v>46</v>
      </c>
      <c r="IZG34" s="43">
        <v>46</v>
      </c>
      <c r="JAF34" s="43">
        <v>2297</v>
      </c>
      <c r="JAG34" s="43">
        <v>2195</v>
      </c>
      <c r="JAH34" s="43">
        <v>2170</v>
      </c>
      <c r="JAI34" s="43">
        <v>2273</v>
      </c>
      <c r="JAJ34" s="43">
        <v>2165</v>
      </c>
      <c r="JAK34" s="43">
        <v>2650</v>
      </c>
      <c r="JAL34" s="43">
        <v>2152</v>
      </c>
      <c r="JAM34" s="43">
        <v>2057</v>
      </c>
      <c r="JAN34" s="43">
        <v>2635</v>
      </c>
      <c r="JAO34" s="43">
        <v>2490</v>
      </c>
      <c r="JAP34" s="43">
        <v>1947</v>
      </c>
      <c r="JAQ34" s="43">
        <v>2172</v>
      </c>
      <c r="JAR34" s="43">
        <v>2574</v>
      </c>
      <c r="JAS34" s="43">
        <v>2022</v>
      </c>
      <c r="JAT34" s="43">
        <v>2399</v>
      </c>
      <c r="JAU34" s="43">
        <v>2066</v>
      </c>
      <c r="JAV34" s="43">
        <v>2147</v>
      </c>
      <c r="JAW34" s="43">
        <v>2152</v>
      </c>
      <c r="JAX34" s="43">
        <v>2170</v>
      </c>
      <c r="JAY34" s="43">
        <v>2022</v>
      </c>
      <c r="JBE34" s="43">
        <v>0</v>
      </c>
      <c r="JBF34" s="43">
        <v>0</v>
      </c>
      <c r="JBR34" s="43">
        <v>0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213</v>
      </c>
      <c r="JBZ34" s="43">
        <v>0</v>
      </c>
      <c r="JCA34" s="43">
        <v>0</v>
      </c>
      <c r="JCB34" s="43">
        <v>0</v>
      </c>
      <c r="JCC34" s="43">
        <v>165.1</v>
      </c>
      <c r="JCD34" s="43">
        <v>0</v>
      </c>
      <c r="JCE34" s="43">
        <v>0</v>
      </c>
      <c r="JCF34" s="43">
        <v>0</v>
      </c>
      <c r="JCG34" s="43">
        <v>1185</v>
      </c>
      <c r="JCH34" s="43">
        <v>0</v>
      </c>
      <c r="JCI34" s="43">
        <v>0</v>
      </c>
      <c r="JCJ34" s="43">
        <v>0</v>
      </c>
      <c r="JCK34" s="43">
        <v>15.8</v>
      </c>
      <c r="JCL34" s="43">
        <v>0</v>
      </c>
      <c r="JCM34" s="43">
        <v>0</v>
      </c>
      <c r="JCN34" s="43">
        <v>0</v>
      </c>
      <c r="JCO34" s="43">
        <v>1.885</v>
      </c>
      <c r="JCS34" s="43">
        <v>50.7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DU34" s="43">
        <v>1</v>
      </c>
      <c r="JDW34" s="43">
        <v>1</v>
      </c>
      <c r="JDY34" s="43">
        <v>1</v>
      </c>
      <c r="JEA34" s="43">
        <v>1</v>
      </c>
      <c r="JEC34" s="43">
        <v>1</v>
      </c>
      <c r="JEE34" s="43">
        <v>1</v>
      </c>
      <c r="JEG34" s="43">
        <v>1</v>
      </c>
      <c r="JEI34" s="43">
        <v>1</v>
      </c>
      <c r="JEK34" s="43">
        <v>1</v>
      </c>
      <c r="JEM34" s="43">
        <v>1</v>
      </c>
      <c r="JEO34" s="43">
        <v>1</v>
      </c>
      <c r="JEQ34" s="43">
        <v>1</v>
      </c>
      <c r="JEZ34" s="43">
        <v>0</v>
      </c>
      <c r="JFA34" s="43">
        <v>7.51</v>
      </c>
      <c r="JFB34" s="43">
        <v>0</v>
      </c>
      <c r="JFC34" s="43">
        <v>7.47</v>
      </c>
      <c r="JFD34" s="43">
        <v>0</v>
      </c>
      <c r="JFE34" s="43">
        <v>7.62</v>
      </c>
      <c r="JFF34" s="43">
        <v>0</v>
      </c>
      <c r="JFG34" s="43">
        <v>7.35</v>
      </c>
      <c r="JFH34" s="43">
        <v>0</v>
      </c>
      <c r="JFI34" s="43">
        <v>7.28</v>
      </c>
      <c r="JFJ34" s="43">
        <v>0</v>
      </c>
      <c r="JFK34" s="43">
        <v>7.45</v>
      </c>
      <c r="JFL34" s="43">
        <v>0</v>
      </c>
      <c r="JFM34" s="43">
        <v>7.28</v>
      </c>
      <c r="JFN34" s="43">
        <v>0</v>
      </c>
      <c r="JFO34" s="43">
        <v>7.59</v>
      </c>
      <c r="JFP34" s="43">
        <v>0</v>
      </c>
      <c r="JFQ34" s="43">
        <v>7.11</v>
      </c>
      <c r="JFR34" s="43">
        <v>0</v>
      </c>
      <c r="JFS34" s="43">
        <v>7.26</v>
      </c>
      <c r="JFT34" s="43">
        <v>0</v>
      </c>
      <c r="JFU34" s="43">
        <v>7.48</v>
      </c>
      <c r="JFV34" s="43">
        <v>0</v>
      </c>
      <c r="JFW34" s="43">
        <v>7.11</v>
      </c>
      <c r="JFX34" s="43">
        <v>0</v>
      </c>
      <c r="JFY34" s="43">
        <v>7.2</v>
      </c>
      <c r="JFZ34" s="43">
        <v>0</v>
      </c>
      <c r="JGA34" s="43">
        <v>7.63</v>
      </c>
      <c r="JGB34" s="43">
        <v>0</v>
      </c>
      <c r="JGC34" s="43">
        <v>7.35</v>
      </c>
      <c r="JGD34" s="43">
        <v>0</v>
      </c>
      <c r="JGE34" s="43">
        <v>7.4</v>
      </c>
      <c r="JGF34" s="43">
        <v>0</v>
      </c>
      <c r="JGG34" s="43">
        <v>7.27</v>
      </c>
      <c r="JGH34" s="43">
        <v>0</v>
      </c>
      <c r="JGI34" s="43">
        <v>7.4</v>
      </c>
      <c r="JGJ34" s="43">
        <v>0</v>
      </c>
      <c r="JGK34" s="43">
        <v>7.26</v>
      </c>
      <c r="JGL34" s="43">
        <v>0</v>
      </c>
      <c r="JGM34" s="43">
        <v>7.25</v>
      </c>
      <c r="JGV34" s="43">
        <v>0</v>
      </c>
      <c r="JGW34" s="43">
        <v>-0.32</v>
      </c>
      <c r="JGX34" s="43">
        <v>0</v>
      </c>
      <c r="JGY34" s="43">
        <v>-0.14000000000000001</v>
      </c>
      <c r="JGZ34" s="43">
        <v>0</v>
      </c>
      <c r="JHA34" s="43">
        <v>-0.38</v>
      </c>
      <c r="JHB34" s="43">
        <v>0</v>
      </c>
      <c r="JHC34" s="43">
        <v>-0.17</v>
      </c>
      <c r="JHD34" s="43">
        <v>0</v>
      </c>
      <c r="JHE34" s="43">
        <v>-0.28999999999999998</v>
      </c>
      <c r="JHF34" s="43">
        <v>0</v>
      </c>
      <c r="JHG34" s="43">
        <v>-0.27</v>
      </c>
      <c r="JHH34" s="43">
        <v>0</v>
      </c>
      <c r="JHI34" s="43">
        <v>-0.33</v>
      </c>
      <c r="JHJ34" s="43">
        <v>0</v>
      </c>
      <c r="JHK34" s="43">
        <v>-0.27</v>
      </c>
      <c r="JHL34" s="43">
        <v>0</v>
      </c>
      <c r="JHM34" s="43">
        <v>-0.57999999999999996</v>
      </c>
      <c r="JHN34" s="43">
        <v>0</v>
      </c>
      <c r="JHO34" s="43">
        <v>-0.47</v>
      </c>
      <c r="JHP34" s="43">
        <v>0</v>
      </c>
      <c r="JHQ34" s="43">
        <v>-0.24</v>
      </c>
      <c r="JHR34" s="43">
        <v>0</v>
      </c>
      <c r="JHS34" s="43">
        <v>-0.34</v>
      </c>
      <c r="JHT34" s="43">
        <v>0</v>
      </c>
      <c r="JHU34" s="43">
        <v>-0.27</v>
      </c>
      <c r="JHV34" s="43">
        <v>0</v>
      </c>
      <c r="JHW34" s="43">
        <v>-0.2</v>
      </c>
      <c r="JHX34" s="43">
        <v>0</v>
      </c>
      <c r="JHY34" s="43">
        <v>-0.13</v>
      </c>
      <c r="JHZ34" s="43">
        <v>0</v>
      </c>
      <c r="JIA34" s="43">
        <v>-0.42</v>
      </c>
      <c r="JIB34" s="43">
        <v>0</v>
      </c>
      <c r="JIC34" s="43">
        <v>-0.43</v>
      </c>
      <c r="JID34" s="43">
        <v>0</v>
      </c>
      <c r="JIE34" s="43">
        <v>-0.28999999999999998</v>
      </c>
      <c r="JIF34" s="43">
        <v>0</v>
      </c>
      <c r="JIG34" s="43">
        <v>-0.56999999999999995</v>
      </c>
      <c r="JIH34" s="43">
        <v>0</v>
      </c>
      <c r="JII34" s="43">
        <v>-0.39</v>
      </c>
      <c r="JIR34" s="43">
        <v>0</v>
      </c>
      <c r="JIS34" s="43">
        <v>7.28</v>
      </c>
      <c r="JIT34" s="43">
        <v>0</v>
      </c>
      <c r="JIU34" s="43">
        <v>7.38</v>
      </c>
      <c r="JIV34" s="43">
        <v>0</v>
      </c>
      <c r="JIW34" s="43">
        <v>7.53</v>
      </c>
      <c r="JIX34" s="43">
        <v>0</v>
      </c>
      <c r="JIY34" s="43">
        <v>7.38</v>
      </c>
      <c r="JIZ34" s="43">
        <v>0</v>
      </c>
      <c r="JJA34" s="43">
        <v>7.42</v>
      </c>
      <c r="JJB34" s="43">
        <v>0</v>
      </c>
      <c r="JJC34" s="43">
        <v>7.51</v>
      </c>
      <c r="JJD34" s="43">
        <v>0</v>
      </c>
      <c r="JJE34" s="43">
        <v>7.45</v>
      </c>
      <c r="JJF34" s="43">
        <v>0</v>
      </c>
      <c r="JJG34" s="43">
        <v>7.66</v>
      </c>
      <c r="JJH34" s="43">
        <v>0</v>
      </c>
      <c r="JJI34" s="43">
        <v>7.54</v>
      </c>
      <c r="JJJ34" s="43">
        <v>0</v>
      </c>
      <c r="JJK34" s="43">
        <v>7.49</v>
      </c>
      <c r="JJL34" s="43">
        <v>0</v>
      </c>
      <c r="JJM34" s="43">
        <v>7.48</v>
      </c>
      <c r="JJN34" s="43">
        <v>0</v>
      </c>
      <c r="JJO34" s="43">
        <v>7.29</v>
      </c>
      <c r="JJP34" s="43">
        <v>0</v>
      </c>
      <c r="JJQ34" s="43">
        <v>7.14</v>
      </c>
      <c r="JJR34" s="43">
        <v>0</v>
      </c>
      <c r="JJS34" s="43">
        <v>7.5</v>
      </c>
      <c r="JJT34" s="43">
        <v>0</v>
      </c>
      <c r="JJU34" s="43">
        <v>7.63</v>
      </c>
      <c r="JJV34" s="43">
        <v>0</v>
      </c>
      <c r="JJW34" s="43">
        <v>7.51</v>
      </c>
      <c r="JJX34" s="43">
        <v>0</v>
      </c>
      <c r="JJY34" s="43">
        <v>7.34</v>
      </c>
      <c r="JJZ34" s="43">
        <v>0</v>
      </c>
      <c r="JKA34" s="43">
        <v>7.72</v>
      </c>
      <c r="JKB34" s="43">
        <v>0</v>
      </c>
      <c r="JKC34" s="43">
        <v>7.12</v>
      </c>
      <c r="JKD34" s="43">
        <v>0</v>
      </c>
      <c r="JKE34" s="43">
        <v>7.82</v>
      </c>
      <c r="JKN34" s="43">
        <v>0</v>
      </c>
      <c r="JKO34" s="43">
        <v>-0.24</v>
      </c>
      <c r="JKP34" s="43">
        <v>0</v>
      </c>
      <c r="JKQ34" s="43">
        <v>-0.28000000000000003</v>
      </c>
      <c r="JKR34" s="43">
        <v>0</v>
      </c>
      <c r="JKS34" s="43">
        <v>-0.35</v>
      </c>
      <c r="JKT34" s="43">
        <v>0</v>
      </c>
      <c r="JKU34" s="43">
        <v>-0.3</v>
      </c>
      <c r="JKV34" s="43">
        <v>0</v>
      </c>
      <c r="JKW34" s="43">
        <v>-0.74</v>
      </c>
      <c r="JKX34" s="43">
        <v>0</v>
      </c>
      <c r="JKY34" s="43">
        <v>-0.55000000000000004</v>
      </c>
      <c r="JKZ34" s="43">
        <v>0</v>
      </c>
      <c r="JLA34" s="43">
        <v>-0.57999999999999996</v>
      </c>
      <c r="JLB34" s="43">
        <v>0</v>
      </c>
      <c r="JLC34" s="43">
        <v>-0.38</v>
      </c>
      <c r="JLD34" s="43">
        <v>0</v>
      </c>
      <c r="JLE34" s="43">
        <v>-0.59</v>
      </c>
      <c r="JLF34" s="43">
        <v>0</v>
      </c>
      <c r="JLG34" s="43">
        <v>-0.64</v>
      </c>
      <c r="JLH34" s="43">
        <v>0</v>
      </c>
      <c r="JLI34" s="43">
        <v>-0.33</v>
      </c>
      <c r="JLJ34" s="43">
        <v>0</v>
      </c>
      <c r="JLK34" s="43">
        <v>-0.46</v>
      </c>
      <c r="JLL34" s="43">
        <v>0</v>
      </c>
      <c r="JLM34" s="43">
        <v>-0.65</v>
      </c>
      <c r="JLN34" s="43">
        <v>0</v>
      </c>
      <c r="JLO34" s="43">
        <v>-0.45</v>
      </c>
      <c r="JLP34" s="43">
        <v>0</v>
      </c>
      <c r="JLQ34" s="43">
        <v>-0.42</v>
      </c>
      <c r="JLR34" s="43">
        <v>0</v>
      </c>
      <c r="JLS34" s="43">
        <v>-0.59</v>
      </c>
      <c r="JLT34" s="43">
        <v>0</v>
      </c>
      <c r="JLU34" s="43">
        <v>-0.6</v>
      </c>
      <c r="JLV34" s="43">
        <v>0</v>
      </c>
      <c r="JLW34" s="43">
        <v>-0.37</v>
      </c>
      <c r="JLX34" s="43">
        <v>0</v>
      </c>
      <c r="JLY34" s="43">
        <v>-0.55000000000000004</v>
      </c>
      <c r="JLZ34" s="43">
        <v>0</v>
      </c>
      <c r="JMA34" s="43">
        <v>-0.72</v>
      </c>
      <c r="JMK34" s="43">
        <v>0</v>
      </c>
      <c r="JML34" s="43">
        <v>0</v>
      </c>
      <c r="JMM34" s="43">
        <v>1</v>
      </c>
      <c r="JMN34" s="43">
        <v>1</v>
      </c>
      <c r="JMO34" s="43">
        <v>26</v>
      </c>
      <c r="JMP34" s="43">
        <v>0</v>
      </c>
      <c r="JMQ34" s="43">
        <v>100</v>
      </c>
      <c r="JMR34" s="43">
        <v>0</v>
      </c>
      <c r="JMS34" s="43">
        <v>0</v>
      </c>
      <c r="JMT34" s="43">
        <v>0</v>
      </c>
      <c r="JMU34" s="43">
        <v>0</v>
      </c>
      <c r="JMV34" s="43">
        <v>29.8</v>
      </c>
      <c r="JMW34" s="43">
        <v>0</v>
      </c>
      <c r="JMX34" s="43">
        <v>0</v>
      </c>
      <c r="JMY34" s="43">
        <v>0</v>
      </c>
      <c r="JMZ34" s="43">
        <v>0</v>
      </c>
      <c r="JNA34" s="43">
        <v>0</v>
      </c>
      <c r="JNB34" s="43">
        <v>0</v>
      </c>
      <c r="JNC34" s="43">
        <v>3.81</v>
      </c>
      <c r="JNE34" s="112">
        <v>0</v>
      </c>
      <c r="JNF34" s="112">
        <v>0</v>
      </c>
      <c r="JNG34" s="112">
        <v>0</v>
      </c>
      <c r="JNH34" s="112">
        <v>0</v>
      </c>
      <c r="JNJ34" s="112">
        <v>100</v>
      </c>
      <c r="JNK34" s="112">
        <v>100</v>
      </c>
      <c r="JNL34" s="112">
        <v>100</v>
      </c>
      <c r="JNM34" s="112">
        <v>100</v>
      </c>
      <c r="JNN34" s="112">
        <v>29.8</v>
      </c>
      <c r="JNO34" s="112">
        <v>29.8</v>
      </c>
      <c r="JNP34" s="112">
        <v>29.8</v>
      </c>
      <c r="JNQ34" s="112">
        <v>29.8</v>
      </c>
      <c r="JNS34" s="112">
        <v>1498</v>
      </c>
      <c r="JNT34" s="112">
        <v>1498</v>
      </c>
      <c r="JNV34" s="112">
        <v>59.9</v>
      </c>
      <c r="JNY34" s="112">
        <v>0</v>
      </c>
      <c r="JNZ34" s="112">
        <v>0</v>
      </c>
      <c r="JOA34" s="112" t="s">
        <v>5</v>
      </c>
    </row>
    <row r="35" spans="1:6089 6180:7151" ht="15" customHeight="1" x14ac:dyDescent="0.2">
      <c r="A35" s="205">
        <v>30</v>
      </c>
      <c r="F35" s="43" t="s">
        <v>8259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5.6</v>
      </c>
      <c r="O35" s="43">
        <v>0</v>
      </c>
      <c r="P35" s="43">
        <v>0</v>
      </c>
      <c r="Q35" s="43">
        <v>0</v>
      </c>
      <c r="R35" s="43">
        <v>-1178</v>
      </c>
      <c r="S35" s="43">
        <v>0</v>
      </c>
      <c r="T35" s="43">
        <v>6.86</v>
      </c>
      <c r="U35" s="43">
        <v>0</v>
      </c>
      <c r="V35" s="43">
        <v>4.25</v>
      </c>
      <c r="W35" s="43">
        <v>4.42</v>
      </c>
      <c r="X35" s="43">
        <v>24.7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4.8600000000000003</v>
      </c>
      <c r="AH35" s="43">
        <v>0</v>
      </c>
      <c r="AI35" s="43">
        <v>4.8600000000000003</v>
      </c>
      <c r="AJ35" s="43">
        <v>0</v>
      </c>
      <c r="AK35" s="43">
        <v>0</v>
      </c>
      <c r="AL35" s="43">
        <v>0</v>
      </c>
      <c r="AM35" s="43" t="s">
        <v>7807</v>
      </c>
      <c r="AN35" s="43">
        <v>8401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H35" s="43">
        <v>18807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</v>
      </c>
      <c r="FA35" s="43">
        <v>2001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-364</v>
      </c>
      <c r="FL35" s="43">
        <v>1636</v>
      </c>
      <c r="FM35" s="43">
        <v>-364</v>
      </c>
      <c r="FN35" s="43">
        <v>1636</v>
      </c>
      <c r="FO35" s="43">
        <v>498507</v>
      </c>
      <c r="FP35" s="43">
        <v>598507</v>
      </c>
      <c r="FQ35" s="43">
        <v>698507</v>
      </c>
      <c r="FR35" s="43">
        <v>798507</v>
      </c>
      <c r="FS35" s="43">
        <v>8364</v>
      </c>
      <c r="FT35" s="43">
        <v>8364</v>
      </c>
      <c r="FU35" s="43">
        <v>8364</v>
      </c>
      <c r="FW35" s="43">
        <v>1110</v>
      </c>
      <c r="FY35" s="43">
        <v>57</v>
      </c>
      <c r="FZ35" s="43">
        <v>39.1</v>
      </c>
      <c r="GA35" s="43">
        <v>57</v>
      </c>
      <c r="GB35" s="43">
        <v>58.1</v>
      </c>
      <c r="GC35" s="43">
        <v>100</v>
      </c>
      <c r="GD35" s="43">
        <v>0</v>
      </c>
      <c r="GE35" s="43">
        <v>0</v>
      </c>
      <c r="GF35" s="43">
        <v>0</v>
      </c>
      <c r="GG35" s="43">
        <v>25</v>
      </c>
      <c r="GH35" s="43">
        <v>24.7</v>
      </c>
      <c r="GI35" s="43">
        <v>23.2</v>
      </c>
      <c r="GJ35" s="43">
        <v>0.7</v>
      </c>
      <c r="GK35" s="43">
        <v>0</v>
      </c>
      <c r="GL35" s="43">
        <v>0</v>
      </c>
      <c r="GM35" s="43">
        <v>95</v>
      </c>
      <c r="GN35" s="43">
        <v>94.9</v>
      </c>
      <c r="GO35" s="43">
        <v>97.8</v>
      </c>
      <c r="GP35" s="43">
        <v>57</v>
      </c>
      <c r="GQ35" s="43">
        <v>57</v>
      </c>
      <c r="GR35" s="43">
        <v>0</v>
      </c>
      <c r="GS35" s="43">
        <v>85</v>
      </c>
      <c r="GT35" s="43">
        <v>85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40.6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6.89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1609148928429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14.77</v>
      </c>
      <c r="SY35" s="43">
        <v>0</v>
      </c>
      <c r="TA35" s="43">
        <v>1493</v>
      </c>
      <c r="TF35" s="43">
        <v>0</v>
      </c>
      <c r="TG35" s="43">
        <v>0</v>
      </c>
      <c r="TH35" s="43">
        <v>0</v>
      </c>
      <c r="TI35" s="43">
        <v>0</v>
      </c>
      <c r="TJ35" s="43">
        <v>41450</v>
      </c>
      <c r="TK35" s="43">
        <v>41462</v>
      </c>
      <c r="TL35" s="43">
        <v>0</v>
      </c>
      <c r="TM35" s="43">
        <v>0</v>
      </c>
      <c r="TN35" s="43">
        <v>0</v>
      </c>
      <c r="TP35" s="43">
        <v>371</v>
      </c>
      <c r="TQ35" s="43">
        <v>0</v>
      </c>
      <c r="TR35" s="43">
        <v>543</v>
      </c>
      <c r="TS35" s="43">
        <v>546</v>
      </c>
      <c r="TT35" s="43">
        <v>547</v>
      </c>
      <c r="TU35" s="43">
        <v>547</v>
      </c>
      <c r="TV35" s="43">
        <v>544</v>
      </c>
      <c r="TW35" s="43">
        <v>546</v>
      </c>
      <c r="TX35" s="43">
        <v>550</v>
      </c>
      <c r="TY35" s="43">
        <v>551</v>
      </c>
      <c r="TZ35" s="43">
        <v>547</v>
      </c>
      <c r="UA35" s="43">
        <v>547</v>
      </c>
      <c r="UB35" s="43">
        <v>550</v>
      </c>
      <c r="UC35" s="43">
        <v>545</v>
      </c>
      <c r="UD35" s="43">
        <v>544</v>
      </c>
      <c r="UE35" s="43">
        <v>545</v>
      </c>
      <c r="UF35" s="43">
        <v>545</v>
      </c>
      <c r="UG35" s="43">
        <v>546</v>
      </c>
      <c r="UH35" s="43">
        <v>542</v>
      </c>
      <c r="UI35" s="43">
        <v>546</v>
      </c>
      <c r="UJ35" s="43">
        <v>550</v>
      </c>
      <c r="UK35" s="43">
        <v>551</v>
      </c>
      <c r="UL35" s="43">
        <v>549</v>
      </c>
      <c r="UM35" s="43">
        <v>549</v>
      </c>
      <c r="UN35" s="43">
        <v>550</v>
      </c>
      <c r="UO35" s="43">
        <v>545</v>
      </c>
      <c r="UP35" s="43">
        <v>547</v>
      </c>
      <c r="UQ35" s="43">
        <v>546</v>
      </c>
      <c r="UR35" s="43">
        <v>551</v>
      </c>
      <c r="US35" s="43">
        <v>551</v>
      </c>
      <c r="UT35" s="43">
        <v>543</v>
      </c>
      <c r="UU35" s="43">
        <v>542</v>
      </c>
      <c r="UV35" s="43">
        <v>0</v>
      </c>
      <c r="UW35" s="43">
        <v>350</v>
      </c>
      <c r="UX35" s="43">
        <v>0</v>
      </c>
      <c r="UY35" s="43">
        <v>351</v>
      </c>
      <c r="UZ35" s="43">
        <v>348</v>
      </c>
      <c r="VA35" s="43">
        <v>9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49</v>
      </c>
      <c r="XO35" s="43">
        <v>41</v>
      </c>
      <c r="XR35" s="43">
        <v>58.2</v>
      </c>
      <c r="XS35" s="43">
        <v>50.3</v>
      </c>
      <c r="XT35" s="43">
        <v>51.5</v>
      </c>
      <c r="XU35" s="43">
        <v>30.8</v>
      </c>
      <c r="XZ35" s="43">
        <v>1</v>
      </c>
      <c r="YA35" s="43">
        <v>1606698814587</v>
      </c>
      <c r="YC35" s="43">
        <v>4492</v>
      </c>
      <c r="YD35" s="43">
        <v>0.999</v>
      </c>
      <c r="YE35" s="43">
        <v>50</v>
      </c>
      <c r="YF35" s="43">
        <v>0</v>
      </c>
      <c r="YG35" s="43">
        <v>15652</v>
      </c>
      <c r="YH35" s="43">
        <v>9027</v>
      </c>
      <c r="YI35" s="43">
        <v>15646</v>
      </c>
      <c r="YJ35" s="43">
        <v>9039</v>
      </c>
      <c r="YK35" s="43">
        <v>15621</v>
      </c>
      <c r="YL35" s="43">
        <v>9023</v>
      </c>
      <c r="YM35" s="43">
        <v>10568</v>
      </c>
      <c r="YN35" s="43">
        <v>6062</v>
      </c>
      <c r="YO35" s="43">
        <v>10559</v>
      </c>
      <c r="YP35" s="43">
        <v>6097</v>
      </c>
      <c r="YQ35" s="43">
        <v>10563</v>
      </c>
      <c r="YR35" s="43">
        <v>6125</v>
      </c>
      <c r="YS35" s="43">
        <v>0</v>
      </c>
      <c r="YT35" s="43">
        <v>13481</v>
      </c>
      <c r="YU35" s="43">
        <v>4493</v>
      </c>
      <c r="YV35" s="43">
        <v>3</v>
      </c>
      <c r="YW35" s="43">
        <v>6.0000000000000001E-3</v>
      </c>
      <c r="YX35" s="43">
        <v>100</v>
      </c>
      <c r="YY35" s="43">
        <v>2.52</v>
      </c>
      <c r="YZ35" s="43">
        <v>-45.7</v>
      </c>
      <c r="ZA35" s="43">
        <v>4.01</v>
      </c>
      <c r="ZB35" s="43">
        <v>0.84</v>
      </c>
      <c r="ZD35" s="43">
        <v>0</v>
      </c>
      <c r="ZE35" s="43">
        <v>85</v>
      </c>
      <c r="ZF35" s="43">
        <v>81.3</v>
      </c>
      <c r="ZG35" s="43">
        <v>0</v>
      </c>
      <c r="ZH35" s="43">
        <v>58.1</v>
      </c>
      <c r="ZI35" s="43">
        <v>0</v>
      </c>
      <c r="ZJ35" s="43">
        <v>78.5</v>
      </c>
      <c r="ZK35" s="43">
        <v>2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76.8</v>
      </c>
      <c r="AAN35" s="43">
        <v>81.2</v>
      </c>
      <c r="AAO35" s="43">
        <v>86.5</v>
      </c>
      <c r="AAP35" s="43">
        <v>82.4</v>
      </c>
      <c r="AAQ35" s="43">
        <v>70.5</v>
      </c>
      <c r="AAR35" s="43">
        <v>66.8</v>
      </c>
      <c r="AAS35" s="43">
        <v>67.5</v>
      </c>
      <c r="AAT35" s="43">
        <v>71.7</v>
      </c>
      <c r="AAU35" s="43">
        <v>72.7</v>
      </c>
      <c r="AAV35" s="43">
        <v>83</v>
      </c>
      <c r="AAW35" s="43">
        <v>81.900000000000006</v>
      </c>
      <c r="AAX35" s="43">
        <v>82.6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8405.4</v>
      </c>
      <c r="ACJ35" s="43">
        <v>8405.4</v>
      </c>
      <c r="ACK35" s="43">
        <v>8405.4</v>
      </c>
      <c r="ACL35" s="43">
        <v>8405.4</v>
      </c>
      <c r="ACM35" s="43">
        <v>8405.4</v>
      </c>
      <c r="ACN35" s="43">
        <v>8405.4</v>
      </c>
      <c r="ACO35" s="43">
        <v>8405.4</v>
      </c>
      <c r="ACP35" s="43">
        <v>8405.5</v>
      </c>
      <c r="ACQ35" s="43">
        <v>8405.4</v>
      </c>
      <c r="ACR35" s="43">
        <v>8405.4</v>
      </c>
      <c r="ACS35" s="43">
        <v>8405.4</v>
      </c>
      <c r="ACT35" s="43">
        <v>8405.4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284</v>
      </c>
      <c r="AHM35" s="43">
        <v>332</v>
      </c>
      <c r="AHN35" s="43">
        <v>158</v>
      </c>
      <c r="AHO35" s="43">
        <v>94</v>
      </c>
      <c r="AHP35" s="43">
        <v>158</v>
      </c>
      <c r="AHQ35" s="43">
        <v>158</v>
      </c>
      <c r="AHR35" s="43">
        <v>205</v>
      </c>
      <c r="AHS35" s="43">
        <v>141</v>
      </c>
      <c r="AHT35" s="43">
        <v>189</v>
      </c>
      <c r="AHU35" s="43">
        <v>174</v>
      </c>
      <c r="AHV35" s="43">
        <v>253</v>
      </c>
      <c r="AHW35" s="43">
        <v>110</v>
      </c>
      <c r="AHX35" s="43">
        <v>220</v>
      </c>
      <c r="AHY35" s="43">
        <v>141</v>
      </c>
      <c r="AHZ35" s="43">
        <v>126</v>
      </c>
      <c r="AIA35" s="43">
        <v>110</v>
      </c>
      <c r="AIB35" s="43">
        <v>126</v>
      </c>
      <c r="AIC35" s="43">
        <v>205</v>
      </c>
      <c r="AID35" s="43">
        <v>174</v>
      </c>
      <c r="AIE35" s="43">
        <v>158</v>
      </c>
      <c r="AIF35" s="43">
        <v>253</v>
      </c>
      <c r="AIG35" s="43">
        <v>141</v>
      </c>
      <c r="AIH35" s="43">
        <v>141</v>
      </c>
      <c r="AII35" s="43">
        <v>94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280</v>
      </c>
      <c r="AKN35" s="43">
        <v>378</v>
      </c>
      <c r="AKO35" s="43">
        <v>256</v>
      </c>
      <c r="AKP35" s="43">
        <v>341</v>
      </c>
      <c r="AKQ35" s="43">
        <v>329</v>
      </c>
      <c r="AKR35" s="43">
        <v>219</v>
      </c>
      <c r="AKS35" s="43">
        <v>378</v>
      </c>
      <c r="AKT35" s="43">
        <v>280</v>
      </c>
      <c r="AKU35" s="43">
        <v>305</v>
      </c>
      <c r="AKV35" s="43">
        <v>500</v>
      </c>
      <c r="AKW35" s="43">
        <v>451</v>
      </c>
      <c r="AKX35" s="43">
        <v>317</v>
      </c>
      <c r="AKY35" s="43">
        <v>231</v>
      </c>
      <c r="AKZ35" s="43">
        <v>427</v>
      </c>
      <c r="ALA35" s="43">
        <v>354</v>
      </c>
      <c r="ALB35" s="43">
        <v>451</v>
      </c>
      <c r="ALC35" s="43">
        <v>317</v>
      </c>
      <c r="ALD35" s="43">
        <v>402</v>
      </c>
      <c r="ALE35" s="43">
        <v>317</v>
      </c>
      <c r="ALF35" s="43">
        <v>244</v>
      </c>
      <c r="ALG35" s="43">
        <v>256</v>
      </c>
      <c r="ALH35" s="43">
        <v>329</v>
      </c>
      <c r="ALI35" s="43">
        <v>305</v>
      </c>
      <c r="ALJ35" s="43">
        <v>439</v>
      </c>
      <c r="ALK35" s="43">
        <v>0</v>
      </c>
      <c r="ALL35" s="43">
        <v>5.6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36252.6</v>
      </c>
      <c r="APJ35" s="43">
        <v>0</v>
      </c>
      <c r="APK35" s="43">
        <v>257.5</v>
      </c>
      <c r="APL35" s="43">
        <v>0</v>
      </c>
      <c r="APM35" s="43">
        <v>246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10556</v>
      </c>
      <c r="APT35" s="43" t="s">
        <v>7662</v>
      </c>
      <c r="APU35" s="43" t="s">
        <v>7808</v>
      </c>
      <c r="APV35" s="43" t="s">
        <v>7784</v>
      </c>
      <c r="APW35" s="43" t="s">
        <v>7685</v>
      </c>
      <c r="APX35" s="43" t="s">
        <v>7785</v>
      </c>
      <c r="APY35" s="43" t="s">
        <v>7809</v>
      </c>
      <c r="APZ35" s="43" t="s">
        <v>7702</v>
      </c>
      <c r="AQA35" s="43" t="s">
        <v>7810</v>
      </c>
      <c r="AQB35" s="43" t="s">
        <v>7662</v>
      </c>
      <c r="AQC35" s="43" t="s">
        <v>7810</v>
      </c>
      <c r="AQD35" s="43" t="s">
        <v>7666</v>
      </c>
      <c r="AQE35" s="43" t="s">
        <v>7662</v>
      </c>
      <c r="AQF35" s="43" t="s">
        <v>7788</v>
      </c>
      <c r="AQG35" s="43" t="s">
        <v>7785</v>
      </c>
      <c r="AQH35" s="43" t="s">
        <v>7811</v>
      </c>
      <c r="AQI35" s="43" t="s">
        <v>7812</v>
      </c>
      <c r="AQJ35" s="43" t="s">
        <v>7791</v>
      </c>
      <c r="AQK35" s="43" t="s">
        <v>7792</v>
      </c>
      <c r="AQL35" s="43" t="s">
        <v>7792</v>
      </c>
      <c r="AQM35" s="43" t="s">
        <v>7793</v>
      </c>
      <c r="AQN35" s="43" t="s">
        <v>7787</v>
      </c>
      <c r="AQO35" s="43" t="s">
        <v>7792</v>
      </c>
      <c r="AQP35" s="43" t="s">
        <v>7671</v>
      </c>
      <c r="AQQ35" s="43" t="s">
        <v>7813</v>
      </c>
      <c r="AQR35" s="43" t="s">
        <v>7792</v>
      </c>
      <c r="AQS35" s="43" t="s">
        <v>7795</v>
      </c>
      <c r="AQT35" s="43" t="s">
        <v>7785</v>
      </c>
      <c r="AQU35" s="43" t="s">
        <v>7792</v>
      </c>
      <c r="AQV35" s="43" t="s">
        <v>7791</v>
      </c>
      <c r="AQW35" s="43" t="s">
        <v>7792</v>
      </c>
      <c r="AQX35" s="43" t="s">
        <v>19</v>
      </c>
      <c r="AQY35" s="43">
        <v>21.2</v>
      </c>
      <c r="AQZ35" s="43">
        <v>21.2</v>
      </c>
      <c r="ARA35" s="43">
        <v>18.899999999999999</v>
      </c>
      <c r="ARB35" s="43">
        <v>19.399999999999999</v>
      </c>
      <c r="ARC35" s="43">
        <v>23.3</v>
      </c>
      <c r="ARD35" s="43">
        <v>20</v>
      </c>
      <c r="ARE35" s="43">
        <v>22.7</v>
      </c>
      <c r="ARF35" s="43">
        <v>20.399999999999999</v>
      </c>
      <c r="ARG35" s="43">
        <v>17.5</v>
      </c>
      <c r="ARH35" s="43">
        <v>19.3</v>
      </c>
      <c r="ARI35" s="43">
        <v>18.7</v>
      </c>
      <c r="ARJ35" s="43">
        <v>20.7</v>
      </c>
      <c r="ARK35" s="43">
        <v>22.8</v>
      </c>
      <c r="ARL35" s="43">
        <v>19.399999999999999</v>
      </c>
      <c r="ARM35" s="43">
        <v>21.6</v>
      </c>
      <c r="ARN35" s="43">
        <v>19</v>
      </c>
      <c r="ARO35" s="43">
        <v>21.4</v>
      </c>
      <c r="ARP35" s="43">
        <v>20.7</v>
      </c>
      <c r="ARQ35" s="43">
        <v>20.9</v>
      </c>
      <c r="ARR35" s="43">
        <v>20.7</v>
      </c>
      <c r="ARS35" s="43">
        <v>21.1</v>
      </c>
      <c r="ART35" s="43">
        <v>27.2</v>
      </c>
      <c r="ARU35" s="43">
        <v>23.1</v>
      </c>
      <c r="ARV35" s="43">
        <v>25.4</v>
      </c>
      <c r="ARW35" s="43">
        <v>22.8</v>
      </c>
      <c r="ARX35" s="43">
        <v>27</v>
      </c>
      <c r="ARY35" s="43">
        <v>17.399999999999999</v>
      </c>
      <c r="ARZ35" s="43">
        <v>1362</v>
      </c>
      <c r="ATE35" s="43">
        <v>-1</v>
      </c>
      <c r="ATF35" s="43">
        <v>5</v>
      </c>
      <c r="ATG35" s="43">
        <v>1</v>
      </c>
      <c r="ATH35" s="43" t="s">
        <v>7703</v>
      </c>
      <c r="ATI35" s="43">
        <v>1E-4</v>
      </c>
      <c r="ATJ35" s="43">
        <v>1607965525000</v>
      </c>
      <c r="ATK35" s="43">
        <v>1</v>
      </c>
      <c r="ATL35" s="43">
        <v>1</v>
      </c>
      <c r="ATM35" s="43">
        <v>0.2049</v>
      </c>
      <c r="ATN35" s="43">
        <v>1</v>
      </c>
      <c r="ATO35" s="43" t="s">
        <v>7703</v>
      </c>
      <c r="ATP35" s="43">
        <v>3055</v>
      </c>
      <c r="ATQ35" s="43">
        <v>1</v>
      </c>
      <c r="ATR35" s="43">
        <v>1607299200000</v>
      </c>
      <c r="ATS35" s="43" t="s">
        <v>7703</v>
      </c>
      <c r="ATT35" s="43" t="s">
        <v>7703</v>
      </c>
      <c r="ATU35" s="43" t="s">
        <v>7703</v>
      </c>
      <c r="ATV35" s="43">
        <v>0.02</v>
      </c>
      <c r="ATW35" s="43">
        <v>5.66</v>
      </c>
      <c r="ATX35" s="43">
        <v>10</v>
      </c>
      <c r="ATY35" s="43">
        <v>1415365</v>
      </c>
      <c r="ATZ35" s="43">
        <v>2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1</v>
      </c>
      <c r="AUG35" s="43">
        <v>0</v>
      </c>
      <c r="AUH35" s="43">
        <v>964</v>
      </c>
      <c r="AUI35" s="43">
        <v>14</v>
      </c>
      <c r="AUJ35" s="43">
        <v>2.92E-2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3</v>
      </c>
      <c r="AUP35" s="43">
        <v>2.62</v>
      </c>
      <c r="AUQ35" s="43">
        <v>4.5</v>
      </c>
      <c r="AUR35" s="43">
        <v>1017197</v>
      </c>
      <c r="AUS35" s="43">
        <v>1</v>
      </c>
      <c r="AUT35" s="43">
        <v>1</v>
      </c>
      <c r="AUU35" s="43">
        <v>7845</v>
      </c>
      <c r="AUV35" s="43">
        <v>1</v>
      </c>
      <c r="AUW35" s="43">
        <v>14.3</v>
      </c>
      <c r="AUX35" s="43">
        <v>128</v>
      </c>
      <c r="AUY35" s="43">
        <v>0.05</v>
      </c>
      <c r="AUZ35" s="43">
        <v>3.5999999999999997E-2</v>
      </c>
      <c r="AVE35" s="43" t="s">
        <v>7675</v>
      </c>
      <c r="AVF35" s="43">
        <v>50</v>
      </c>
      <c r="AVK35" s="43">
        <v>7.19</v>
      </c>
      <c r="AVL35" s="43">
        <v>2</v>
      </c>
      <c r="AVM35" s="43">
        <v>2</v>
      </c>
      <c r="AVN35" s="43">
        <v>50</v>
      </c>
      <c r="AVO35" s="43">
        <v>50</v>
      </c>
      <c r="AVP35" s="43">
        <v>0</v>
      </c>
      <c r="AVQ35" s="43">
        <v>50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3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11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3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40</v>
      </c>
      <c r="DTE35" s="43">
        <v>0</v>
      </c>
      <c r="DTF35" s="43">
        <v>100</v>
      </c>
      <c r="DTG35" s="43">
        <v>2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8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60.2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75.599999999999994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60</v>
      </c>
      <c r="EXV35" s="43">
        <v>5</v>
      </c>
      <c r="EXW35" s="43">
        <v>0</v>
      </c>
      <c r="EXX35" s="43">
        <v>50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4475</v>
      </c>
      <c r="FUW35" s="43">
        <v>2249</v>
      </c>
      <c r="FUX35" s="43">
        <v>5434</v>
      </c>
      <c r="FUY35" s="43">
        <v>2790</v>
      </c>
      <c r="FUZ35" s="43">
        <v>1498</v>
      </c>
      <c r="FVA35" s="43">
        <v>1500</v>
      </c>
      <c r="FVC35" s="43">
        <v>56.8</v>
      </c>
      <c r="FVD35" s="43">
        <v>53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4910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4910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4910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80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75.599999999999994</v>
      </c>
      <c r="HCZ35" s="43">
        <v>72.599999999999994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70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70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48.3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1500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4492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2.75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303.7</v>
      </c>
      <c r="IUJ35" s="43">
        <v>20</v>
      </c>
      <c r="IUK35" s="43">
        <v>-45.89</v>
      </c>
      <c r="IUL35" s="43">
        <v>4.0079999999999991</v>
      </c>
      <c r="IUM35" s="43">
        <v>1.6E-2</v>
      </c>
      <c r="IUN35" s="43">
        <v>0.83672727272727265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2.21</v>
      </c>
      <c r="IUU35" s="43">
        <v>55</v>
      </c>
      <c r="IUV35" s="43">
        <v>350</v>
      </c>
      <c r="IUW35" s="43">
        <v>0</v>
      </c>
      <c r="IUX35" s="43">
        <v>0</v>
      </c>
      <c r="IUY35" s="43">
        <v>298</v>
      </c>
      <c r="IUZ35" s="43">
        <v>297</v>
      </c>
      <c r="IVA35" s="43">
        <v>176</v>
      </c>
      <c r="IVB35" s="43">
        <v>184</v>
      </c>
      <c r="IVC35" s="43">
        <v>121</v>
      </c>
      <c r="IVD35" s="43">
        <v>33</v>
      </c>
      <c r="IVE35" s="43">
        <v>32</v>
      </c>
      <c r="IVF35" s="43">
        <v>31</v>
      </c>
      <c r="IVG35" s="43">
        <v>566</v>
      </c>
      <c r="IVH35" s="43">
        <v>573</v>
      </c>
      <c r="IVI35" s="43">
        <v>473</v>
      </c>
      <c r="IVJ35" s="43">
        <v>473</v>
      </c>
      <c r="IVK35" s="43">
        <v>176</v>
      </c>
      <c r="IVL35" s="43">
        <v>57</v>
      </c>
      <c r="IVM35" s="43">
        <v>59</v>
      </c>
      <c r="IVN35" s="43">
        <v>24</v>
      </c>
      <c r="IVO35" s="43">
        <v>0</v>
      </c>
      <c r="IVP35" s="43">
        <v>76.59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385</v>
      </c>
      <c r="IWP35" s="43">
        <v>384</v>
      </c>
      <c r="IWQ35" s="43">
        <v>382</v>
      </c>
      <c r="IWR35" s="43">
        <v>390</v>
      </c>
      <c r="IWS35" s="43">
        <v>383</v>
      </c>
      <c r="IWT35" s="43">
        <v>385</v>
      </c>
      <c r="IWU35" s="43">
        <v>381</v>
      </c>
      <c r="IWV35" s="43">
        <v>387</v>
      </c>
      <c r="IWW35" s="43">
        <v>381</v>
      </c>
      <c r="IWX35" s="43">
        <v>383</v>
      </c>
      <c r="IWY35" s="43">
        <v>387</v>
      </c>
      <c r="IWZ35" s="43">
        <v>387</v>
      </c>
      <c r="IXA35" s="43">
        <v>385</v>
      </c>
      <c r="IXB35" s="43">
        <v>379</v>
      </c>
      <c r="IXC35" s="43">
        <v>386</v>
      </c>
      <c r="IXD35" s="43">
        <v>380</v>
      </c>
      <c r="IXE35" s="43">
        <v>0</v>
      </c>
      <c r="IXF35" s="43">
        <v>386</v>
      </c>
      <c r="IXG35" s="43">
        <v>385</v>
      </c>
      <c r="IXH35" s="43">
        <v>390</v>
      </c>
      <c r="IXI35" s="43">
        <v>386</v>
      </c>
      <c r="IXJ35" s="43">
        <v>383</v>
      </c>
      <c r="IXK35" s="43">
        <v>373</v>
      </c>
      <c r="IXL35" s="43">
        <v>382</v>
      </c>
      <c r="IXM35" s="43">
        <v>507</v>
      </c>
      <c r="IXN35" s="43">
        <v>507</v>
      </c>
      <c r="IXO35" s="43">
        <v>505</v>
      </c>
      <c r="IXP35" s="43">
        <v>508</v>
      </c>
      <c r="IXQ35" s="43">
        <v>507</v>
      </c>
      <c r="IXR35" s="43">
        <v>507</v>
      </c>
      <c r="IXS35" s="43">
        <v>508</v>
      </c>
      <c r="IXT35" s="43">
        <v>508</v>
      </c>
      <c r="IXU35" s="43">
        <v>506</v>
      </c>
      <c r="IXV35" s="43">
        <v>509</v>
      </c>
      <c r="IXW35" s="43">
        <v>506</v>
      </c>
      <c r="IXX35" s="43">
        <v>507</v>
      </c>
      <c r="IXY35" s="43">
        <v>497</v>
      </c>
      <c r="IXZ35" s="43">
        <v>507</v>
      </c>
      <c r="IYA35" s="43">
        <v>510</v>
      </c>
      <c r="IYB35" s="43">
        <v>499</v>
      </c>
      <c r="IYC35" s="43">
        <v>506</v>
      </c>
      <c r="IYD35" s="43">
        <v>506</v>
      </c>
      <c r="IYE35" s="43">
        <v>505</v>
      </c>
      <c r="IYF35" s="43">
        <v>506</v>
      </c>
      <c r="IYG35" s="43">
        <v>506</v>
      </c>
      <c r="IYH35" s="43">
        <v>508</v>
      </c>
      <c r="IYI35" s="43">
        <v>504</v>
      </c>
      <c r="IYJ35" s="43">
        <v>505</v>
      </c>
      <c r="IYL35" s="43" t="s">
        <v>7676</v>
      </c>
      <c r="IYM35" s="43">
        <v>30</v>
      </c>
      <c r="IYN35" s="43">
        <v>62</v>
      </c>
      <c r="IYO35" s="43">
        <v>61</v>
      </c>
      <c r="IYP35" s="43">
        <v>61</v>
      </c>
      <c r="IYQ35" s="43">
        <v>62</v>
      </c>
      <c r="IYR35" s="43">
        <v>62</v>
      </c>
      <c r="IYS35" s="43">
        <v>61</v>
      </c>
      <c r="IYT35" s="43">
        <v>62</v>
      </c>
      <c r="IYU35" s="43">
        <v>61</v>
      </c>
      <c r="IYV35" s="43">
        <v>62</v>
      </c>
      <c r="IYW35" s="43">
        <v>63</v>
      </c>
      <c r="IYX35" s="43">
        <v>61</v>
      </c>
      <c r="IYY35" s="43">
        <v>61</v>
      </c>
      <c r="IYZ35" s="43">
        <v>62</v>
      </c>
      <c r="IZA35" s="43">
        <v>61</v>
      </c>
      <c r="IZB35" s="43">
        <v>61</v>
      </c>
      <c r="IZC35" s="43">
        <v>62</v>
      </c>
      <c r="IZD35" s="43">
        <v>62</v>
      </c>
      <c r="IZE35" s="43">
        <v>62</v>
      </c>
      <c r="IZF35" s="43">
        <v>61</v>
      </c>
      <c r="IZG35" s="43">
        <v>60</v>
      </c>
      <c r="JAF35" s="43">
        <v>1391</v>
      </c>
      <c r="JAG35" s="43">
        <v>1107</v>
      </c>
      <c r="JAH35" s="43">
        <v>3151</v>
      </c>
      <c r="JAI35" s="43">
        <v>1174</v>
      </c>
      <c r="JAJ35" s="43">
        <v>3150</v>
      </c>
      <c r="JAK35" s="43">
        <v>1261</v>
      </c>
      <c r="JAL35" s="43">
        <v>3007</v>
      </c>
      <c r="JAM35" s="43">
        <v>1368</v>
      </c>
      <c r="JAN35" s="43">
        <v>1049</v>
      </c>
      <c r="JAO35" s="43">
        <v>1135</v>
      </c>
      <c r="JAP35" s="43">
        <v>2865</v>
      </c>
      <c r="JAQ35" s="43">
        <v>1225</v>
      </c>
      <c r="JAR35" s="43">
        <v>1047</v>
      </c>
      <c r="JAS35" s="43">
        <v>1431</v>
      </c>
      <c r="JAT35" s="43">
        <v>1125</v>
      </c>
      <c r="JAU35" s="43">
        <v>1430</v>
      </c>
      <c r="JAV35" s="43">
        <v>1554</v>
      </c>
      <c r="JAW35" s="43">
        <v>1475</v>
      </c>
      <c r="JAX35" s="43">
        <v>1553</v>
      </c>
      <c r="JAY35" s="43">
        <v>1492</v>
      </c>
      <c r="JAZ35" s="43">
        <v>676</v>
      </c>
      <c r="JBA35" s="43">
        <v>1178</v>
      </c>
      <c r="JBB35" s="43">
        <v>883</v>
      </c>
      <c r="JBC35" s="43">
        <v>1208</v>
      </c>
      <c r="JBE35" s="43">
        <v>74</v>
      </c>
      <c r="JBF35" s="43">
        <v>1</v>
      </c>
      <c r="JBR35" s="43">
        <v>78.599999999999994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21</v>
      </c>
      <c r="JBZ35" s="43">
        <v>0</v>
      </c>
      <c r="JCA35" s="43">
        <v>0</v>
      </c>
      <c r="JCB35" s="43">
        <v>0</v>
      </c>
      <c r="JCC35" s="43">
        <v>284.3</v>
      </c>
      <c r="JCD35" s="43">
        <v>0</v>
      </c>
      <c r="JCE35" s="43">
        <v>0</v>
      </c>
      <c r="JCF35" s="43">
        <v>0</v>
      </c>
      <c r="JCG35" s="43">
        <v>1036</v>
      </c>
      <c r="JCH35" s="43">
        <v>0</v>
      </c>
      <c r="JCI35" s="43">
        <v>0</v>
      </c>
      <c r="JCJ35" s="43">
        <v>0</v>
      </c>
      <c r="JCK35" s="43">
        <v>6.7</v>
      </c>
      <c r="JCL35" s="43">
        <v>0</v>
      </c>
      <c r="JCM35" s="43">
        <v>0</v>
      </c>
      <c r="JCN35" s="43">
        <v>0</v>
      </c>
      <c r="JCO35" s="43">
        <v>1.9119999999999999</v>
      </c>
      <c r="JCS35" s="43">
        <v>61.5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E35" s="43">
        <v>1</v>
      </c>
      <c r="JDG35" s="43">
        <v>1</v>
      </c>
      <c r="JDI35" s="43">
        <v>1</v>
      </c>
      <c r="JDK35" s="43">
        <v>1</v>
      </c>
      <c r="JDM35" s="43">
        <v>1</v>
      </c>
      <c r="JDO35" s="43">
        <v>1</v>
      </c>
      <c r="JDQ35" s="43">
        <v>1</v>
      </c>
      <c r="JDS35" s="43">
        <v>1</v>
      </c>
      <c r="JDU35" s="43">
        <v>1</v>
      </c>
      <c r="JDW35" s="43">
        <v>1</v>
      </c>
      <c r="JDY35" s="43">
        <v>1</v>
      </c>
      <c r="JEA35" s="43">
        <v>1</v>
      </c>
      <c r="JEC35" s="43">
        <v>1</v>
      </c>
      <c r="JEE35" s="43">
        <v>1</v>
      </c>
      <c r="JEG35" s="43">
        <v>1</v>
      </c>
      <c r="JEI35" s="43">
        <v>1</v>
      </c>
      <c r="JEK35" s="43">
        <v>1</v>
      </c>
      <c r="JEM35" s="43">
        <v>1</v>
      </c>
      <c r="JEO35" s="43">
        <v>1</v>
      </c>
      <c r="JEQ35" s="43">
        <v>1</v>
      </c>
      <c r="JER35" s="43">
        <v>7646</v>
      </c>
      <c r="JES35" s="43">
        <v>1</v>
      </c>
      <c r="JET35" s="43">
        <v>7646</v>
      </c>
      <c r="JEU35" s="43">
        <v>1</v>
      </c>
      <c r="JEW35" s="43">
        <v>1</v>
      </c>
      <c r="JEY35" s="43">
        <v>1</v>
      </c>
      <c r="JEZ35" s="43">
        <v>0</v>
      </c>
      <c r="JFA35" s="43">
        <v>7.41</v>
      </c>
      <c r="JFB35" s="43">
        <v>0</v>
      </c>
      <c r="JFC35" s="43">
        <v>7.54</v>
      </c>
      <c r="JFD35" s="43">
        <v>0</v>
      </c>
      <c r="JFE35" s="43">
        <v>7.52</v>
      </c>
      <c r="JFF35" s="43">
        <v>0</v>
      </c>
      <c r="JFG35" s="43">
        <v>7.67</v>
      </c>
      <c r="JFH35" s="43">
        <v>0</v>
      </c>
      <c r="JFI35" s="43">
        <v>7.23</v>
      </c>
      <c r="JFJ35" s="43">
        <v>0</v>
      </c>
      <c r="JFK35" s="43">
        <v>7.22</v>
      </c>
      <c r="JFL35" s="43">
        <v>0</v>
      </c>
      <c r="JFM35" s="43">
        <v>7.26</v>
      </c>
      <c r="JFN35" s="43">
        <v>0</v>
      </c>
      <c r="JFO35" s="43">
        <v>7.37</v>
      </c>
      <c r="JFP35" s="43">
        <v>0</v>
      </c>
      <c r="JFQ35" s="43">
        <v>7.35</v>
      </c>
      <c r="JFR35" s="43">
        <v>0</v>
      </c>
      <c r="JFS35" s="43">
        <v>7.37</v>
      </c>
      <c r="JFT35" s="43">
        <v>0</v>
      </c>
      <c r="JFU35" s="43">
        <v>7.41</v>
      </c>
      <c r="JFV35" s="43">
        <v>0</v>
      </c>
      <c r="JFW35" s="43">
        <v>7.3</v>
      </c>
      <c r="JFX35" s="43">
        <v>0</v>
      </c>
      <c r="JFY35" s="43">
        <v>7.34</v>
      </c>
      <c r="JFZ35" s="43">
        <v>0</v>
      </c>
      <c r="JGA35" s="43">
        <v>7.35</v>
      </c>
      <c r="JGB35" s="43">
        <v>0</v>
      </c>
      <c r="JGC35" s="43">
        <v>7.34</v>
      </c>
      <c r="JGD35" s="43">
        <v>0</v>
      </c>
      <c r="JGE35" s="43">
        <v>7.22</v>
      </c>
      <c r="JGF35" s="43">
        <v>0</v>
      </c>
      <c r="JGG35" s="43">
        <v>7.42</v>
      </c>
      <c r="JGH35" s="43">
        <v>0</v>
      </c>
      <c r="JGI35" s="43">
        <v>6.97</v>
      </c>
      <c r="JGJ35" s="43">
        <v>0</v>
      </c>
      <c r="JGK35" s="43">
        <v>7.35</v>
      </c>
      <c r="JGL35" s="43">
        <v>0</v>
      </c>
      <c r="JGM35" s="43">
        <v>7.24</v>
      </c>
      <c r="JGN35" s="43">
        <v>0</v>
      </c>
      <c r="JGO35" s="43">
        <v>7.5</v>
      </c>
      <c r="JGP35" s="43">
        <v>0</v>
      </c>
      <c r="JGQ35" s="43">
        <v>7.3</v>
      </c>
      <c r="JGR35" s="43">
        <v>0</v>
      </c>
      <c r="JGS35" s="43">
        <v>7.3</v>
      </c>
      <c r="JGT35" s="43">
        <v>0</v>
      </c>
      <c r="JGU35" s="43">
        <v>7.37</v>
      </c>
      <c r="JGV35" s="43">
        <v>0</v>
      </c>
      <c r="JGW35" s="43">
        <v>-0.19</v>
      </c>
      <c r="JGX35" s="43">
        <v>0</v>
      </c>
      <c r="JGY35" s="43">
        <v>0</v>
      </c>
      <c r="JGZ35" s="43">
        <v>0</v>
      </c>
      <c r="JHA35" s="43">
        <v>-0.45</v>
      </c>
      <c r="JHB35" s="43">
        <v>0</v>
      </c>
      <c r="JHC35" s="43">
        <v>-0.28999999999999998</v>
      </c>
      <c r="JHD35" s="43">
        <v>0</v>
      </c>
      <c r="JHE35" s="43">
        <v>-0.47</v>
      </c>
      <c r="JHF35" s="43">
        <v>0</v>
      </c>
      <c r="JHG35" s="43">
        <v>-0.38</v>
      </c>
      <c r="JHH35" s="43">
        <v>0</v>
      </c>
      <c r="JHI35" s="43">
        <v>-0.4</v>
      </c>
      <c r="JHJ35" s="43">
        <v>0</v>
      </c>
      <c r="JHK35" s="43">
        <v>-0.41</v>
      </c>
      <c r="JHL35" s="43">
        <v>0</v>
      </c>
      <c r="JHM35" s="43">
        <v>-0.59</v>
      </c>
      <c r="JHN35" s="43">
        <v>0</v>
      </c>
      <c r="JHO35" s="43">
        <v>-0.34</v>
      </c>
      <c r="JHP35" s="43">
        <v>0</v>
      </c>
      <c r="JHQ35" s="43">
        <v>-0.5</v>
      </c>
      <c r="JHR35" s="43">
        <v>0</v>
      </c>
      <c r="JHS35" s="43">
        <v>-0.25</v>
      </c>
      <c r="JHT35" s="43">
        <v>0</v>
      </c>
      <c r="JHU35" s="43">
        <v>-0.39</v>
      </c>
      <c r="JHV35" s="43">
        <v>0</v>
      </c>
      <c r="JHW35" s="43">
        <v>-0.44</v>
      </c>
      <c r="JHX35" s="43">
        <v>0</v>
      </c>
      <c r="JHY35" s="43">
        <v>-0.47</v>
      </c>
      <c r="JHZ35" s="43">
        <v>0</v>
      </c>
      <c r="JIA35" s="43">
        <v>-0.4</v>
      </c>
      <c r="JIB35" s="43">
        <v>0</v>
      </c>
      <c r="JIC35" s="43">
        <v>-0.56000000000000005</v>
      </c>
      <c r="JID35" s="43">
        <v>0</v>
      </c>
      <c r="JIE35" s="43">
        <v>-0.75</v>
      </c>
      <c r="JIF35" s="43">
        <v>0</v>
      </c>
      <c r="JIG35" s="43">
        <v>-0.56999999999999995</v>
      </c>
      <c r="JIH35" s="43">
        <v>0</v>
      </c>
      <c r="JII35" s="43">
        <v>-0.48</v>
      </c>
      <c r="JIJ35" s="43">
        <v>0</v>
      </c>
      <c r="JIK35" s="43">
        <v>-0.5</v>
      </c>
      <c r="JIL35" s="43">
        <v>0</v>
      </c>
      <c r="JIM35" s="43">
        <v>-0.5</v>
      </c>
      <c r="JIN35" s="43">
        <v>0</v>
      </c>
      <c r="JIO35" s="43">
        <v>-0.56999999999999995</v>
      </c>
      <c r="JIP35" s="43">
        <v>0</v>
      </c>
      <c r="JIQ35" s="43">
        <v>-0.68</v>
      </c>
      <c r="JIR35" s="43">
        <v>0</v>
      </c>
      <c r="JIS35" s="43">
        <v>7.39</v>
      </c>
      <c r="JIT35" s="43">
        <v>0</v>
      </c>
      <c r="JIU35" s="43">
        <v>7.71</v>
      </c>
      <c r="JIV35" s="43">
        <v>0</v>
      </c>
      <c r="JIW35" s="43">
        <v>8.02</v>
      </c>
      <c r="JIX35" s="43">
        <v>0</v>
      </c>
      <c r="JIY35" s="43">
        <v>7.49</v>
      </c>
      <c r="JIZ35" s="43">
        <v>0</v>
      </c>
      <c r="JJA35" s="43">
        <v>7.42</v>
      </c>
      <c r="JJB35" s="43">
        <v>0</v>
      </c>
      <c r="JJC35" s="43">
        <v>7.49</v>
      </c>
      <c r="JJD35" s="43">
        <v>0</v>
      </c>
      <c r="JJE35" s="43">
        <v>7.6</v>
      </c>
      <c r="JJF35" s="43">
        <v>0</v>
      </c>
      <c r="JJG35" s="43">
        <v>7.49</v>
      </c>
      <c r="JJH35" s="43">
        <v>0</v>
      </c>
      <c r="JJI35" s="43">
        <v>7.71</v>
      </c>
      <c r="JJJ35" s="43">
        <v>0</v>
      </c>
      <c r="JJK35" s="43">
        <v>7.32</v>
      </c>
      <c r="JJL35" s="43">
        <v>0</v>
      </c>
      <c r="JJM35" s="43">
        <v>7.69</v>
      </c>
      <c r="JJN35" s="43">
        <v>0</v>
      </c>
      <c r="JJO35" s="43">
        <v>7.48</v>
      </c>
      <c r="JJP35" s="43">
        <v>0</v>
      </c>
      <c r="JJQ35" s="43">
        <v>7.54</v>
      </c>
      <c r="JJR35" s="43">
        <v>0</v>
      </c>
      <c r="JJS35" s="43">
        <v>7.17</v>
      </c>
      <c r="JJT35" s="43">
        <v>0</v>
      </c>
      <c r="JJU35" s="43">
        <v>7.31</v>
      </c>
      <c r="JJV35" s="43">
        <v>0</v>
      </c>
      <c r="JJW35" s="43">
        <v>7.5</v>
      </c>
      <c r="JJX35" s="43">
        <v>0</v>
      </c>
      <c r="JJY35" s="43">
        <v>7.26</v>
      </c>
      <c r="JJZ35" s="43">
        <v>0</v>
      </c>
      <c r="JKA35" s="43">
        <v>7.06</v>
      </c>
      <c r="JKB35" s="43">
        <v>0</v>
      </c>
      <c r="JKC35" s="43">
        <v>7.53</v>
      </c>
      <c r="JKD35" s="43">
        <v>0</v>
      </c>
      <c r="JKE35" s="43">
        <v>7.45</v>
      </c>
      <c r="JKF35" s="43">
        <v>0</v>
      </c>
      <c r="JKG35" s="43">
        <v>7.6</v>
      </c>
      <c r="JKH35" s="43">
        <v>0</v>
      </c>
      <c r="JKI35" s="43">
        <v>7.4</v>
      </c>
      <c r="JKJ35" s="43">
        <v>0</v>
      </c>
      <c r="JKK35" s="43">
        <v>7.47</v>
      </c>
      <c r="JKL35" s="43">
        <v>0</v>
      </c>
      <c r="JKM35" s="43">
        <v>7.28</v>
      </c>
      <c r="JKN35" s="43">
        <v>0</v>
      </c>
      <c r="JKO35" s="43">
        <v>-0.19</v>
      </c>
      <c r="JKP35" s="43">
        <v>0</v>
      </c>
      <c r="JKQ35" s="43">
        <v>-0.47</v>
      </c>
      <c r="JKR35" s="43">
        <v>0</v>
      </c>
      <c r="JKS35" s="43">
        <v>-0.36</v>
      </c>
      <c r="JKT35" s="43">
        <v>0</v>
      </c>
      <c r="JKU35" s="43">
        <v>-0.48</v>
      </c>
      <c r="JKV35" s="43">
        <v>0</v>
      </c>
      <c r="JKW35" s="43">
        <v>-0.4</v>
      </c>
      <c r="JKX35" s="43">
        <v>0</v>
      </c>
      <c r="JKY35" s="43">
        <v>-0.82</v>
      </c>
      <c r="JKZ35" s="43">
        <v>0</v>
      </c>
      <c r="JLA35" s="43">
        <v>-0.56000000000000005</v>
      </c>
      <c r="JLB35" s="43">
        <v>0</v>
      </c>
      <c r="JLC35" s="43">
        <v>-0.47</v>
      </c>
      <c r="JLD35" s="43">
        <v>0</v>
      </c>
      <c r="JLE35" s="43">
        <v>-0.52</v>
      </c>
      <c r="JLF35" s="43">
        <v>0</v>
      </c>
      <c r="JLG35" s="43">
        <v>-0.66</v>
      </c>
      <c r="JLH35" s="43">
        <v>0</v>
      </c>
      <c r="JLI35" s="43">
        <v>-0.45</v>
      </c>
      <c r="JLJ35" s="43">
        <v>0</v>
      </c>
      <c r="JLK35" s="43">
        <v>-0.57999999999999996</v>
      </c>
      <c r="JLL35" s="43">
        <v>0</v>
      </c>
      <c r="JLM35" s="43">
        <v>-0.56000000000000005</v>
      </c>
      <c r="JLN35" s="43">
        <v>0</v>
      </c>
      <c r="JLO35" s="43">
        <v>-0.5</v>
      </c>
      <c r="JLP35" s="43">
        <v>0</v>
      </c>
      <c r="JLQ35" s="43">
        <v>-0.49</v>
      </c>
      <c r="JLR35" s="43">
        <v>0</v>
      </c>
      <c r="JLS35" s="43">
        <v>-0.47</v>
      </c>
      <c r="JLT35" s="43">
        <v>0</v>
      </c>
      <c r="JLU35" s="43">
        <v>-0.66</v>
      </c>
      <c r="JLV35" s="43">
        <v>0</v>
      </c>
      <c r="JLW35" s="43">
        <v>-0.6</v>
      </c>
      <c r="JLX35" s="43">
        <v>0</v>
      </c>
      <c r="JLY35" s="43">
        <v>-0.77</v>
      </c>
      <c r="JLZ35" s="43">
        <v>0</v>
      </c>
      <c r="JMA35" s="43">
        <v>-0.57999999999999996</v>
      </c>
      <c r="JMB35" s="43">
        <v>0</v>
      </c>
      <c r="JMC35" s="43">
        <v>-0.5</v>
      </c>
      <c r="JMD35" s="43">
        <v>0</v>
      </c>
      <c r="JME35" s="43">
        <v>-0.6</v>
      </c>
      <c r="JMF35" s="43">
        <v>0</v>
      </c>
      <c r="JMG35" s="43">
        <v>-0.62</v>
      </c>
      <c r="JMH35" s="43">
        <v>0</v>
      </c>
      <c r="JMI35" s="43">
        <v>-0.63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100</v>
      </c>
      <c r="JMR35" s="43">
        <v>99.8</v>
      </c>
      <c r="JMS35" s="43">
        <v>99.5</v>
      </c>
      <c r="JMT35" s="43">
        <v>0</v>
      </c>
      <c r="JMU35" s="43">
        <v>0</v>
      </c>
      <c r="JMV35" s="43">
        <v>12.6</v>
      </c>
      <c r="JMW35" s="43">
        <v>11.6</v>
      </c>
      <c r="JMX35" s="43">
        <v>0</v>
      </c>
      <c r="JMY35" s="43">
        <v>12.5</v>
      </c>
      <c r="JMZ35" s="43">
        <v>0</v>
      </c>
      <c r="JNA35" s="43">
        <v>0</v>
      </c>
      <c r="JNB35" s="43">
        <v>0</v>
      </c>
      <c r="JNC35" s="43">
        <v>5.6</v>
      </c>
      <c r="JNE35" s="112">
        <v>0</v>
      </c>
      <c r="JNF35" s="112">
        <v>0</v>
      </c>
      <c r="JNG35" s="112">
        <v>0</v>
      </c>
      <c r="JNH35" s="112">
        <v>0</v>
      </c>
      <c r="JNJ35" s="112">
        <v>100</v>
      </c>
      <c r="JNK35" s="112">
        <v>100</v>
      </c>
      <c r="JNL35" s="112">
        <v>100</v>
      </c>
      <c r="JNM35" s="112">
        <v>100</v>
      </c>
      <c r="JNN35" s="112">
        <v>12.6</v>
      </c>
      <c r="JNO35" s="112">
        <v>12.6</v>
      </c>
      <c r="JNP35" s="112">
        <v>12.6</v>
      </c>
      <c r="JNQ35" s="112">
        <v>12.6</v>
      </c>
      <c r="JNS35" s="112">
        <v>1500</v>
      </c>
      <c r="JNT35" s="112">
        <v>1499</v>
      </c>
      <c r="JNV35" s="112">
        <v>57</v>
      </c>
      <c r="JNY35" s="112">
        <v>0</v>
      </c>
      <c r="JNZ35" s="112">
        <v>0</v>
      </c>
      <c r="JOA35" s="112" t="s">
        <v>13</v>
      </c>
    </row>
    <row r="36" spans="1:6089 6180:7151" ht="15" customHeight="1" x14ac:dyDescent="0.2">
      <c r="A36" s="205">
        <v>31</v>
      </c>
      <c r="F36" s="43" t="s">
        <v>8256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-1119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19.8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4.74</v>
      </c>
      <c r="AJ36" s="43">
        <v>0</v>
      </c>
      <c r="AK36" s="43">
        <v>0</v>
      </c>
      <c r="AL36" s="43">
        <v>0</v>
      </c>
      <c r="AM36" s="43" t="s">
        <v>7807</v>
      </c>
      <c r="AN36" s="43">
        <v>7113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7814</v>
      </c>
      <c r="CH36" s="43">
        <v>18498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-461</v>
      </c>
      <c r="FL36" s="43">
        <v>2119</v>
      </c>
      <c r="FM36" s="43">
        <v>-461</v>
      </c>
      <c r="FN36" s="43">
        <v>1539</v>
      </c>
      <c r="FO36" s="43">
        <v>498563</v>
      </c>
      <c r="FP36" s="43">
        <v>598563</v>
      </c>
      <c r="FQ36" s="43">
        <v>698563</v>
      </c>
      <c r="FR36" s="43">
        <v>798563</v>
      </c>
      <c r="FS36" s="43">
        <v>8461</v>
      </c>
      <c r="FT36" s="43">
        <v>8461</v>
      </c>
      <c r="FU36" s="43">
        <v>8461</v>
      </c>
      <c r="FW36" s="43">
        <v>794</v>
      </c>
      <c r="FY36" s="43">
        <v>57.1</v>
      </c>
      <c r="FZ36" s="43">
        <v>44</v>
      </c>
      <c r="GA36" s="43">
        <v>57</v>
      </c>
      <c r="GB36" s="43">
        <v>58.1</v>
      </c>
      <c r="GC36" s="43">
        <v>100</v>
      </c>
      <c r="GD36" s="43">
        <v>0</v>
      </c>
      <c r="GE36" s="43">
        <v>0</v>
      </c>
      <c r="GF36" s="43">
        <v>0</v>
      </c>
      <c r="GG36" s="43">
        <v>20</v>
      </c>
      <c r="GH36" s="43">
        <v>19.8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94.9</v>
      </c>
      <c r="GO36" s="43">
        <v>98.2</v>
      </c>
      <c r="GP36" s="43">
        <v>57.1</v>
      </c>
      <c r="GQ36" s="43">
        <v>57.1</v>
      </c>
      <c r="GR36" s="43">
        <v>0</v>
      </c>
      <c r="GS36" s="43">
        <v>84.6</v>
      </c>
      <c r="GT36" s="43">
        <v>84.6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39.9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6.88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1609147725783</v>
      </c>
      <c r="SQ36" s="43">
        <v>0</v>
      </c>
      <c r="SR36" s="43">
        <v>64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15.51</v>
      </c>
      <c r="SY36" s="43">
        <v>0</v>
      </c>
      <c r="TA36" s="43">
        <v>1437</v>
      </c>
      <c r="TF36" s="43">
        <v>0</v>
      </c>
      <c r="TG36" s="43">
        <v>0</v>
      </c>
      <c r="TH36" s="43">
        <v>0</v>
      </c>
      <c r="TI36" s="43">
        <v>0</v>
      </c>
      <c r="TJ36" s="43">
        <v>41821</v>
      </c>
      <c r="TK36" s="43">
        <v>41714</v>
      </c>
      <c r="TL36" s="43">
        <v>0</v>
      </c>
      <c r="TM36" s="43">
        <v>0</v>
      </c>
      <c r="TN36" s="43">
        <v>0</v>
      </c>
      <c r="TP36" s="43">
        <v>355</v>
      </c>
      <c r="TQ36" s="43">
        <v>0</v>
      </c>
      <c r="TR36" s="43">
        <v>553</v>
      </c>
      <c r="TS36" s="43">
        <v>554</v>
      </c>
      <c r="TT36" s="43">
        <v>552</v>
      </c>
      <c r="TU36" s="43">
        <v>551</v>
      </c>
      <c r="TV36" s="43">
        <v>549</v>
      </c>
      <c r="TW36" s="43">
        <v>550</v>
      </c>
      <c r="TX36" s="43">
        <v>553</v>
      </c>
      <c r="TY36" s="43">
        <v>558</v>
      </c>
      <c r="TZ36" s="43">
        <v>558</v>
      </c>
      <c r="UA36" s="43">
        <v>553</v>
      </c>
      <c r="UB36" s="43">
        <v>551</v>
      </c>
      <c r="UC36" s="43">
        <v>554</v>
      </c>
      <c r="UD36" s="43">
        <v>550</v>
      </c>
      <c r="UE36" s="43">
        <v>552</v>
      </c>
      <c r="UF36" s="43">
        <v>552</v>
      </c>
      <c r="UG36" s="43">
        <v>551</v>
      </c>
      <c r="UH36" s="43">
        <v>550</v>
      </c>
      <c r="UI36" s="43">
        <v>550</v>
      </c>
      <c r="UJ36" s="43">
        <v>556</v>
      </c>
      <c r="UK36" s="43">
        <v>554</v>
      </c>
      <c r="UL36" s="43">
        <v>554</v>
      </c>
      <c r="UM36" s="43">
        <v>551</v>
      </c>
      <c r="UN36" s="43">
        <v>553</v>
      </c>
      <c r="UO36" s="43">
        <v>554</v>
      </c>
      <c r="UP36" s="43">
        <v>552</v>
      </c>
      <c r="UQ36" s="43">
        <v>552</v>
      </c>
      <c r="UR36" s="43">
        <v>558</v>
      </c>
      <c r="US36" s="43">
        <v>558</v>
      </c>
      <c r="UT36" s="43">
        <v>549</v>
      </c>
      <c r="UU36" s="43">
        <v>548</v>
      </c>
      <c r="UV36" s="43">
        <v>0</v>
      </c>
      <c r="UW36" s="43">
        <v>353</v>
      </c>
      <c r="UX36" s="43">
        <v>0</v>
      </c>
      <c r="UY36" s="43">
        <v>355</v>
      </c>
      <c r="UZ36" s="43">
        <v>350</v>
      </c>
      <c r="VA36" s="43">
        <v>10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52</v>
      </c>
      <c r="XO36" s="43">
        <v>42.7</v>
      </c>
      <c r="XR36" s="43">
        <v>59.6</v>
      </c>
      <c r="XS36" s="43">
        <v>56</v>
      </c>
      <c r="XT36" s="43">
        <v>53.8</v>
      </c>
      <c r="XU36" s="43">
        <v>30.1</v>
      </c>
      <c r="XZ36" s="43">
        <v>10</v>
      </c>
      <c r="YA36" s="43">
        <v>1606702483995</v>
      </c>
      <c r="YC36" s="43">
        <v>4491</v>
      </c>
      <c r="YD36" s="43">
        <v>0.999</v>
      </c>
      <c r="YE36" s="43">
        <v>50</v>
      </c>
      <c r="YF36" s="43">
        <v>0</v>
      </c>
      <c r="YG36" s="43">
        <v>15654</v>
      </c>
      <c r="YH36" s="43">
        <v>9027</v>
      </c>
      <c r="YI36" s="43">
        <v>15639</v>
      </c>
      <c r="YJ36" s="43">
        <v>9040</v>
      </c>
      <c r="YK36" s="43">
        <v>15624</v>
      </c>
      <c r="YL36" s="43">
        <v>9020</v>
      </c>
      <c r="YM36" s="43">
        <v>10547</v>
      </c>
      <c r="YN36" s="43">
        <v>6083</v>
      </c>
      <c r="YO36" s="43">
        <v>10559</v>
      </c>
      <c r="YP36" s="43">
        <v>6083</v>
      </c>
      <c r="YQ36" s="43">
        <v>10551</v>
      </c>
      <c r="YR36" s="43">
        <v>6084</v>
      </c>
      <c r="YS36" s="43">
        <v>0</v>
      </c>
      <c r="YT36" s="43">
        <v>37770</v>
      </c>
      <c r="YU36" s="43">
        <v>4721</v>
      </c>
      <c r="YV36" s="43">
        <v>8</v>
      </c>
      <c r="YW36" s="43">
        <v>2E-3</v>
      </c>
      <c r="YX36" s="43">
        <v>100</v>
      </c>
      <c r="YY36" s="43">
        <v>2.5</v>
      </c>
      <c r="YZ36" s="43">
        <v>-43.2</v>
      </c>
      <c r="ZA36" s="43">
        <v>4.01</v>
      </c>
      <c r="ZB36" s="43">
        <v>0.73</v>
      </c>
      <c r="ZD36" s="43">
        <v>0</v>
      </c>
      <c r="ZE36" s="43">
        <v>84.6</v>
      </c>
      <c r="ZF36" s="43">
        <v>80.2</v>
      </c>
      <c r="ZG36" s="43">
        <v>0</v>
      </c>
      <c r="ZH36" s="43">
        <v>58.1</v>
      </c>
      <c r="ZI36" s="43">
        <v>0</v>
      </c>
      <c r="ZJ36" s="43">
        <v>78.7</v>
      </c>
      <c r="ZK36" s="43">
        <v>0</v>
      </c>
      <c r="ZL36" s="43">
        <v>0</v>
      </c>
      <c r="ZM36" s="43">
        <v>0</v>
      </c>
      <c r="ZN36" s="43">
        <v>24</v>
      </c>
      <c r="ZO36" s="43">
        <v>23.9</v>
      </c>
      <c r="ZP36" s="43">
        <v>23.9</v>
      </c>
      <c r="ZQ36" s="43">
        <v>23.9</v>
      </c>
      <c r="ZR36" s="43">
        <v>23.9</v>
      </c>
      <c r="ZS36" s="43">
        <v>23.9</v>
      </c>
      <c r="ZT36" s="43">
        <v>23.9</v>
      </c>
      <c r="ZU36" s="43">
        <v>23.9</v>
      </c>
      <c r="ZV36" s="43">
        <v>23.9</v>
      </c>
      <c r="ZW36" s="43">
        <v>23.9</v>
      </c>
      <c r="ZX36" s="43">
        <v>23.9</v>
      </c>
      <c r="ZY36" s="43">
        <v>23.9</v>
      </c>
      <c r="ZZ36" s="43">
        <v>23.9</v>
      </c>
      <c r="AAA36" s="43">
        <v>23.9</v>
      </c>
      <c r="AAB36" s="43">
        <v>23.9</v>
      </c>
      <c r="AAC36" s="43">
        <v>23.9</v>
      </c>
      <c r="AAD36" s="43">
        <v>23.9</v>
      </c>
      <c r="AAE36" s="43">
        <v>23.9</v>
      </c>
      <c r="AAF36" s="43">
        <v>23.9</v>
      </c>
      <c r="AAG36" s="43">
        <v>23.9</v>
      </c>
      <c r="AAH36" s="43">
        <v>23.9</v>
      </c>
      <c r="AAI36" s="43">
        <v>23.9</v>
      </c>
      <c r="AAJ36" s="43">
        <v>23.9</v>
      </c>
      <c r="AAK36" s="43">
        <v>23.9</v>
      </c>
      <c r="AAL36" s="43">
        <v>23.9</v>
      </c>
      <c r="AAM36" s="43">
        <v>72.7</v>
      </c>
      <c r="AAN36" s="43">
        <v>70.2</v>
      </c>
      <c r="AAO36" s="43">
        <v>70.099999999999994</v>
      </c>
      <c r="AAP36" s="43">
        <v>78.7</v>
      </c>
      <c r="AAQ36" s="43">
        <v>78.5</v>
      </c>
      <c r="AAR36" s="43">
        <v>81.5</v>
      </c>
      <c r="AAS36" s="43">
        <v>83.5</v>
      </c>
      <c r="AAT36" s="43">
        <v>85.4</v>
      </c>
      <c r="AAU36" s="43">
        <v>83</v>
      </c>
      <c r="AAV36" s="43">
        <v>78.5</v>
      </c>
      <c r="AAW36" s="43">
        <v>71.3</v>
      </c>
      <c r="AAX36" s="43">
        <v>71.3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8495</v>
      </c>
      <c r="ACJ36" s="43">
        <v>8495.1</v>
      </c>
      <c r="ACK36" s="43">
        <v>8495</v>
      </c>
      <c r="ACL36" s="43">
        <v>8495.1</v>
      </c>
      <c r="ACM36" s="43">
        <v>8495</v>
      </c>
      <c r="ACN36" s="43">
        <v>8495.1</v>
      </c>
      <c r="ACO36" s="43">
        <v>8495.1</v>
      </c>
      <c r="ACP36" s="43">
        <v>8495.1</v>
      </c>
      <c r="ACQ36" s="43">
        <v>8495.1</v>
      </c>
      <c r="ACR36" s="43">
        <v>8495</v>
      </c>
      <c r="ACS36" s="43">
        <v>8495</v>
      </c>
      <c r="ACT36" s="43">
        <v>8495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126</v>
      </c>
      <c r="AHM36" s="43">
        <v>110</v>
      </c>
      <c r="AHN36" s="43">
        <v>220</v>
      </c>
      <c r="AHO36" s="43">
        <v>189</v>
      </c>
      <c r="AHP36" s="43">
        <v>189</v>
      </c>
      <c r="AHQ36" s="43">
        <v>110</v>
      </c>
      <c r="AHR36" s="43">
        <v>110</v>
      </c>
      <c r="AHS36" s="43">
        <v>126</v>
      </c>
      <c r="AHT36" s="43">
        <v>317</v>
      </c>
      <c r="AHU36" s="43">
        <v>174</v>
      </c>
      <c r="AHV36" s="43">
        <v>126</v>
      </c>
      <c r="AHW36" s="43">
        <v>62</v>
      </c>
      <c r="AHX36" s="43">
        <v>253</v>
      </c>
      <c r="AHY36" s="43">
        <v>126</v>
      </c>
      <c r="AHZ36" s="43">
        <v>141</v>
      </c>
      <c r="AIA36" s="43">
        <v>237</v>
      </c>
      <c r="AIB36" s="43">
        <v>189</v>
      </c>
      <c r="AIC36" s="43">
        <v>141</v>
      </c>
      <c r="AID36" s="43">
        <v>158</v>
      </c>
      <c r="AIE36" s="43">
        <v>237</v>
      </c>
      <c r="AIF36" s="43">
        <v>174</v>
      </c>
      <c r="AIG36" s="43">
        <v>158</v>
      </c>
      <c r="AIH36" s="43">
        <v>220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305</v>
      </c>
      <c r="AKN36" s="43">
        <v>427</v>
      </c>
      <c r="AKO36" s="43">
        <v>341</v>
      </c>
      <c r="AKP36" s="43">
        <v>390</v>
      </c>
      <c r="AKQ36" s="43">
        <v>390</v>
      </c>
      <c r="AKR36" s="43">
        <v>378</v>
      </c>
      <c r="AKS36" s="43">
        <v>366</v>
      </c>
      <c r="AKT36" s="43">
        <v>402</v>
      </c>
      <c r="AKU36" s="43">
        <v>329</v>
      </c>
      <c r="AKV36" s="43">
        <v>586</v>
      </c>
      <c r="AKW36" s="43">
        <v>317</v>
      </c>
      <c r="AKX36" s="43">
        <v>280</v>
      </c>
      <c r="AKY36" s="43">
        <v>268</v>
      </c>
      <c r="AKZ36" s="43">
        <v>439</v>
      </c>
      <c r="ALA36" s="43">
        <v>402</v>
      </c>
      <c r="ALB36" s="43">
        <v>366</v>
      </c>
      <c r="ALC36" s="43">
        <v>402</v>
      </c>
      <c r="ALD36" s="43">
        <v>354</v>
      </c>
      <c r="ALE36" s="43">
        <v>354</v>
      </c>
      <c r="ALF36" s="43">
        <v>488</v>
      </c>
      <c r="ALG36" s="43">
        <v>427</v>
      </c>
      <c r="ALH36" s="43">
        <v>354</v>
      </c>
      <c r="ALI36" s="43">
        <v>415</v>
      </c>
      <c r="ALJ36" s="43">
        <v>537</v>
      </c>
      <c r="ALK36" s="43">
        <v>-1E-3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37246.5</v>
      </c>
      <c r="APJ36" s="43">
        <v>0</v>
      </c>
      <c r="APK36" s="43">
        <v>220.3</v>
      </c>
      <c r="APL36" s="43">
        <v>0</v>
      </c>
      <c r="APM36" s="43">
        <v>244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10552</v>
      </c>
      <c r="APT36" s="43" t="s">
        <v>7662</v>
      </c>
      <c r="APU36" s="43" t="s">
        <v>7808</v>
      </c>
      <c r="APV36" s="43" t="s">
        <v>7784</v>
      </c>
      <c r="APW36" s="43" t="s">
        <v>7685</v>
      </c>
      <c r="APX36" s="43" t="s">
        <v>7785</v>
      </c>
      <c r="APY36" s="43" t="s">
        <v>7809</v>
      </c>
      <c r="APZ36" s="43" t="s">
        <v>7702</v>
      </c>
      <c r="AQA36" s="43" t="s">
        <v>7810</v>
      </c>
      <c r="AQB36" s="43" t="s">
        <v>7662</v>
      </c>
      <c r="AQC36" s="43" t="s">
        <v>7810</v>
      </c>
      <c r="AQD36" s="43" t="s">
        <v>7666</v>
      </c>
      <c r="AQE36" s="43" t="s">
        <v>7662</v>
      </c>
      <c r="AQF36" s="43" t="s">
        <v>7788</v>
      </c>
      <c r="AQG36" s="43" t="s">
        <v>7785</v>
      </c>
      <c r="AQH36" s="43" t="s">
        <v>7811</v>
      </c>
      <c r="AQI36" s="43" t="s">
        <v>7812</v>
      </c>
      <c r="AQJ36" s="43" t="s">
        <v>7791</v>
      </c>
      <c r="AQK36" s="43" t="s">
        <v>7792</v>
      </c>
      <c r="AQL36" s="43" t="s">
        <v>7792</v>
      </c>
      <c r="AQM36" s="43" t="s">
        <v>7793</v>
      </c>
      <c r="AQN36" s="43" t="s">
        <v>7787</v>
      </c>
      <c r="AQO36" s="43" t="s">
        <v>7792</v>
      </c>
      <c r="AQP36" s="43" t="s">
        <v>7671</v>
      </c>
      <c r="AQQ36" s="43" t="s">
        <v>7813</v>
      </c>
      <c r="AQR36" s="43" t="s">
        <v>7792</v>
      </c>
      <c r="AQS36" s="43" t="s">
        <v>7795</v>
      </c>
      <c r="AQT36" s="43" t="s">
        <v>7785</v>
      </c>
      <c r="AQU36" s="43" t="s">
        <v>7792</v>
      </c>
      <c r="AQV36" s="43" t="s">
        <v>7791</v>
      </c>
      <c r="AQW36" s="43" t="s">
        <v>7792</v>
      </c>
      <c r="AQX36" s="43" t="s">
        <v>24</v>
      </c>
      <c r="AQY36" s="43">
        <v>19.399999999999999</v>
      </c>
      <c r="AQZ36" s="43">
        <v>18.600000000000001</v>
      </c>
      <c r="ARA36" s="43">
        <v>19</v>
      </c>
      <c r="ARB36" s="43">
        <v>21</v>
      </c>
      <c r="ARC36" s="43">
        <v>18</v>
      </c>
      <c r="ARD36" s="43">
        <v>21.4</v>
      </c>
      <c r="ARE36" s="43">
        <v>19.2</v>
      </c>
      <c r="ARF36" s="43">
        <v>20.8</v>
      </c>
      <c r="ARG36" s="43">
        <v>18.600000000000001</v>
      </c>
      <c r="ARH36" s="43">
        <v>17.3</v>
      </c>
      <c r="ARI36" s="43">
        <v>20.100000000000001</v>
      </c>
      <c r="ARJ36" s="43">
        <v>18.899999999999999</v>
      </c>
      <c r="ARK36" s="43">
        <v>22.8</v>
      </c>
      <c r="ARL36" s="43">
        <v>17.600000000000001</v>
      </c>
      <c r="ARM36" s="43">
        <v>17.2</v>
      </c>
      <c r="ARN36" s="43">
        <v>19</v>
      </c>
      <c r="ARO36" s="43">
        <v>23.2</v>
      </c>
      <c r="ARP36" s="43">
        <v>19.3</v>
      </c>
      <c r="ARQ36" s="43">
        <v>18.8</v>
      </c>
      <c r="ARR36" s="43">
        <v>18.399999999999999</v>
      </c>
      <c r="ARS36" s="43">
        <v>18.2</v>
      </c>
      <c r="ART36" s="43">
        <v>19.899999999999999</v>
      </c>
      <c r="ARU36" s="43">
        <v>20.8</v>
      </c>
      <c r="ARV36" s="43">
        <v>21</v>
      </c>
      <c r="ARW36" s="43">
        <v>17</v>
      </c>
      <c r="ARX36" s="43">
        <v>23.2</v>
      </c>
      <c r="ARY36" s="43">
        <v>17</v>
      </c>
      <c r="ARZ36" s="43">
        <v>1600</v>
      </c>
      <c r="ATE36" s="43">
        <v>-1</v>
      </c>
      <c r="ATF36" s="43">
        <v>5</v>
      </c>
      <c r="ATG36" s="43">
        <v>1</v>
      </c>
      <c r="ATH36" s="43" t="s">
        <v>7703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7703</v>
      </c>
      <c r="ATP36" s="43">
        <v>2896</v>
      </c>
      <c r="ATQ36" s="43">
        <v>1</v>
      </c>
      <c r="ATR36" s="43">
        <v>1607299200000</v>
      </c>
      <c r="ATS36" s="43" t="s">
        <v>7703</v>
      </c>
      <c r="ATT36" s="43" t="s">
        <v>7703</v>
      </c>
      <c r="ATU36" s="43" t="s">
        <v>7703</v>
      </c>
      <c r="ATV36" s="43">
        <v>0.02</v>
      </c>
      <c r="ATW36" s="43">
        <v>4.92</v>
      </c>
      <c r="ATX36" s="43">
        <v>16</v>
      </c>
      <c r="ATY36" s="43" t="s">
        <v>7703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7675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2</v>
      </c>
      <c r="BFL36" s="43">
        <v>10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5355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4909</v>
      </c>
      <c r="FWB36" s="43">
        <v>2154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4909</v>
      </c>
      <c r="FXE36" s="43">
        <v>2154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4909</v>
      </c>
      <c r="FYH36" s="43">
        <v>2154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4491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2.68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86</v>
      </c>
      <c r="IUJ36" s="43">
        <v>19.2</v>
      </c>
      <c r="IUK36" s="43">
        <v>-43.3</v>
      </c>
      <c r="IUL36" s="43">
        <v>4.0159999999999991</v>
      </c>
      <c r="IUM36" s="43">
        <v>1.2999999999999999E-2</v>
      </c>
      <c r="IUN36" s="43">
        <v>0.73190909090909106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2.12</v>
      </c>
      <c r="IUU36" s="43">
        <v>55</v>
      </c>
      <c r="IUV36" s="43">
        <v>353</v>
      </c>
      <c r="IUW36" s="43">
        <v>0</v>
      </c>
      <c r="IUX36" s="43">
        <v>0</v>
      </c>
      <c r="IUY36" s="43">
        <v>299</v>
      </c>
      <c r="IUZ36" s="43">
        <v>300</v>
      </c>
      <c r="IVA36" s="43">
        <v>173</v>
      </c>
      <c r="IVB36" s="43">
        <v>160</v>
      </c>
      <c r="IVC36" s="43">
        <v>142</v>
      </c>
      <c r="IVD36" s="43">
        <v>38</v>
      </c>
      <c r="IVE36" s="43">
        <v>37</v>
      </c>
      <c r="IVF36" s="43">
        <v>43</v>
      </c>
      <c r="IVG36" s="43">
        <v>540</v>
      </c>
      <c r="IVH36" s="43">
        <v>518</v>
      </c>
      <c r="IVI36" s="43">
        <v>523</v>
      </c>
      <c r="IVJ36" s="43">
        <v>523</v>
      </c>
      <c r="IVK36" s="43">
        <v>223</v>
      </c>
      <c r="IVL36" s="43">
        <v>31</v>
      </c>
      <c r="IVM36" s="43">
        <v>29</v>
      </c>
      <c r="IVN36" s="43">
        <v>38</v>
      </c>
      <c r="IVO36" s="43">
        <v>0</v>
      </c>
      <c r="IVP36" s="43">
        <v>77.12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372</v>
      </c>
      <c r="IWQ36" s="43">
        <v>0</v>
      </c>
      <c r="IWR36" s="43">
        <v>387</v>
      </c>
      <c r="IWS36" s="43">
        <v>384</v>
      </c>
      <c r="IWT36" s="43">
        <v>385</v>
      </c>
      <c r="IWU36" s="43">
        <v>377</v>
      </c>
      <c r="IWV36" s="43">
        <v>384</v>
      </c>
      <c r="IWW36" s="43">
        <v>385</v>
      </c>
      <c r="IWX36" s="43">
        <v>381</v>
      </c>
      <c r="IWY36" s="43">
        <v>387</v>
      </c>
      <c r="IWZ36" s="43">
        <v>389</v>
      </c>
      <c r="IXA36" s="43">
        <v>385</v>
      </c>
      <c r="IXB36" s="43">
        <v>368</v>
      </c>
      <c r="IXC36" s="43">
        <v>382</v>
      </c>
      <c r="IXD36" s="43">
        <v>375</v>
      </c>
      <c r="IXE36" s="43">
        <v>387</v>
      </c>
      <c r="IXF36" s="43">
        <v>367</v>
      </c>
      <c r="IXG36" s="43">
        <v>368</v>
      </c>
      <c r="IXH36" s="43">
        <v>389</v>
      </c>
      <c r="IXI36" s="43">
        <v>370</v>
      </c>
      <c r="IXJ36" s="43">
        <v>0</v>
      </c>
      <c r="IXK36" s="43">
        <v>375</v>
      </c>
      <c r="IXL36" s="43">
        <v>378</v>
      </c>
      <c r="IXM36" s="43">
        <v>0</v>
      </c>
      <c r="IXN36" s="43">
        <v>506</v>
      </c>
      <c r="IXO36" s="43">
        <v>511</v>
      </c>
      <c r="IXP36" s="43">
        <v>489</v>
      </c>
      <c r="IXQ36" s="43">
        <v>508</v>
      </c>
      <c r="IXR36" s="43">
        <v>509</v>
      </c>
      <c r="IXS36" s="43">
        <v>508</v>
      </c>
      <c r="IXT36" s="43">
        <v>506</v>
      </c>
      <c r="IXU36" s="43">
        <v>508</v>
      </c>
      <c r="IXV36" s="43">
        <v>509</v>
      </c>
      <c r="IXW36" s="43">
        <v>495</v>
      </c>
      <c r="IXX36" s="43">
        <v>506</v>
      </c>
      <c r="IXY36" s="43">
        <v>497</v>
      </c>
      <c r="IXZ36" s="43">
        <v>507</v>
      </c>
      <c r="IYA36" s="43">
        <v>509</v>
      </c>
      <c r="IYB36" s="43">
        <v>496</v>
      </c>
      <c r="IYC36" s="43">
        <v>507</v>
      </c>
      <c r="IYD36" s="43">
        <v>0</v>
      </c>
      <c r="IYE36" s="43">
        <v>508</v>
      </c>
      <c r="IYF36" s="43">
        <v>0</v>
      </c>
      <c r="IYG36" s="43">
        <v>492</v>
      </c>
      <c r="IYH36" s="43">
        <v>509</v>
      </c>
      <c r="IYI36" s="43">
        <v>500</v>
      </c>
      <c r="IYJ36" s="43">
        <v>502</v>
      </c>
      <c r="IYL36" s="43" t="s">
        <v>7676</v>
      </c>
      <c r="IYM36" s="43">
        <v>30</v>
      </c>
      <c r="IYN36" s="43">
        <v>62</v>
      </c>
      <c r="IYO36" s="43">
        <v>61</v>
      </c>
      <c r="IYP36" s="43">
        <v>62</v>
      </c>
      <c r="IYQ36" s="43">
        <v>61</v>
      </c>
      <c r="IYR36" s="43">
        <v>63</v>
      </c>
      <c r="IYS36" s="43">
        <v>61</v>
      </c>
      <c r="IYT36" s="43">
        <v>61</v>
      </c>
      <c r="IYU36" s="43">
        <v>63</v>
      </c>
      <c r="IYV36" s="43">
        <v>62</v>
      </c>
      <c r="IYW36" s="43">
        <v>62</v>
      </c>
      <c r="IYX36" s="43">
        <v>61</v>
      </c>
      <c r="IYY36" s="43">
        <v>61</v>
      </c>
      <c r="IYZ36" s="43">
        <v>61</v>
      </c>
      <c r="IZA36" s="43">
        <v>61</v>
      </c>
      <c r="IZB36" s="43">
        <v>62</v>
      </c>
      <c r="IZC36" s="43">
        <v>61</v>
      </c>
      <c r="IZD36" s="43">
        <v>60</v>
      </c>
      <c r="IZE36" s="43">
        <v>60</v>
      </c>
      <c r="IZF36" s="43">
        <v>60</v>
      </c>
      <c r="IZG36" s="43">
        <v>61</v>
      </c>
      <c r="JAF36" s="43">
        <v>1173</v>
      </c>
      <c r="JAG36" s="43">
        <v>1111</v>
      </c>
      <c r="JAH36" s="43">
        <v>1516</v>
      </c>
      <c r="JAI36" s="43">
        <v>1253</v>
      </c>
      <c r="JAJ36" s="43">
        <v>1476</v>
      </c>
      <c r="JAK36" s="43">
        <v>3233</v>
      </c>
      <c r="JAL36" s="43">
        <v>3083</v>
      </c>
      <c r="JAM36" s="43">
        <v>1249</v>
      </c>
      <c r="JAN36" s="43">
        <v>1703</v>
      </c>
      <c r="JAO36" s="43">
        <v>3150</v>
      </c>
      <c r="JAP36" s="43">
        <v>1133</v>
      </c>
      <c r="JAQ36" s="43">
        <v>1224</v>
      </c>
      <c r="JAR36" s="43">
        <v>1268</v>
      </c>
      <c r="JAS36" s="43">
        <v>1376</v>
      </c>
      <c r="JAT36" s="43">
        <v>1094</v>
      </c>
      <c r="JAU36" s="43">
        <v>1178</v>
      </c>
      <c r="JAV36" s="43">
        <v>1090</v>
      </c>
      <c r="JAW36" s="43">
        <v>1156</v>
      </c>
      <c r="JAX36" s="43">
        <v>1243</v>
      </c>
      <c r="JAY36" s="43">
        <v>1242</v>
      </c>
      <c r="JAZ36" s="43">
        <v>3081</v>
      </c>
      <c r="JBA36" s="43">
        <v>1516</v>
      </c>
      <c r="JBB36" s="43">
        <v>1514</v>
      </c>
      <c r="JBC36" s="43">
        <v>1755</v>
      </c>
      <c r="JBE36" s="43">
        <v>94</v>
      </c>
      <c r="JBF36" s="43">
        <v>1</v>
      </c>
      <c r="JBR36" s="43">
        <v>79.3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26</v>
      </c>
      <c r="JBZ36" s="43">
        <v>0</v>
      </c>
      <c r="JCA36" s="43">
        <v>0</v>
      </c>
      <c r="JCB36" s="43">
        <v>0</v>
      </c>
      <c r="JCC36" s="43">
        <v>288.39999999999998</v>
      </c>
      <c r="JCD36" s="43">
        <v>0</v>
      </c>
      <c r="JCE36" s="43">
        <v>0</v>
      </c>
      <c r="JCF36" s="43">
        <v>0</v>
      </c>
      <c r="JCG36" s="43">
        <v>1029</v>
      </c>
      <c r="JCH36" s="43">
        <v>0</v>
      </c>
      <c r="JCI36" s="43">
        <v>0</v>
      </c>
      <c r="JCJ36" s="43">
        <v>0</v>
      </c>
      <c r="JCK36" s="43">
        <v>8.1</v>
      </c>
      <c r="JCL36" s="43">
        <v>0</v>
      </c>
      <c r="JCM36" s="43">
        <v>0</v>
      </c>
      <c r="JCN36" s="43">
        <v>0</v>
      </c>
      <c r="JCO36" s="43">
        <v>1.8720000000000001</v>
      </c>
      <c r="JCS36" s="43">
        <v>57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8342</v>
      </c>
      <c r="JDE36" s="43">
        <v>1</v>
      </c>
      <c r="JDF36" s="43">
        <v>8342</v>
      </c>
      <c r="JDG36" s="43">
        <v>1</v>
      </c>
      <c r="JDH36" s="43">
        <v>8342</v>
      </c>
      <c r="JDI36" s="43">
        <v>1</v>
      </c>
      <c r="JDJ36" s="43">
        <v>8342</v>
      </c>
      <c r="JDK36" s="43">
        <v>1</v>
      </c>
      <c r="JDL36" s="43">
        <v>8342</v>
      </c>
      <c r="JDM36" s="43">
        <v>1</v>
      </c>
      <c r="JDN36" s="43">
        <v>8342</v>
      </c>
      <c r="JDO36" s="43">
        <v>1</v>
      </c>
      <c r="JDP36" s="43">
        <v>8342</v>
      </c>
      <c r="JDQ36" s="43">
        <v>1</v>
      </c>
      <c r="JDR36" s="43">
        <v>8342</v>
      </c>
      <c r="JDS36" s="43">
        <v>1</v>
      </c>
      <c r="JDT36" s="43">
        <v>8342</v>
      </c>
      <c r="JDU36" s="43">
        <v>1</v>
      </c>
      <c r="JDV36" s="43">
        <v>8342</v>
      </c>
      <c r="JDW36" s="43">
        <v>1</v>
      </c>
      <c r="JDX36" s="43">
        <v>8342</v>
      </c>
      <c r="JDY36" s="43">
        <v>1</v>
      </c>
      <c r="JDZ36" s="43">
        <v>8342</v>
      </c>
      <c r="JEA36" s="43">
        <v>1</v>
      </c>
      <c r="JEB36" s="43">
        <v>8342</v>
      </c>
      <c r="JEC36" s="43">
        <v>1</v>
      </c>
      <c r="JED36" s="43">
        <v>8342</v>
      </c>
      <c r="JEE36" s="43">
        <v>1</v>
      </c>
      <c r="JEF36" s="43">
        <v>8342</v>
      </c>
      <c r="JEG36" s="43">
        <v>1</v>
      </c>
      <c r="JEH36" s="43">
        <v>8342</v>
      </c>
      <c r="JEI36" s="43">
        <v>1</v>
      </c>
      <c r="JEJ36" s="43">
        <v>8342</v>
      </c>
      <c r="JEK36" s="43">
        <v>1</v>
      </c>
      <c r="JEL36" s="43">
        <v>8342</v>
      </c>
      <c r="JEM36" s="43">
        <v>1</v>
      </c>
      <c r="JEN36" s="43">
        <v>8342</v>
      </c>
      <c r="JEO36" s="43">
        <v>1</v>
      </c>
      <c r="JEP36" s="43">
        <v>8342</v>
      </c>
      <c r="JEQ36" s="43">
        <v>1</v>
      </c>
      <c r="JER36" s="43">
        <v>8342</v>
      </c>
      <c r="JES36" s="43">
        <v>1</v>
      </c>
      <c r="JET36" s="43">
        <v>8342</v>
      </c>
      <c r="JEU36" s="43">
        <v>1</v>
      </c>
      <c r="JEV36" s="43">
        <v>8342</v>
      </c>
      <c r="JEW36" s="43">
        <v>1</v>
      </c>
      <c r="JEX36" s="43">
        <v>8342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100</v>
      </c>
      <c r="JMR36" s="43">
        <v>99.3</v>
      </c>
      <c r="JMS36" s="43">
        <v>99.7</v>
      </c>
      <c r="JMT36" s="43">
        <v>0</v>
      </c>
      <c r="JMU36" s="43">
        <v>0</v>
      </c>
      <c r="JMV36" s="43">
        <v>11.9</v>
      </c>
      <c r="JMW36" s="43">
        <v>11.8</v>
      </c>
      <c r="JMX36" s="43">
        <v>0</v>
      </c>
      <c r="JMY36" s="43">
        <v>12.3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100</v>
      </c>
      <c r="JNK36" s="112">
        <v>100</v>
      </c>
      <c r="JNL36" s="112">
        <v>100</v>
      </c>
      <c r="JNM36" s="112">
        <v>100</v>
      </c>
      <c r="JNN36" s="112">
        <v>11.9</v>
      </c>
      <c r="JNO36" s="112">
        <v>11.9</v>
      </c>
      <c r="JNP36" s="112">
        <v>11.9</v>
      </c>
      <c r="JNQ36" s="112">
        <v>11.9</v>
      </c>
      <c r="JNS36" s="112">
        <v>1502</v>
      </c>
      <c r="JNT36" s="112">
        <v>1498</v>
      </c>
      <c r="JNV36" s="112">
        <v>57.1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 x14ac:dyDescent="0.2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 x14ac:dyDescent="0.2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 x14ac:dyDescent="0.2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 x14ac:dyDescent="0.2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 x14ac:dyDescent="0.2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 x14ac:dyDescent="0.2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 x14ac:dyDescent="0.2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 x14ac:dyDescent="0.2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 x14ac:dyDescent="0.2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 x14ac:dyDescent="0.2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 x14ac:dyDescent="0.2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 x14ac:dyDescent="0.2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 x14ac:dyDescent="0.2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 x14ac:dyDescent="0.2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 x14ac:dyDescent="0.2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 x14ac:dyDescent="0.2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 x14ac:dyDescent="0.2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 x14ac:dyDescent="0.2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 x14ac:dyDescent="0.2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 x14ac:dyDescent="0.2">
      <c r="D35" t="s">
        <v>63</v>
      </c>
      <c r="E35" s="6">
        <f>MAX(F11:F32)</f>
        <v>1.49</v>
      </c>
      <c r="F35" t="s">
        <v>145</v>
      </c>
    </row>
    <row r="36" spans="4:6" x14ac:dyDescent="0.2">
      <c r="E36" s="6">
        <f>MIN(F11:F32)</f>
        <v>0.71899999999999997</v>
      </c>
      <c r="F36" t="s">
        <v>146</v>
      </c>
    </row>
    <row r="37" spans="4:6" x14ac:dyDescent="0.2">
      <c r="E37" s="6">
        <f>AVERAGE(F11:F32)</f>
        <v>1.0383157894736843</v>
      </c>
      <c r="F37" t="s">
        <v>147</v>
      </c>
    </row>
    <row r="38" spans="4:6" x14ac:dyDescent="0.2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2020-12-29T17:00:20Z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